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GESTION MATERIEL DTSI\"/>
    </mc:Choice>
  </mc:AlternateContent>
  <bookViews>
    <workbookView xWindow="0" yWindow="0" windowWidth="20490" windowHeight="7755" activeTab="4"/>
  </bookViews>
  <sheets>
    <sheet name="PLANNING MATOS" sheetId="9" r:id="rId1"/>
    <sheet name="EMPRUNT MATERIEL" sheetId="8" r:id="rId2"/>
    <sheet name="MISSIONS" sheetId="13" r:id="rId3"/>
    <sheet name="FACTURE PRO FORMAT" sheetId="4" r:id="rId4"/>
    <sheet name="INVENTAIRE" sheetId="2" r:id="rId5"/>
    <sheet name="LISTE MATERIEL" sheetId="10" r:id="rId6"/>
    <sheet name="PARAMETRES" sheetId="12" state="hidden" r:id="rId7"/>
    <sheet name="CONFIG" sheetId="7" r:id="rId8"/>
    <sheet name="CONFIG2" sheetId="11" r:id="rId9"/>
  </sheets>
  <externalReferences>
    <externalReference r:id="rId10"/>
  </externalReferences>
  <definedNames>
    <definedName name="_xlnm._FilterDatabase" localSheetId="4" hidden="1">INVENTAIRE!$A$3:$K$148</definedName>
    <definedName name="CONFINITIALESTCR">Tableau6[INITIALESTCR]</definedName>
    <definedName name="CONFMAILRESP">Tableau5[E-mail responsable]</definedName>
    <definedName name="CONFRESP">Tableau4[RESPONSABLE]</definedName>
    <definedName name="CONFTCR">Tableau6[]</definedName>
    <definedName name="CONFTELRESP">Tableau4[tel responsable]</definedName>
    <definedName name="CONFTYPE">Tableau8[DONNEES]</definedName>
    <definedName name="_xlnm.Criteria" localSheetId="4">INVENTAIRE!$R$3:$R$4</definedName>
    <definedName name="_xlnm.Extract" localSheetId="4">INVENTAIRE!$S$3:$AB$3</definedName>
    <definedName name="INV">Tableau7[]</definedName>
    <definedName name="INVDESIGN">Tableau7[DESIGNATION]</definedName>
    <definedName name="INVDESIGNATION">Tableau7[DESIGNATION]</definedName>
    <definedName name="INVMARQUE">Tableau7[MARQUE]</definedName>
    <definedName name="INVMODELE">Tableau7[MODELE]</definedName>
    <definedName name="INVNUMRFI">Tableau7[NUMERO RFI]</definedName>
    <definedName name="INVNUMSERIE">Tableau7[NUMERO SERIE]</definedName>
    <definedName name="INVPAYS">Tableau7[PAYS ORIGINE]</definedName>
    <definedName name="INVPRIX">Tableau7[PRIX NEUF]</definedName>
    <definedName name="INVTYPE">Tableau7[TYPE]</definedName>
    <definedName name="INVZONE">Tableau7[ZONE RANGEMENT]</definedName>
    <definedName name="l_inventaire" localSheetId="0">OFFSET(INVENTAIRE!#REF!,0,0,COUNTA('FACTURE PRO FORMAT'!$B:$B)-1)</definedName>
    <definedName name="l_inventaire">OFFSET(INVENTAIRE!#REF!,0,0,COUNTA('FACTURE PRO FORMAT'!$B:$B)-1)</definedName>
    <definedName name="LISTEMPRUNT">Tableau1[]</definedName>
    <definedName name="MISSMATERIEL">Tableau1[[MATERIEL ]]</definedName>
    <definedName name="MISSRefMission">Tableau1[RefMission]</definedName>
    <definedName name="REFMISSIONUNIQ">Tableau9[REFMISSION]</definedName>
    <definedName name="TABCONFIG">Tableau6[TCR]</definedName>
    <definedName name="TCR">Tableau6[TCR]</definedName>
    <definedName name="_xlnm.Print_Area" localSheetId="3">'FACTURE PRO FORMAT'!$A$3:$H$63</definedName>
    <definedName name="_xlnm.Print_Area" localSheetId="5">'LISTE MATERIEL'!$C$1:$F$99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6" i="7" l="1"/>
  <c r="R4" i="2"/>
  <c r="N16" i="7" l="1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2" i="7"/>
  <c r="N163" i="7"/>
  <c r="N164" i="7"/>
  <c r="N165" i="7"/>
  <c r="N166" i="7"/>
  <c r="N167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N180" i="7"/>
  <c r="N181" i="7"/>
  <c r="N182" i="7"/>
  <c r="N183" i="7"/>
  <c r="N184" i="7"/>
  <c r="N185" i="7"/>
  <c r="N186" i="7"/>
  <c r="N187" i="7"/>
  <c r="N188" i="7"/>
  <c r="N189" i="7"/>
  <c r="N190" i="7"/>
  <c r="N191" i="7"/>
  <c r="N192" i="7"/>
  <c r="N193" i="7"/>
  <c r="N194" i="7"/>
  <c r="N195" i="7"/>
  <c r="N196" i="7"/>
  <c r="N197" i="7"/>
  <c r="N198" i="7"/>
  <c r="N199" i="7"/>
  <c r="N200" i="7"/>
  <c r="N201" i="7"/>
  <c r="N202" i="7"/>
  <c r="N203" i="7"/>
  <c r="N204" i="7"/>
  <c r="N205" i="7"/>
  <c r="N206" i="7"/>
  <c r="N207" i="7"/>
  <c r="N208" i="7"/>
  <c r="N209" i="7"/>
  <c r="N210" i="7"/>
  <c r="N211" i="7"/>
  <c r="N212" i="7"/>
  <c r="N213" i="7"/>
  <c r="N214" i="7"/>
  <c r="N215" i="7"/>
  <c r="N216" i="7"/>
  <c r="N217" i="7"/>
  <c r="N218" i="7"/>
  <c r="N219" i="7"/>
  <c r="N220" i="7"/>
  <c r="N221" i="7"/>
  <c r="N222" i="7"/>
  <c r="N223" i="7"/>
  <c r="N224" i="7"/>
  <c r="N225" i="7"/>
  <c r="N226" i="7"/>
  <c r="N227" i="7"/>
  <c r="N228" i="7"/>
  <c r="N229" i="7"/>
  <c r="N230" i="7"/>
  <c r="N231" i="7"/>
  <c r="N232" i="7"/>
  <c r="N233" i="7"/>
  <c r="N234" i="7"/>
  <c r="N235" i="7"/>
  <c r="N236" i="7"/>
  <c r="N237" i="7"/>
  <c r="N238" i="7"/>
  <c r="N239" i="7"/>
  <c r="N240" i="7"/>
  <c r="N241" i="7"/>
  <c r="N242" i="7"/>
  <c r="N243" i="7"/>
  <c r="N244" i="7"/>
  <c r="N245" i="7"/>
  <c r="N246" i="7"/>
  <c r="N247" i="7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N307" i="7"/>
  <c r="N308" i="7"/>
  <c r="N309" i="7"/>
  <c r="N310" i="7"/>
  <c r="N311" i="7"/>
  <c r="N312" i="7"/>
  <c r="N313" i="7"/>
  <c r="N314" i="7"/>
  <c r="N315" i="7"/>
  <c r="N316" i="7"/>
  <c r="N317" i="7"/>
  <c r="N318" i="7"/>
  <c r="N319" i="7"/>
  <c r="N320" i="7"/>
  <c r="N321" i="7"/>
  <c r="N322" i="7"/>
  <c r="N323" i="7"/>
  <c r="N324" i="7"/>
  <c r="N325" i="7"/>
  <c r="N326" i="7"/>
  <c r="N327" i="7"/>
  <c r="N328" i="7"/>
  <c r="N329" i="7"/>
  <c r="N330" i="7"/>
  <c r="N331" i="7"/>
  <c r="N332" i="7"/>
  <c r="N333" i="7"/>
  <c r="N334" i="7"/>
  <c r="N335" i="7"/>
  <c r="N336" i="7"/>
  <c r="N337" i="7"/>
  <c r="N338" i="7"/>
  <c r="N339" i="7"/>
  <c r="N340" i="7"/>
  <c r="N341" i="7"/>
  <c r="N342" i="7"/>
  <c r="N343" i="7"/>
  <c r="N344" i="7"/>
  <c r="N345" i="7"/>
  <c r="N346" i="7"/>
  <c r="N347" i="7"/>
  <c r="N348" i="7"/>
  <c r="N349" i="7"/>
  <c r="N350" i="7"/>
  <c r="N351" i="7"/>
  <c r="N352" i="7"/>
  <c r="N353" i="7"/>
  <c r="N354" i="7"/>
  <c r="N355" i="7"/>
  <c r="N356" i="7"/>
  <c r="N357" i="7"/>
  <c r="N358" i="7"/>
  <c r="N359" i="7"/>
  <c r="N360" i="7"/>
  <c r="N361" i="7"/>
  <c r="N362" i="7"/>
  <c r="N363" i="7"/>
  <c r="N364" i="7"/>
  <c r="N365" i="7"/>
  <c r="N366" i="7"/>
  <c r="N367" i="7"/>
  <c r="N368" i="7"/>
  <c r="N369" i="7"/>
  <c r="N370" i="7"/>
  <c r="N371" i="7"/>
  <c r="N372" i="7"/>
  <c r="N373" i="7"/>
  <c r="N374" i="7"/>
  <c r="N375" i="7"/>
  <c r="N376" i="7"/>
  <c r="N377" i="7"/>
  <c r="N378" i="7"/>
  <c r="N379" i="7"/>
  <c r="N380" i="7"/>
  <c r="N381" i="7"/>
  <c r="N382" i="7"/>
  <c r="N383" i="7"/>
  <c r="N384" i="7"/>
  <c r="N385" i="7"/>
  <c r="N386" i="7"/>
  <c r="N387" i="7"/>
  <c r="N388" i="7"/>
  <c r="N389" i="7"/>
  <c r="N390" i="7"/>
  <c r="N391" i="7"/>
  <c r="N392" i="7"/>
  <c r="N393" i="7"/>
  <c r="N394" i="7"/>
  <c r="N395" i="7"/>
  <c r="N396" i="7"/>
  <c r="N397" i="7"/>
  <c r="N398" i="7"/>
  <c r="N399" i="7"/>
  <c r="N400" i="7"/>
  <c r="N401" i="7"/>
  <c r="N402" i="7"/>
  <c r="N403" i="7"/>
  <c r="N404" i="7"/>
  <c r="N405" i="7"/>
  <c r="N406" i="7"/>
  <c r="N407" i="7"/>
  <c r="N408" i="7"/>
  <c r="N409" i="7"/>
  <c r="N410" i="7"/>
  <c r="N411" i="7"/>
  <c r="N412" i="7"/>
  <c r="N413" i="7"/>
  <c r="N414" i="7"/>
  <c r="N415" i="7"/>
  <c r="N416" i="7"/>
  <c r="N417" i="7"/>
  <c r="N418" i="7"/>
  <c r="N419" i="7"/>
  <c r="N420" i="7"/>
  <c r="N421" i="7"/>
  <c r="N422" i="7"/>
  <c r="N423" i="7"/>
  <c r="N424" i="7"/>
  <c r="N425" i="7"/>
  <c r="N426" i="7"/>
  <c r="N427" i="7"/>
  <c r="N428" i="7"/>
  <c r="N429" i="7"/>
  <c r="N430" i="7"/>
  <c r="N431" i="7"/>
  <c r="N432" i="7"/>
  <c r="N433" i="7"/>
  <c r="N434" i="7"/>
  <c r="N435" i="7"/>
  <c r="N436" i="7"/>
  <c r="N437" i="7"/>
  <c r="N438" i="7"/>
  <c r="N439" i="7"/>
  <c r="N440" i="7"/>
  <c r="N441" i="7"/>
  <c r="N442" i="7"/>
  <c r="N443" i="7"/>
  <c r="N444" i="7"/>
  <c r="N445" i="7"/>
  <c r="N446" i="7"/>
  <c r="N447" i="7"/>
  <c r="N448" i="7"/>
  <c r="N449" i="7"/>
  <c r="N450" i="7"/>
  <c r="N451" i="7"/>
  <c r="N452" i="7"/>
  <c r="N453" i="7"/>
  <c r="N454" i="7"/>
  <c r="N455" i="7"/>
  <c r="N456" i="7"/>
  <c r="N457" i="7"/>
  <c r="N458" i="7"/>
  <c r="N459" i="7"/>
  <c r="N460" i="7"/>
  <c r="N461" i="7"/>
  <c r="N462" i="7"/>
  <c r="N463" i="7"/>
  <c r="N464" i="7"/>
  <c r="N465" i="7"/>
  <c r="N466" i="7"/>
  <c r="N467" i="7"/>
  <c r="N468" i="7"/>
  <c r="N469" i="7"/>
  <c r="N470" i="7"/>
  <c r="N471" i="7"/>
  <c r="N472" i="7"/>
  <c r="N473" i="7"/>
  <c r="N474" i="7"/>
  <c r="N475" i="7"/>
  <c r="N476" i="7"/>
  <c r="N477" i="7"/>
  <c r="N478" i="7"/>
  <c r="N479" i="7"/>
  <c r="N480" i="7"/>
  <c r="N481" i="7"/>
  <c r="N482" i="7"/>
  <c r="N483" i="7"/>
  <c r="N484" i="7"/>
  <c r="N485" i="7"/>
  <c r="N486" i="7"/>
  <c r="N487" i="7"/>
  <c r="N488" i="7"/>
  <c r="N489" i="7"/>
  <c r="N490" i="7"/>
  <c r="N491" i="7"/>
  <c r="N492" i="7"/>
  <c r="N493" i="7"/>
  <c r="N494" i="7"/>
  <c r="N495" i="7"/>
  <c r="N496" i="7"/>
  <c r="N497" i="7"/>
  <c r="N498" i="7"/>
  <c r="N499" i="7"/>
  <c r="N500" i="7"/>
  <c r="N501" i="7"/>
  <c r="N502" i="7"/>
  <c r="N503" i="7"/>
  <c r="N504" i="7"/>
  <c r="N505" i="7"/>
  <c r="N506" i="7"/>
  <c r="N507" i="7"/>
  <c r="N508" i="7"/>
  <c r="N509" i="7"/>
  <c r="N510" i="7"/>
  <c r="N511" i="7"/>
  <c r="N512" i="7"/>
  <c r="N513" i="7"/>
  <c r="N514" i="7"/>
  <c r="N515" i="7"/>
  <c r="N516" i="7"/>
  <c r="N517" i="7"/>
  <c r="N518" i="7"/>
  <c r="N519" i="7"/>
  <c r="N520" i="7"/>
  <c r="N521" i="7"/>
  <c r="N522" i="7"/>
  <c r="N523" i="7"/>
  <c r="N524" i="7"/>
  <c r="N525" i="7"/>
  <c r="N526" i="7"/>
  <c r="N527" i="7"/>
  <c r="N528" i="7"/>
  <c r="N529" i="7"/>
  <c r="N530" i="7"/>
  <c r="N531" i="7"/>
  <c r="N532" i="7"/>
  <c r="N533" i="7"/>
  <c r="N534" i="7"/>
  <c r="N535" i="7"/>
  <c r="N536" i="7"/>
  <c r="N537" i="7"/>
  <c r="N538" i="7"/>
  <c r="N539" i="7"/>
  <c r="N540" i="7"/>
  <c r="N541" i="7"/>
  <c r="N542" i="7"/>
  <c r="N543" i="7"/>
  <c r="N544" i="7"/>
  <c r="N545" i="7"/>
  <c r="N546" i="7"/>
  <c r="N547" i="7"/>
  <c r="N548" i="7"/>
  <c r="N549" i="7"/>
  <c r="N550" i="7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M5" i="2"/>
  <c r="M6" i="2"/>
  <c r="M7" i="2"/>
  <c r="M8" i="2"/>
  <c r="M9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8" i="2"/>
  <c r="M147" i="2"/>
  <c r="L5" i="2"/>
  <c r="L6" i="2"/>
  <c r="L7" i="2"/>
  <c r="L8" i="2"/>
  <c r="L9" i="2"/>
  <c r="L10" i="2"/>
  <c r="M10" i="2" s="1"/>
  <c r="L11" i="2"/>
  <c r="M11" i="2" s="1"/>
  <c r="L12" i="2"/>
  <c r="M12" i="2" s="1"/>
  <c r="L13" i="2"/>
  <c r="M13" i="2" s="1"/>
  <c r="L14" i="2"/>
  <c r="M14" i="2" s="1"/>
  <c r="L15" i="2"/>
  <c r="M15" i="2" s="1"/>
  <c r="L16" i="2"/>
  <c r="M16" i="2" s="1"/>
  <c r="L17" i="2"/>
  <c r="M17" i="2" s="1"/>
  <c r="L18" i="2"/>
  <c r="M18" i="2" s="1"/>
  <c r="L28" i="2"/>
  <c r="L29" i="2"/>
  <c r="L30" i="2"/>
  <c r="L31" i="2"/>
  <c r="L32" i="2"/>
  <c r="L33" i="2"/>
  <c r="L34" i="2"/>
  <c r="L35" i="2"/>
  <c r="L38" i="2"/>
  <c r="L39" i="2"/>
  <c r="L36" i="2"/>
  <c r="L37" i="2"/>
  <c r="L41" i="2"/>
  <c r="L42" i="2"/>
  <c r="L44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M22" i="2" s="1"/>
  <c r="L143" i="2"/>
  <c r="L144" i="2"/>
  <c r="M24" i="2" s="1"/>
  <c r="L145" i="2"/>
  <c r="M25" i="2" s="1"/>
  <c r="L146" i="2"/>
  <c r="M26" i="2" s="1"/>
  <c r="L148" i="2"/>
  <c r="L147" i="2"/>
  <c r="M27" i="2" s="1"/>
  <c r="L43" i="2"/>
  <c r="L45" i="2"/>
  <c r="L19" i="2"/>
  <c r="L20" i="2"/>
  <c r="L21" i="2"/>
  <c r="L22" i="2"/>
  <c r="M31" i="2" s="1"/>
  <c r="L23" i="2"/>
  <c r="L24" i="2"/>
  <c r="M33" i="2" s="1"/>
  <c r="L25" i="2"/>
  <c r="M34" i="2" s="1"/>
  <c r="L26" i="2"/>
  <c r="L27" i="2"/>
  <c r="M38" i="2" s="1"/>
  <c r="L40" i="2"/>
  <c r="M40" i="2" s="1"/>
  <c r="O43" i="2"/>
  <c r="O45" i="2"/>
  <c r="O19" i="2"/>
  <c r="O20" i="2"/>
  <c r="O21" i="2"/>
  <c r="O22" i="2"/>
  <c r="O23" i="2"/>
  <c r="O24" i="2"/>
  <c r="O25" i="2"/>
  <c r="O26" i="2"/>
  <c r="O27" i="2"/>
  <c r="O40" i="2"/>
  <c r="P43" i="2"/>
  <c r="P45" i="2"/>
  <c r="P19" i="2"/>
  <c r="P20" i="2"/>
  <c r="P21" i="2"/>
  <c r="P22" i="2"/>
  <c r="P23" i="2"/>
  <c r="P24" i="2"/>
  <c r="P25" i="2"/>
  <c r="P26" i="2"/>
  <c r="P27" i="2"/>
  <c r="P40" i="2"/>
  <c r="R43" i="2"/>
  <c r="R45" i="2"/>
  <c r="R21" i="2"/>
  <c r="R25" i="2"/>
  <c r="R26" i="2"/>
  <c r="R27" i="2"/>
  <c r="K40" i="2"/>
  <c r="K27" i="2"/>
  <c r="K26" i="2"/>
  <c r="K25" i="2"/>
  <c r="K24" i="2"/>
  <c r="K23" i="2"/>
  <c r="K22" i="2"/>
  <c r="K21" i="2"/>
  <c r="K20" i="2"/>
  <c r="K19" i="2"/>
  <c r="K45" i="2"/>
  <c r="K43" i="2"/>
  <c r="K147" i="2"/>
  <c r="K148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4" i="2"/>
  <c r="K42" i="2"/>
  <c r="K41" i="2"/>
  <c r="K37" i="2"/>
  <c r="K36" i="2"/>
  <c r="K39" i="2"/>
  <c r="K38" i="2"/>
  <c r="K35" i="2"/>
  <c r="K34" i="2"/>
  <c r="K33" i="2"/>
  <c r="K32" i="2"/>
  <c r="K31" i="2"/>
  <c r="K30" i="2"/>
  <c r="K29" i="2"/>
  <c r="K28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H14" i="8"/>
  <c r="G14" i="8" s="1"/>
  <c r="H15" i="8"/>
  <c r="G15" i="8" s="1"/>
  <c r="H16" i="8"/>
  <c r="G16" i="8" s="1"/>
  <c r="H17" i="8"/>
  <c r="G17" i="8" s="1"/>
  <c r="I14" i="8"/>
  <c r="I15" i="8"/>
  <c r="I16" i="8"/>
  <c r="I17" i="8"/>
  <c r="L14" i="8"/>
  <c r="L15" i="8"/>
  <c r="L16" i="8"/>
  <c r="L17" i="8"/>
  <c r="O14" i="8"/>
  <c r="O15" i="8"/>
  <c r="O16" i="8"/>
  <c r="O17" i="8"/>
  <c r="P14" i="8"/>
  <c r="P15" i="8"/>
  <c r="P16" i="8"/>
  <c r="P17" i="8"/>
  <c r="H5" i="8"/>
  <c r="G5" i="8" s="1"/>
  <c r="H6" i="8"/>
  <c r="G6" i="8" s="1"/>
  <c r="H7" i="8"/>
  <c r="G7" i="8" s="1"/>
  <c r="H8" i="8"/>
  <c r="G8" i="8" s="1"/>
  <c r="H9" i="8"/>
  <c r="G9" i="8" s="1"/>
  <c r="H10" i="8"/>
  <c r="G10" i="8" s="1"/>
  <c r="H11" i="8"/>
  <c r="G11" i="8" s="1"/>
  <c r="H12" i="8"/>
  <c r="G12" i="8" s="1"/>
  <c r="H13" i="8"/>
  <c r="G13" i="8" s="1"/>
  <c r="H4" i="8"/>
  <c r="M39" i="2" l="1"/>
  <c r="M23" i="2"/>
  <c r="M21" i="2"/>
  <c r="M35" i="2"/>
  <c r="M30" i="2"/>
  <c r="M29" i="2"/>
  <c r="M32" i="2"/>
  <c r="M20" i="2"/>
  <c r="M19" i="2"/>
  <c r="M28" i="2"/>
  <c r="M45" i="2"/>
  <c r="M43" i="2"/>
  <c r="M37" i="2"/>
  <c r="M44" i="2"/>
  <c r="M42" i="2"/>
  <c r="M41" i="2"/>
  <c r="M36" i="2"/>
  <c r="Q16" i="8"/>
  <c r="R24" i="2" s="1"/>
  <c r="Q15" i="8"/>
  <c r="R20" i="2" s="1"/>
  <c r="Q14" i="8"/>
  <c r="R22" i="2" s="1"/>
  <c r="Q17" i="8"/>
  <c r="R23" i="2" s="1"/>
  <c r="J17" i="8"/>
  <c r="M17" i="8"/>
  <c r="M16" i="8"/>
  <c r="J16" i="8"/>
  <c r="M15" i="8"/>
  <c r="J15" i="8"/>
  <c r="M14" i="8"/>
  <c r="J14" i="8"/>
  <c r="I13" i="8" l="1"/>
  <c r="L13" i="8"/>
  <c r="O13" i="8"/>
  <c r="P13" i="8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Q13" i="8" l="1"/>
  <c r="R19" i="2" s="1"/>
  <c r="J13" i="8"/>
  <c r="M13" i="8"/>
  <c r="H26" i="4" l="1"/>
  <c r="H27" i="4"/>
  <c r="D28" i="4"/>
  <c r="D29" i="4"/>
  <c r="G30" i="4"/>
  <c r="D31" i="4"/>
  <c r="H32" i="4"/>
  <c r="H33" i="4"/>
  <c r="C34" i="4"/>
  <c r="C35" i="4"/>
  <c r="F36" i="4"/>
  <c r="C37" i="4"/>
  <c r="H38" i="4"/>
  <c r="H39" i="4"/>
  <c r="G26" i="4"/>
  <c r="G27" i="4"/>
  <c r="G28" i="4"/>
  <c r="G29" i="4"/>
  <c r="G38" i="4"/>
  <c r="G39" i="4"/>
  <c r="F26" i="4"/>
  <c r="F29" i="4"/>
  <c r="F30" i="4"/>
  <c r="F32" i="4"/>
  <c r="F33" i="4"/>
  <c r="F34" i="4"/>
  <c r="F35" i="4"/>
  <c r="F38" i="4"/>
  <c r="F39" i="4"/>
  <c r="E38" i="4"/>
  <c r="E39" i="4"/>
  <c r="D26" i="4"/>
  <c r="D27" i="4"/>
  <c r="D38" i="4"/>
  <c r="D39" i="4"/>
  <c r="C26" i="4"/>
  <c r="C28" i="4"/>
  <c r="C29" i="4"/>
  <c r="C30" i="4"/>
  <c r="C31" i="4"/>
  <c r="C32" i="4"/>
  <c r="C33" i="4"/>
  <c r="C38" i="4"/>
  <c r="C39" i="4"/>
  <c r="L5" i="8"/>
  <c r="L6" i="8"/>
  <c r="L7" i="8"/>
  <c r="L8" i="8"/>
  <c r="L9" i="8"/>
  <c r="L10" i="8"/>
  <c r="L11" i="8"/>
  <c r="L12" i="8"/>
  <c r="I5" i="8"/>
  <c r="I6" i="8"/>
  <c r="I7" i="8"/>
  <c r="I8" i="8"/>
  <c r="I9" i="8"/>
  <c r="I10" i="8"/>
  <c r="I11" i="8"/>
  <c r="I12" i="8"/>
  <c r="H37" i="4" l="1"/>
  <c r="G37" i="4"/>
  <c r="H31" i="4"/>
  <c r="H35" i="4"/>
  <c r="E32" i="4"/>
  <c r="E31" i="4"/>
  <c r="D36" i="4"/>
  <c r="E30" i="4"/>
  <c r="E28" i="4"/>
  <c r="G36" i="4"/>
  <c r="H30" i="4"/>
  <c r="C27" i="4"/>
  <c r="E35" i="4"/>
  <c r="D33" i="4"/>
  <c r="E27" i="4"/>
  <c r="G35" i="4"/>
  <c r="H29" i="4"/>
  <c r="D37" i="4"/>
  <c r="D32" i="4"/>
  <c r="H28" i="4"/>
  <c r="E37" i="4"/>
  <c r="F31" i="4"/>
  <c r="E36" i="4"/>
  <c r="H36" i="4"/>
  <c r="E33" i="4"/>
  <c r="D35" i="4"/>
  <c r="E29" i="4"/>
  <c r="D34" i="4"/>
  <c r="E26" i="4"/>
  <c r="G32" i="4"/>
  <c r="E34" i="4"/>
  <c r="F28" i="4"/>
  <c r="F27" i="4"/>
  <c r="H34" i="4"/>
  <c r="G33" i="4"/>
  <c r="F37" i="4"/>
  <c r="G31" i="4"/>
  <c r="G34" i="4"/>
  <c r="C36" i="4"/>
  <c r="D30" i="4"/>
  <c r="O4" i="8" l="1"/>
  <c r="O5" i="8"/>
  <c r="O6" i="8"/>
  <c r="O7" i="8"/>
  <c r="O8" i="8"/>
  <c r="O9" i="8"/>
  <c r="O10" i="8"/>
  <c r="O11" i="8"/>
  <c r="O12" i="8"/>
  <c r="P12" i="8"/>
  <c r="P11" i="8"/>
  <c r="P10" i="8"/>
  <c r="P9" i="8"/>
  <c r="P8" i="8"/>
  <c r="P7" i="8"/>
  <c r="P6" i="8"/>
  <c r="R5" i="2"/>
  <c r="R7" i="2"/>
  <c r="R8" i="2"/>
  <c r="R9" i="2"/>
  <c r="R14" i="2"/>
  <c r="R16" i="2"/>
  <c r="R17" i="2"/>
  <c r="R18" i="2"/>
  <c r="R28" i="2"/>
  <c r="R29" i="2"/>
  <c r="R30" i="2"/>
  <c r="R31" i="2"/>
  <c r="R32" i="2"/>
  <c r="R33" i="2"/>
  <c r="R34" i="2"/>
  <c r="R35" i="2"/>
  <c r="R41" i="2"/>
  <c r="R46" i="2"/>
  <c r="R47" i="2"/>
  <c r="R48" i="2"/>
  <c r="R49" i="2"/>
  <c r="R50" i="2"/>
  <c r="R51" i="2"/>
  <c r="R53" i="2"/>
  <c r="R55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6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2" i="2"/>
  <c r="R103" i="2"/>
  <c r="R104" i="2"/>
  <c r="R105" i="2"/>
  <c r="R106" i="2"/>
  <c r="R107" i="2"/>
  <c r="R108" i="2"/>
  <c r="R109" i="2"/>
  <c r="R110" i="2"/>
  <c r="R111" i="2"/>
  <c r="R112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8" i="2"/>
  <c r="R147" i="2"/>
  <c r="Q10" i="8" l="1"/>
  <c r="M10" i="8"/>
  <c r="J10" i="8"/>
  <c r="J11" i="8"/>
  <c r="M11" i="8"/>
  <c r="M12" i="8"/>
  <c r="J12" i="8"/>
  <c r="J6" i="8"/>
  <c r="M6" i="8"/>
  <c r="M7" i="8"/>
  <c r="J7" i="8"/>
  <c r="J8" i="8"/>
  <c r="M8" i="8"/>
  <c r="M9" i="8"/>
  <c r="J9" i="8"/>
  <c r="Q9" i="8"/>
  <c r="Q12" i="8"/>
  <c r="R52" i="2" s="1"/>
  <c r="Q8" i="8"/>
  <c r="Q11" i="8"/>
  <c r="R75" i="2" s="1"/>
  <c r="Q7" i="8"/>
  <c r="R11" i="2" s="1"/>
  <c r="R10" i="2"/>
  <c r="Q6" i="8"/>
  <c r="R56" i="2" s="1"/>
  <c r="R78" i="2" l="1"/>
  <c r="R40" i="2"/>
  <c r="R6" i="2"/>
  <c r="R44" i="2"/>
  <c r="R37" i="2"/>
  <c r="R12" i="2"/>
  <c r="R77" i="2"/>
  <c r="R13" i="2"/>
  <c r="R79" i="2"/>
  <c r="R15" i="2"/>
  <c r="R36" i="2"/>
  <c r="R38" i="2"/>
  <c r="R39" i="2"/>
  <c r="P5" i="8"/>
  <c r="P4" i="8"/>
  <c r="J5" i="8" l="1"/>
  <c r="M5" i="8"/>
  <c r="Q5" i="8"/>
  <c r="R54" i="2" s="1"/>
  <c r="Q4" i="8"/>
  <c r="R101" i="2" l="1"/>
  <c r="R113" i="2"/>
  <c r="R42" i="2"/>
  <c r="H20" i="7"/>
  <c r="H32" i="7"/>
  <c r="H44" i="7"/>
  <c r="H61" i="7"/>
  <c r="H62" i="7"/>
  <c r="H66" i="7"/>
  <c r="M135" i="7"/>
  <c r="M136" i="7"/>
  <c r="M137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0" i="7"/>
  <c r="M151" i="7"/>
  <c r="M152" i="7"/>
  <c r="M153" i="7"/>
  <c r="M154" i="7"/>
  <c r="M155" i="7"/>
  <c r="M156" i="7"/>
  <c r="M157" i="7"/>
  <c r="M158" i="7"/>
  <c r="M159" i="7"/>
  <c r="M160" i="7"/>
  <c r="M161" i="7"/>
  <c r="M162" i="7"/>
  <c r="M163" i="7"/>
  <c r="M164" i="7"/>
  <c r="M165" i="7"/>
  <c r="M166" i="7"/>
  <c r="M167" i="7"/>
  <c r="M168" i="7"/>
  <c r="M169" i="7"/>
  <c r="M170" i="7"/>
  <c r="M171" i="7"/>
  <c r="M172" i="7"/>
  <c r="M173" i="7"/>
  <c r="M174" i="7"/>
  <c r="M175" i="7"/>
  <c r="M176" i="7"/>
  <c r="M177" i="7"/>
  <c r="M178" i="7"/>
  <c r="M179" i="7"/>
  <c r="M180" i="7"/>
  <c r="M181" i="7"/>
  <c r="M182" i="7"/>
  <c r="M183" i="7"/>
  <c r="M184" i="7"/>
  <c r="M185" i="7"/>
  <c r="M186" i="7"/>
  <c r="M187" i="7"/>
  <c r="M188" i="7"/>
  <c r="M189" i="7"/>
  <c r="M190" i="7"/>
  <c r="M191" i="7"/>
  <c r="M192" i="7"/>
  <c r="M193" i="7"/>
  <c r="M194" i="7"/>
  <c r="M195" i="7"/>
  <c r="M196" i="7"/>
  <c r="M197" i="7"/>
  <c r="M198" i="7"/>
  <c r="M199" i="7"/>
  <c r="M200" i="7"/>
  <c r="M201" i="7"/>
  <c r="M202" i="7"/>
  <c r="M203" i="7"/>
  <c r="M204" i="7"/>
  <c r="M205" i="7"/>
  <c r="M206" i="7"/>
  <c r="M207" i="7"/>
  <c r="M208" i="7"/>
  <c r="M209" i="7"/>
  <c r="M210" i="7"/>
  <c r="M211" i="7"/>
  <c r="M212" i="7"/>
  <c r="M213" i="7"/>
  <c r="M214" i="7"/>
  <c r="M215" i="7"/>
  <c r="M216" i="7"/>
  <c r="M217" i="7"/>
  <c r="M218" i="7"/>
  <c r="M219" i="7"/>
  <c r="M220" i="7"/>
  <c r="M221" i="7"/>
  <c r="M222" i="7"/>
  <c r="M223" i="7"/>
  <c r="M224" i="7"/>
  <c r="M225" i="7"/>
  <c r="M226" i="7"/>
  <c r="M227" i="7"/>
  <c r="M228" i="7"/>
  <c r="M229" i="7"/>
  <c r="M230" i="7"/>
  <c r="M231" i="7"/>
  <c r="M232" i="7"/>
  <c r="M233" i="7"/>
  <c r="M234" i="7"/>
  <c r="M235" i="7"/>
  <c r="M236" i="7"/>
  <c r="M237" i="7"/>
  <c r="M238" i="7"/>
  <c r="M239" i="7"/>
  <c r="M240" i="7"/>
  <c r="M241" i="7"/>
  <c r="M242" i="7"/>
  <c r="M243" i="7"/>
  <c r="M244" i="7"/>
  <c r="M245" i="7"/>
  <c r="M246" i="7"/>
  <c r="M247" i="7"/>
  <c r="M248" i="7"/>
  <c r="M249" i="7"/>
  <c r="M250" i="7"/>
  <c r="M251" i="7"/>
  <c r="M252" i="7"/>
  <c r="M253" i="7"/>
  <c r="M254" i="7"/>
  <c r="M255" i="7"/>
  <c r="M256" i="7"/>
  <c r="M257" i="7"/>
  <c r="M258" i="7"/>
  <c r="M259" i="7"/>
  <c r="M260" i="7"/>
  <c r="M261" i="7"/>
  <c r="M262" i="7"/>
  <c r="M263" i="7"/>
  <c r="M264" i="7"/>
  <c r="M265" i="7"/>
  <c r="M266" i="7"/>
  <c r="M267" i="7"/>
  <c r="M268" i="7"/>
  <c r="M269" i="7"/>
  <c r="M270" i="7"/>
  <c r="M271" i="7"/>
  <c r="M272" i="7"/>
  <c r="M273" i="7"/>
  <c r="M274" i="7"/>
  <c r="M275" i="7"/>
  <c r="M276" i="7"/>
  <c r="M277" i="7"/>
  <c r="M278" i="7"/>
  <c r="M279" i="7"/>
  <c r="M280" i="7"/>
  <c r="M281" i="7"/>
  <c r="M282" i="7"/>
  <c r="M283" i="7"/>
  <c r="M284" i="7"/>
  <c r="M285" i="7"/>
  <c r="M286" i="7"/>
  <c r="M287" i="7"/>
  <c r="M288" i="7"/>
  <c r="M289" i="7"/>
  <c r="M290" i="7"/>
  <c r="M291" i="7"/>
  <c r="M292" i="7"/>
  <c r="M293" i="7"/>
  <c r="M294" i="7"/>
  <c r="M295" i="7"/>
  <c r="M296" i="7"/>
  <c r="M297" i="7"/>
  <c r="M298" i="7"/>
  <c r="M299" i="7"/>
  <c r="M300" i="7"/>
  <c r="M301" i="7"/>
  <c r="M302" i="7"/>
  <c r="M303" i="7"/>
  <c r="M304" i="7"/>
  <c r="M305" i="7"/>
  <c r="M306" i="7"/>
  <c r="M307" i="7"/>
  <c r="M308" i="7"/>
  <c r="M309" i="7"/>
  <c r="M310" i="7"/>
  <c r="M311" i="7"/>
  <c r="M312" i="7"/>
  <c r="M313" i="7"/>
  <c r="M314" i="7"/>
  <c r="M315" i="7"/>
  <c r="M316" i="7"/>
  <c r="M317" i="7"/>
  <c r="M318" i="7"/>
  <c r="M319" i="7"/>
  <c r="M320" i="7"/>
  <c r="M321" i="7"/>
  <c r="M322" i="7"/>
  <c r="M323" i="7"/>
  <c r="M324" i="7"/>
  <c r="M325" i="7"/>
  <c r="M326" i="7"/>
  <c r="M327" i="7"/>
  <c r="M328" i="7"/>
  <c r="M329" i="7"/>
  <c r="M330" i="7"/>
  <c r="M331" i="7"/>
  <c r="M332" i="7"/>
  <c r="M333" i="7"/>
  <c r="M334" i="7"/>
  <c r="M335" i="7"/>
  <c r="M336" i="7"/>
  <c r="M337" i="7"/>
  <c r="M338" i="7"/>
  <c r="M339" i="7"/>
  <c r="M340" i="7"/>
  <c r="M341" i="7"/>
  <c r="M342" i="7"/>
  <c r="M343" i="7"/>
  <c r="M344" i="7"/>
  <c r="M345" i="7"/>
  <c r="M346" i="7"/>
  <c r="M347" i="7"/>
  <c r="M348" i="7"/>
  <c r="M349" i="7"/>
  <c r="M350" i="7"/>
  <c r="M351" i="7"/>
  <c r="M352" i="7"/>
  <c r="M353" i="7"/>
  <c r="M354" i="7"/>
  <c r="M355" i="7"/>
  <c r="M356" i="7"/>
  <c r="M357" i="7"/>
  <c r="M358" i="7"/>
  <c r="M359" i="7"/>
  <c r="M360" i="7"/>
  <c r="M361" i="7"/>
  <c r="M362" i="7"/>
  <c r="M363" i="7"/>
  <c r="M364" i="7"/>
  <c r="M365" i="7"/>
  <c r="M366" i="7"/>
  <c r="M367" i="7"/>
  <c r="M368" i="7"/>
  <c r="M369" i="7"/>
  <c r="M370" i="7"/>
  <c r="M371" i="7"/>
  <c r="M372" i="7"/>
  <c r="M373" i="7"/>
  <c r="M374" i="7"/>
  <c r="M375" i="7"/>
  <c r="M376" i="7"/>
  <c r="M377" i="7"/>
  <c r="M378" i="7"/>
  <c r="M379" i="7"/>
  <c r="M380" i="7"/>
  <c r="M381" i="7"/>
  <c r="M382" i="7"/>
  <c r="M383" i="7"/>
  <c r="M384" i="7"/>
  <c r="M385" i="7"/>
  <c r="M386" i="7"/>
  <c r="M387" i="7"/>
  <c r="M388" i="7"/>
  <c r="M389" i="7"/>
  <c r="M390" i="7"/>
  <c r="M391" i="7"/>
  <c r="M392" i="7"/>
  <c r="M393" i="7"/>
  <c r="M394" i="7"/>
  <c r="M395" i="7"/>
  <c r="M396" i="7"/>
  <c r="M397" i="7"/>
  <c r="M398" i="7"/>
  <c r="M399" i="7"/>
  <c r="M400" i="7"/>
  <c r="M401" i="7"/>
  <c r="M402" i="7"/>
  <c r="M403" i="7"/>
  <c r="M404" i="7"/>
  <c r="M405" i="7"/>
  <c r="M406" i="7"/>
  <c r="M407" i="7"/>
  <c r="M408" i="7"/>
  <c r="M409" i="7"/>
  <c r="M410" i="7"/>
  <c r="M411" i="7"/>
  <c r="M412" i="7"/>
  <c r="M413" i="7"/>
  <c r="M414" i="7"/>
  <c r="M415" i="7"/>
  <c r="M416" i="7"/>
  <c r="M417" i="7"/>
  <c r="M418" i="7"/>
  <c r="M419" i="7"/>
  <c r="M420" i="7"/>
  <c r="M421" i="7"/>
  <c r="M422" i="7"/>
  <c r="M423" i="7"/>
  <c r="M424" i="7"/>
  <c r="M425" i="7"/>
  <c r="M426" i="7"/>
  <c r="M427" i="7"/>
  <c r="M428" i="7"/>
  <c r="M429" i="7"/>
  <c r="M430" i="7"/>
  <c r="M431" i="7"/>
  <c r="M432" i="7"/>
  <c r="M433" i="7"/>
  <c r="M434" i="7"/>
  <c r="M435" i="7"/>
  <c r="M436" i="7"/>
  <c r="M437" i="7"/>
  <c r="M438" i="7"/>
  <c r="M439" i="7"/>
  <c r="M440" i="7"/>
  <c r="M441" i="7"/>
  <c r="M442" i="7"/>
  <c r="M443" i="7"/>
  <c r="M444" i="7"/>
  <c r="M445" i="7"/>
  <c r="M446" i="7"/>
  <c r="M447" i="7"/>
  <c r="M448" i="7"/>
  <c r="M449" i="7"/>
  <c r="M450" i="7"/>
  <c r="M451" i="7"/>
  <c r="M452" i="7"/>
  <c r="M453" i="7"/>
  <c r="M454" i="7"/>
  <c r="M455" i="7"/>
  <c r="M456" i="7"/>
  <c r="M457" i="7"/>
  <c r="M458" i="7"/>
  <c r="M459" i="7"/>
  <c r="M460" i="7"/>
  <c r="M461" i="7"/>
  <c r="M462" i="7"/>
  <c r="M463" i="7"/>
  <c r="M464" i="7"/>
  <c r="M465" i="7"/>
  <c r="M466" i="7"/>
  <c r="M467" i="7"/>
  <c r="M468" i="7"/>
  <c r="M469" i="7"/>
  <c r="M470" i="7"/>
  <c r="M471" i="7"/>
  <c r="M472" i="7"/>
  <c r="M473" i="7"/>
  <c r="M474" i="7"/>
  <c r="M475" i="7"/>
  <c r="M476" i="7"/>
  <c r="M477" i="7"/>
  <c r="M478" i="7"/>
  <c r="M479" i="7"/>
  <c r="M480" i="7"/>
  <c r="M481" i="7"/>
  <c r="M482" i="7"/>
  <c r="M483" i="7"/>
  <c r="M484" i="7"/>
  <c r="M485" i="7"/>
  <c r="M486" i="7"/>
  <c r="M487" i="7"/>
  <c r="M488" i="7"/>
  <c r="M489" i="7"/>
  <c r="M490" i="7"/>
  <c r="M491" i="7"/>
  <c r="M492" i="7"/>
  <c r="M493" i="7"/>
  <c r="M494" i="7"/>
  <c r="M495" i="7"/>
  <c r="M496" i="7"/>
  <c r="M497" i="7"/>
  <c r="M498" i="7"/>
  <c r="M499" i="7"/>
  <c r="M500" i="7"/>
  <c r="M501" i="7"/>
  <c r="M502" i="7"/>
  <c r="M503" i="7"/>
  <c r="M504" i="7"/>
  <c r="M505" i="7"/>
  <c r="M506" i="7"/>
  <c r="M507" i="7"/>
  <c r="M508" i="7"/>
  <c r="M509" i="7"/>
  <c r="M510" i="7"/>
  <c r="M511" i="7"/>
  <c r="M512" i="7"/>
  <c r="M513" i="7"/>
  <c r="M514" i="7"/>
  <c r="M515" i="7"/>
  <c r="M516" i="7"/>
  <c r="M517" i="7"/>
  <c r="M518" i="7"/>
  <c r="M519" i="7"/>
  <c r="M520" i="7"/>
  <c r="M521" i="7"/>
  <c r="M522" i="7"/>
  <c r="M523" i="7"/>
  <c r="M524" i="7"/>
  <c r="M525" i="7"/>
  <c r="M526" i="7"/>
  <c r="M527" i="7"/>
  <c r="M528" i="7"/>
  <c r="M529" i="7"/>
  <c r="M530" i="7"/>
  <c r="M531" i="7"/>
  <c r="M532" i="7"/>
  <c r="M533" i="7"/>
  <c r="M534" i="7"/>
  <c r="M535" i="7"/>
  <c r="M536" i="7"/>
  <c r="M537" i="7"/>
  <c r="M538" i="7"/>
  <c r="M539" i="7"/>
  <c r="M540" i="7"/>
  <c r="M541" i="7"/>
  <c r="M542" i="7"/>
  <c r="M543" i="7"/>
  <c r="M544" i="7"/>
  <c r="M545" i="7"/>
  <c r="M546" i="7"/>
  <c r="M547" i="7"/>
  <c r="M548" i="7"/>
  <c r="M549" i="7"/>
  <c r="M550" i="7"/>
  <c r="G4" i="8" l="1"/>
  <c r="G6" i="13" l="1" a="1"/>
  <c r="G6" i="13" s="1"/>
  <c r="A6" i="13" s="1"/>
  <c r="G24" i="13" a="1"/>
  <c r="G24" i="13" s="1"/>
  <c r="A24" i="13" s="1"/>
  <c r="G44" i="13" a="1"/>
  <c r="G44" i="13" s="1"/>
  <c r="A44" i="13" s="1"/>
  <c r="G50" i="13" a="1"/>
  <c r="G50" i="13" s="1"/>
  <c r="A50" i="13" s="1"/>
  <c r="G35" i="13" a="1"/>
  <c r="G35" i="13" s="1"/>
  <c r="A35" i="13" s="1"/>
  <c r="G40" i="13" a="1"/>
  <c r="G40" i="13" s="1"/>
  <c r="A40" i="13" s="1"/>
  <c r="G5" i="13" a="1"/>
  <c r="G5" i="13" s="1"/>
  <c r="A5" i="13" s="1"/>
  <c r="G7" i="13" a="1"/>
  <c r="G7" i="13" s="1"/>
  <c r="A7" i="13" s="1"/>
  <c r="G25" i="13" a="1"/>
  <c r="G25" i="13" s="1"/>
  <c r="A25" i="13" s="1"/>
  <c r="G45" i="13" a="1"/>
  <c r="G45" i="13" s="1"/>
  <c r="A45" i="13" s="1"/>
  <c r="G33" i="13" a="1"/>
  <c r="G33" i="13" s="1"/>
  <c r="A33" i="13" s="1"/>
  <c r="G8" i="13" a="1"/>
  <c r="G8" i="13" s="1"/>
  <c r="A8" i="13" s="1"/>
  <c r="G26" i="13" a="1"/>
  <c r="G26" i="13" s="1"/>
  <c r="A26" i="13" s="1"/>
  <c r="G46" i="13" a="1"/>
  <c r="G46" i="13" s="1"/>
  <c r="A46" i="13" s="1"/>
  <c r="G53" i="13" a="1"/>
  <c r="G53" i="13" s="1"/>
  <c r="A53" i="13" s="1"/>
  <c r="G38" i="13" a="1"/>
  <c r="G38" i="13" s="1"/>
  <c r="A38" i="13" s="1"/>
  <c r="G22" i="13" a="1"/>
  <c r="G22" i="13" s="1"/>
  <c r="A22" i="13" s="1"/>
  <c r="G9" i="13" a="1"/>
  <c r="G9" i="13" s="1"/>
  <c r="A9" i="13" s="1"/>
  <c r="G27" i="13" a="1"/>
  <c r="G27" i="13" s="1"/>
  <c r="A27" i="13" s="1"/>
  <c r="G47" i="13" a="1"/>
  <c r="G47" i="13" s="1"/>
  <c r="A47" i="13" s="1"/>
  <c r="G31" i="13" a="1"/>
  <c r="G31" i="13" s="1"/>
  <c r="A31" i="13" s="1"/>
  <c r="G54" i="13" a="1"/>
  <c r="G54" i="13" s="1"/>
  <c r="A54" i="13" s="1"/>
  <c r="G28" i="13" a="1"/>
  <c r="G28" i="13" s="1"/>
  <c r="A28" i="13" s="1"/>
  <c r="G48" i="13" a="1"/>
  <c r="G48" i="13" s="1"/>
  <c r="A48" i="13" s="1"/>
  <c r="G49" i="13" a="1"/>
  <c r="G49" i="13" s="1"/>
  <c r="A49" i="13" s="1"/>
  <c r="G14" i="13" a="1"/>
  <c r="G14" i="13" s="1"/>
  <c r="A14" i="13" s="1"/>
  <c r="G37" i="13" a="1"/>
  <c r="G37" i="13" s="1"/>
  <c r="A37" i="13" s="1"/>
  <c r="G42" i="13" a="1"/>
  <c r="G42" i="13" s="1"/>
  <c r="A42" i="13" s="1"/>
  <c r="G10" i="13" a="1"/>
  <c r="G10" i="13" s="1"/>
  <c r="A10" i="13" s="1"/>
  <c r="G29" i="13" a="1"/>
  <c r="G29" i="13" s="1"/>
  <c r="A29" i="13" s="1"/>
  <c r="G51" i="13" a="1"/>
  <c r="G51" i="13" s="1"/>
  <c r="A51" i="13" s="1"/>
  <c r="G36" i="13" a="1"/>
  <c r="G36" i="13" s="1"/>
  <c r="A36" i="13" s="1"/>
  <c r="G39" i="13" a="1"/>
  <c r="G39" i="13" s="1"/>
  <c r="A39" i="13" s="1"/>
  <c r="G11" i="13" a="1"/>
  <c r="G11" i="13" s="1"/>
  <c r="A11" i="13" s="1"/>
  <c r="G30" i="13" a="1"/>
  <c r="G30" i="13" s="1"/>
  <c r="A30" i="13" s="1"/>
  <c r="G19" i="13" a="1"/>
  <c r="G19" i="13" s="1"/>
  <c r="A19" i="13" s="1"/>
  <c r="G23" i="13" a="1"/>
  <c r="G23" i="13" s="1"/>
  <c r="A23" i="13" s="1"/>
  <c r="G12" i="13" a="1"/>
  <c r="G12" i="13" s="1"/>
  <c r="A12" i="13" s="1"/>
  <c r="G17" i="13" a="1"/>
  <c r="G17" i="13" s="1"/>
  <c r="A17" i="13" s="1"/>
  <c r="G13" i="13" a="1"/>
  <c r="G13" i="13" s="1"/>
  <c r="A13" i="13" s="1"/>
  <c r="G32" i="13" a="1"/>
  <c r="G32" i="13" s="1"/>
  <c r="A32" i="13" s="1"/>
  <c r="G52" i="13" a="1"/>
  <c r="G52" i="13" s="1"/>
  <c r="A52" i="13" s="1"/>
  <c r="G16" i="13" a="1"/>
  <c r="G16" i="13" s="1"/>
  <c r="A16" i="13" s="1"/>
  <c r="G18" i="13" a="1"/>
  <c r="G18" i="13" s="1"/>
  <c r="A18" i="13" s="1"/>
  <c r="G15" i="13" a="1"/>
  <c r="G15" i="13" s="1"/>
  <c r="A15" i="13" s="1"/>
  <c r="G34" i="13" a="1"/>
  <c r="G34" i="13" s="1"/>
  <c r="A34" i="13" s="1"/>
  <c r="G20" i="13" a="1"/>
  <c r="G20" i="13" s="1"/>
  <c r="A20" i="13" s="1"/>
  <c r="G41" i="13" a="1"/>
  <c r="G41" i="13" s="1"/>
  <c r="A41" i="13" s="1"/>
  <c r="G21" i="13" a="1"/>
  <c r="G21" i="13" s="1"/>
  <c r="A21" i="13" s="1"/>
  <c r="G43" i="13" a="1"/>
  <c r="G43" i="13" s="1"/>
  <c r="A43" i="13" s="1"/>
  <c r="V5" i="8" a="1"/>
  <c r="V5" i="8" s="1"/>
  <c r="V6" i="8" a="1"/>
  <c r="V6" i="8" s="1"/>
  <c r="V7" i="8" a="1"/>
  <c r="V7" i="8" s="1"/>
  <c r="V4" i="8" a="1"/>
  <c r="V4" i="8" s="1"/>
  <c r="G4" i="13" a="1"/>
  <c r="G4" i="13" s="1"/>
  <c r="A4" i="13" s="1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8" i="2"/>
  <c r="P147" i="2"/>
  <c r="P111" i="2"/>
  <c r="P107" i="2"/>
  <c r="P108" i="2"/>
  <c r="P109" i="2"/>
  <c r="P110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28" i="2"/>
  <c r="P29" i="2"/>
  <c r="P30" i="2"/>
  <c r="P31" i="2"/>
  <c r="P32" i="2"/>
  <c r="P33" i="2"/>
  <c r="P34" i="2"/>
  <c r="P35" i="2"/>
  <c r="P38" i="2"/>
  <c r="P39" i="2"/>
  <c r="P36" i="2"/>
  <c r="P37" i="2"/>
  <c r="P41" i="2"/>
  <c r="P42" i="2"/>
  <c r="P44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28" i="2"/>
  <c r="O29" i="2"/>
  <c r="O30" i="2"/>
  <c r="O31" i="2"/>
  <c r="O32" i="2"/>
  <c r="O33" i="2"/>
  <c r="O34" i="2"/>
  <c r="O35" i="2"/>
  <c r="O38" i="2"/>
  <c r="O39" i="2"/>
  <c r="O36" i="2"/>
  <c r="O37" i="2"/>
  <c r="O41" i="2"/>
  <c r="O42" i="2"/>
  <c r="O44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8" i="2"/>
  <c r="O147" i="2"/>
  <c r="P106" i="2" l="1"/>
  <c r="P102" i="2"/>
  <c r="P105" i="2"/>
  <c r="P104" i="2"/>
  <c r="P103" i="2"/>
  <c r="P101" i="2"/>
  <c r="E13" i="13"/>
  <c r="B13" i="13"/>
  <c r="C13" i="13"/>
  <c r="F13" i="13"/>
  <c r="D13" i="13"/>
  <c r="D47" i="13"/>
  <c r="C47" i="13"/>
  <c r="B47" i="13"/>
  <c r="E47" i="13"/>
  <c r="F47" i="13"/>
  <c r="C17" i="13"/>
  <c r="D17" i="13"/>
  <c r="E17" i="13"/>
  <c r="F17" i="13"/>
  <c r="B17" i="13"/>
  <c r="B27" i="13"/>
  <c r="C27" i="13"/>
  <c r="F27" i="13"/>
  <c r="E27" i="13"/>
  <c r="D27" i="13"/>
  <c r="C12" i="13"/>
  <c r="F12" i="13"/>
  <c r="E12" i="13"/>
  <c r="B12" i="13"/>
  <c r="D12" i="13"/>
  <c r="C9" i="13"/>
  <c r="E9" i="13"/>
  <c r="B9" i="13"/>
  <c r="F9" i="13"/>
  <c r="D9" i="13"/>
  <c r="C23" i="13"/>
  <c r="D23" i="13"/>
  <c r="E23" i="13"/>
  <c r="B23" i="13"/>
  <c r="F23" i="13"/>
  <c r="D22" i="13"/>
  <c r="E22" i="13"/>
  <c r="F22" i="13"/>
  <c r="B22" i="13"/>
  <c r="C22" i="13"/>
  <c r="C19" i="13"/>
  <c r="B19" i="13"/>
  <c r="D19" i="13"/>
  <c r="E19" i="13"/>
  <c r="F19" i="13"/>
  <c r="C38" i="13"/>
  <c r="D38" i="13"/>
  <c r="E38" i="13"/>
  <c r="F38" i="13"/>
  <c r="B38" i="13"/>
  <c r="D30" i="13"/>
  <c r="B30" i="13"/>
  <c r="E30" i="13"/>
  <c r="F30" i="13"/>
  <c r="C30" i="13"/>
  <c r="B53" i="13"/>
  <c r="C53" i="13"/>
  <c r="D53" i="13"/>
  <c r="E53" i="13"/>
  <c r="F53" i="13"/>
  <c r="F11" i="13"/>
  <c r="C11" i="13"/>
  <c r="E11" i="13"/>
  <c r="D11" i="13"/>
  <c r="B11" i="13"/>
  <c r="B46" i="13"/>
  <c r="E46" i="13"/>
  <c r="C46" i="13"/>
  <c r="D46" i="13"/>
  <c r="F46" i="13"/>
  <c r="C39" i="13"/>
  <c r="E39" i="13"/>
  <c r="F39" i="13"/>
  <c r="B39" i="13"/>
  <c r="D39" i="13"/>
  <c r="D26" i="13"/>
  <c r="B26" i="13"/>
  <c r="C26" i="13"/>
  <c r="F26" i="13"/>
  <c r="E26" i="13"/>
  <c r="B36" i="13"/>
  <c r="F36" i="13"/>
  <c r="E36" i="13"/>
  <c r="D36" i="13"/>
  <c r="C36" i="13"/>
  <c r="B8" i="13"/>
  <c r="D8" i="13"/>
  <c r="C8" i="13"/>
  <c r="E8" i="13"/>
  <c r="F8" i="13"/>
  <c r="C51" i="13"/>
  <c r="D51" i="13"/>
  <c r="E51" i="13"/>
  <c r="B51" i="13"/>
  <c r="F51" i="13"/>
  <c r="C33" i="13"/>
  <c r="F33" i="13"/>
  <c r="B33" i="13"/>
  <c r="D33" i="13"/>
  <c r="E33" i="13"/>
  <c r="E43" i="13"/>
  <c r="D43" i="13"/>
  <c r="F43" i="13"/>
  <c r="C43" i="13"/>
  <c r="B43" i="13"/>
  <c r="E29" i="13"/>
  <c r="B29" i="13"/>
  <c r="D29" i="13"/>
  <c r="C29" i="13"/>
  <c r="F29" i="13"/>
  <c r="B45" i="13"/>
  <c r="C45" i="13"/>
  <c r="D45" i="13"/>
  <c r="E45" i="13"/>
  <c r="F45" i="13"/>
  <c r="C21" i="13"/>
  <c r="D21" i="13"/>
  <c r="E21" i="13"/>
  <c r="F21" i="13"/>
  <c r="B21" i="13"/>
  <c r="B10" i="13"/>
  <c r="F10" i="13"/>
  <c r="E10" i="13"/>
  <c r="D10" i="13"/>
  <c r="C10" i="13"/>
  <c r="C25" i="13"/>
  <c r="D25" i="13"/>
  <c r="E25" i="13"/>
  <c r="F25" i="13"/>
  <c r="B25" i="13"/>
  <c r="B41" i="13"/>
  <c r="C41" i="13"/>
  <c r="D41" i="13"/>
  <c r="E41" i="13"/>
  <c r="F41" i="13"/>
  <c r="D42" i="13"/>
  <c r="F42" i="13"/>
  <c r="B42" i="13"/>
  <c r="E42" i="13"/>
  <c r="C42" i="13"/>
  <c r="B7" i="13"/>
  <c r="E7" i="13"/>
  <c r="D7" i="13"/>
  <c r="C7" i="13"/>
  <c r="F7" i="13"/>
  <c r="E20" i="13"/>
  <c r="F20" i="13"/>
  <c r="B20" i="13"/>
  <c r="C20" i="13"/>
  <c r="D20" i="13"/>
  <c r="B37" i="13"/>
  <c r="C37" i="13"/>
  <c r="D37" i="13"/>
  <c r="E37" i="13"/>
  <c r="F37" i="13"/>
  <c r="C5" i="13"/>
  <c r="B5" i="13"/>
  <c r="D5" i="13"/>
  <c r="E5" i="13"/>
  <c r="F5" i="13"/>
  <c r="F34" i="13"/>
  <c r="D34" i="13"/>
  <c r="B34" i="13"/>
  <c r="C34" i="13"/>
  <c r="E34" i="13"/>
  <c r="C14" i="13"/>
  <c r="B14" i="13"/>
  <c r="F14" i="13"/>
  <c r="D14" i="13"/>
  <c r="E14" i="13"/>
  <c r="C40" i="13"/>
  <c r="F40" i="13"/>
  <c r="B40" i="13"/>
  <c r="D40" i="13"/>
  <c r="E40" i="13"/>
  <c r="B15" i="13"/>
  <c r="F15" i="13"/>
  <c r="E15" i="13"/>
  <c r="D15" i="13"/>
  <c r="C15" i="13"/>
  <c r="B49" i="13"/>
  <c r="C49" i="13"/>
  <c r="D49" i="13"/>
  <c r="E49" i="13"/>
  <c r="F49" i="13"/>
  <c r="F35" i="13"/>
  <c r="D35" i="13"/>
  <c r="B35" i="13"/>
  <c r="C35" i="13"/>
  <c r="E35" i="13"/>
  <c r="B18" i="13"/>
  <c r="E18" i="13"/>
  <c r="F18" i="13"/>
  <c r="C18" i="13"/>
  <c r="D18" i="13"/>
  <c r="F48" i="13"/>
  <c r="B48" i="13"/>
  <c r="C48" i="13"/>
  <c r="D48" i="13"/>
  <c r="E48" i="13"/>
  <c r="B50" i="13"/>
  <c r="D50" i="13"/>
  <c r="F50" i="13"/>
  <c r="C50" i="13"/>
  <c r="E50" i="13"/>
  <c r="D16" i="13"/>
  <c r="E16" i="13"/>
  <c r="C16" i="13"/>
  <c r="B16" i="13"/>
  <c r="F16" i="13"/>
  <c r="D28" i="13"/>
  <c r="B28" i="13"/>
  <c r="C28" i="13"/>
  <c r="E28" i="13"/>
  <c r="F28" i="13"/>
  <c r="F44" i="13"/>
  <c r="D44" i="13"/>
  <c r="B44" i="13"/>
  <c r="C44" i="13"/>
  <c r="E44" i="13"/>
  <c r="B52" i="13"/>
  <c r="C52" i="13"/>
  <c r="F52" i="13"/>
  <c r="D52" i="13"/>
  <c r="E52" i="13"/>
  <c r="C54" i="13"/>
  <c r="D54" i="13"/>
  <c r="F54" i="13"/>
  <c r="B54" i="13"/>
  <c r="E54" i="13"/>
  <c r="D24" i="13"/>
  <c r="E24" i="13"/>
  <c r="B24" i="13"/>
  <c r="C24" i="13"/>
  <c r="F24" i="13"/>
  <c r="F32" i="13"/>
  <c r="C32" i="13"/>
  <c r="B32" i="13"/>
  <c r="D32" i="13"/>
  <c r="E32" i="13"/>
  <c r="C31" i="13"/>
  <c r="D31" i="13"/>
  <c r="E31" i="13"/>
  <c r="F31" i="13"/>
  <c r="B31" i="13"/>
  <c r="E6" i="13"/>
  <c r="F6" i="13"/>
  <c r="C6" i="13"/>
  <c r="D6" i="13"/>
  <c r="B6" i="13"/>
  <c r="F90" i="10"/>
  <c r="D91" i="10"/>
  <c r="E92" i="10"/>
  <c r="D93" i="10"/>
  <c r="D94" i="10"/>
  <c r="D95" i="10"/>
  <c r="E96" i="10"/>
  <c r="D97" i="10"/>
  <c r="E98" i="10"/>
  <c r="E99" i="10"/>
  <c r="D100" i="10"/>
  <c r="I4" i="8"/>
  <c r="L4" i="8"/>
  <c r="F99" i="10" l="1"/>
  <c r="F93" i="10"/>
  <c r="D98" i="10"/>
  <c r="F98" i="10"/>
  <c r="F94" i="10"/>
  <c r="D99" i="10"/>
  <c r="E94" i="10"/>
  <c r="F96" i="10"/>
  <c r="D96" i="10"/>
  <c r="D92" i="10"/>
  <c r="D90" i="10"/>
  <c r="E91" i="10"/>
  <c r="E90" i="10"/>
  <c r="F100" i="10"/>
  <c r="F97" i="10"/>
  <c r="E100" i="10"/>
  <c r="F95" i="10"/>
  <c r="E97" i="10"/>
  <c r="F92" i="10"/>
  <c r="E95" i="10"/>
  <c r="F91" i="10"/>
  <c r="E93" i="10"/>
  <c r="J4" i="8"/>
  <c r="M4" i="8"/>
  <c r="K15" i="8" l="1"/>
  <c r="N13" i="7" s="1"/>
  <c r="K14" i="8"/>
  <c r="N12" i="7" s="1"/>
  <c r="K16" i="8"/>
  <c r="N14" i="7" s="1"/>
  <c r="K17" i="8"/>
  <c r="N15" i="7" s="1"/>
  <c r="N17" i="8"/>
  <c r="C18" i="10" s="1"/>
  <c r="N14" i="8"/>
  <c r="C15" i="10" s="1"/>
  <c r="N15" i="8"/>
  <c r="C16" i="10" s="1"/>
  <c r="N16" i="8"/>
  <c r="C17" i="10" s="1"/>
  <c r="N13" i="8"/>
  <c r="C14" i="10" s="1"/>
  <c r="K13" i="8"/>
  <c r="N11" i="7" s="1"/>
  <c r="K10" i="8"/>
  <c r="K12" i="8"/>
  <c r="K8" i="8"/>
  <c r="K11" i="8"/>
  <c r="K5" i="8"/>
  <c r="K9" i="8"/>
  <c r="K6" i="8"/>
  <c r="K4" i="8"/>
  <c r="N2" i="7" s="1"/>
  <c r="K7" i="8"/>
  <c r="N4" i="8"/>
  <c r="N6" i="8"/>
  <c r="C7" i="10" s="1"/>
  <c r="N9" i="8"/>
  <c r="C10" i="10" s="1"/>
  <c r="N10" i="8"/>
  <c r="C11" i="10" s="1"/>
  <c r="N12" i="8"/>
  <c r="C13" i="10" s="1"/>
  <c r="N5" i="8"/>
  <c r="C6" i="10" s="1"/>
  <c r="N7" i="8"/>
  <c r="C8" i="10" s="1"/>
  <c r="N8" i="8"/>
  <c r="C9" i="10" s="1"/>
  <c r="N11" i="8"/>
  <c r="C12" i="10" s="1"/>
  <c r="D80" i="10"/>
  <c r="F78" i="10"/>
  <c r="D76" i="10"/>
  <c r="D74" i="10"/>
  <c r="E72" i="10"/>
  <c r="D60" i="10"/>
  <c r="E58" i="10"/>
  <c r="E56" i="10"/>
  <c r="D54" i="10"/>
  <c r="E52" i="10"/>
  <c r="D50" i="10"/>
  <c r="S1" i="9"/>
  <c r="B19" i="4" l="1"/>
  <c r="N4" i="7"/>
  <c r="B18" i="4"/>
  <c r="N3" i="7"/>
  <c r="B22" i="4"/>
  <c r="N7" i="7"/>
  <c r="B20" i="4"/>
  <c r="N5" i="7"/>
  <c r="B21" i="4"/>
  <c r="N6" i="7"/>
  <c r="B25" i="4"/>
  <c r="N10" i="7"/>
  <c r="B24" i="4"/>
  <c r="N9" i="7"/>
  <c r="B23" i="4"/>
  <c r="N8" i="7"/>
  <c r="C2" i="10"/>
  <c r="C3" i="10"/>
  <c r="A13" i="4"/>
  <c r="B17" i="4"/>
  <c r="A14" i="4"/>
  <c r="F72" i="10"/>
  <c r="E80" i="10"/>
  <c r="F80" i="10"/>
  <c r="D78" i="10"/>
  <c r="E78" i="10"/>
  <c r="F81" i="10"/>
  <c r="D81" i="10"/>
  <c r="E81" i="10"/>
  <c r="E79" i="10"/>
  <c r="F79" i="10"/>
  <c r="D79" i="10"/>
  <c r="D77" i="10"/>
  <c r="E77" i="10"/>
  <c r="F77" i="10"/>
  <c r="F76" i="10"/>
  <c r="E76" i="10"/>
  <c r="E74" i="10"/>
  <c r="F74" i="10"/>
  <c r="D75" i="10"/>
  <c r="E75" i="10"/>
  <c r="F75" i="10"/>
  <c r="D72" i="10"/>
  <c r="D73" i="10"/>
  <c r="F73" i="10"/>
  <c r="E73" i="10"/>
  <c r="D58" i="10"/>
  <c r="F60" i="10"/>
  <c r="E60" i="10"/>
  <c r="D52" i="10"/>
  <c r="F58" i="10"/>
  <c r="D56" i="10"/>
  <c r="E59" i="10"/>
  <c r="F59" i="10"/>
  <c r="D59" i="10"/>
  <c r="E54" i="10"/>
  <c r="F54" i="10"/>
  <c r="F56" i="10"/>
  <c r="F52" i="10"/>
  <c r="D57" i="10"/>
  <c r="F57" i="10"/>
  <c r="E57" i="10"/>
  <c r="D55" i="10"/>
  <c r="E55" i="10"/>
  <c r="F55" i="10"/>
  <c r="D53" i="10"/>
  <c r="E53" i="10"/>
  <c r="F53" i="10"/>
  <c r="D51" i="10"/>
  <c r="E51" i="10"/>
  <c r="F51" i="10"/>
  <c r="F50" i="10"/>
  <c r="E50" i="10"/>
  <c r="D49" i="10"/>
  <c r="E49" i="10"/>
  <c r="F49" i="10"/>
  <c r="E48" i="10"/>
  <c r="F48" i="10"/>
  <c r="D48" i="10"/>
  <c r="E46" i="10"/>
  <c r="D46" i="10"/>
  <c r="F46" i="10"/>
  <c r="E44" i="10"/>
  <c r="F43" i="10"/>
  <c r="E42" i="10"/>
  <c r="F41" i="10"/>
  <c r="D40" i="10"/>
  <c r="E39" i="10"/>
  <c r="F4" i="13"/>
  <c r="D4" i="13"/>
  <c r="B4" i="13"/>
  <c r="E4" i="13"/>
  <c r="C4" i="13"/>
  <c r="O4" i="2"/>
  <c r="L4" i="2"/>
  <c r="M4" i="2" s="1"/>
  <c r="P4" i="2"/>
  <c r="N14" i="2" l="1"/>
  <c r="N46" i="2"/>
  <c r="N66" i="2"/>
  <c r="N86" i="2"/>
  <c r="N106" i="2"/>
  <c r="N126" i="2"/>
  <c r="N146" i="2"/>
  <c r="N139" i="2"/>
  <c r="N15" i="2"/>
  <c r="N47" i="2"/>
  <c r="N67" i="2"/>
  <c r="N87" i="2"/>
  <c r="N107" i="2"/>
  <c r="N127" i="2"/>
  <c r="N148" i="2"/>
  <c r="N16" i="2"/>
  <c r="N48" i="2"/>
  <c r="N68" i="2"/>
  <c r="N88" i="2"/>
  <c r="N108" i="2"/>
  <c r="N128" i="2"/>
  <c r="N147" i="2"/>
  <c r="N145" i="2"/>
  <c r="N17" i="2"/>
  <c r="N49" i="2"/>
  <c r="N69" i="2"/>
  <c r="N89" i="2"/>
  <c r="N109" i="2"/>
  <c r="N129" i="2"/>
  <c r="N43" i="2"/>
  <c r="N91" i="2"/>
  <c r="N18" i="2"/>
  <c r="N50" i="2"/>
  <c r="N70" i="2"/>
  <c r="N90" i="2"/>
  <c r="N110" i="2"/>
  <c r="N130" i="2"/>
  <c r="N45" i="2"/>
  <c r="H46" i="7" s="1"/>
  <c r="N28" i="2"/>
  <c r="H17" i="7" s="1"/>
  <c r="N51" i="2"/>
  <c r="H39" i="7" s="1"/>
  <c r="N71" i="2"/>
  <c r="N111" i="2"/>
  <c r="N131" i="2"/>
  <c r="N19" i="2"/>
  <c r="N59" i="2"/>
  <c r="N29" i="2"/>
  <c r="N52" i="2"/>
  <c r="N72" i="2"/>
  <c r="N92" i="2"/>
  <c r="N112" i="2"/>
  <c r="N132" i="2"/>
  <c r="N20" i="2"/>
  <c r="N119" i="2"/>
  <c r="N30" i="2"/>
  <c r="N53" i="2"/>
  <c r="N73" i="2"/>
  <c r="N93" i="2"/>
  <c r="N113" i="2"/>
  <c r="N133" i="2"/>
  <c r="N21" i="2"/>
  <c r="H19" i="7" s="1"/>
  <c r="N38" i="2"/>
  <c r="N65" i="2"/>
  <c r="N31" i="2"/>
  <c r="N54" i="2"/>
  <c r="N74" i="2"/>
  <c r="N94" i="2"/>
  <c r="N114" i="2"/>
  <c r="N134" i="2"/>
  <c r="N22" i="2"/>
  <c r="N99" i="2"/>
  <c r="N32" i="2"/>
  <c r="N55" i="2"/>
  <c r="N75" i="2"/>
  <c r="N95" i="2"/>
  <c r="N115" i="2"/>
  <c r="N135" i="2"/>
  <c r="N23" i="2"/>
  <c r="N79" i="2"/>
  <c r="H71" i="7" s="1"/>
  <c r="N44" i="2"/>
  <c r="H45" i="7" s="1"/>
  <c r="N33" i="2"/>
  <c r="H23" i="7" s="1"/>
  <c r="N56" i="2"/>
  <c r="N76" i="2"/>
  <c r="N96" i="2"/>
  <c r="N116" i="2"/>
  <c r="N136" i="2"/>
  <c r="N24" i="2"/>
  <c r="N5" i="2"/>
  <c r="N34" i="2"/>
  <c r="N57" i="2"/>
  <c r="N77" i="2"/>
  <c r="N97" i="2"/>
  <c r="N117" i="2"/>
  <c r="N137" i="2"/>
  <c r="N25" i="2"/>
  <c r="N6" i="2"/>
  <c r="N35" i="2"/>
  <c r="N58" i="2"/>
  <c r="N78" i="2"/>
  <c r="H70" i="7" s="1"/>
  <c r="N98" i="2"/>
  <c r="N118" i="2"/>
  <c r="N138" i="2"/>
  <c r="N26" i="2"/>
  <c r="N27" i="2"/>
  <c r="N13" i="2"/>
  <c r="N7" i="2"/>
  <c r="N85" i="2"/>
  <c r="N8" i="2"/>
  <c r="N39" i="2"/>
  <c r="N60" i="2"/>
  <c r="N80" i="2"/>
  <c r="N100" i="2"/>
  <c r="N120" i="2"/>
  <c r="N140" i="2"/>
  <c r="N40" i="2"/>
  <c r="N9" i="2"/>
  <c r="N36" i="2"/>
  <c r="H28" i="7" s="1"/>
  <c r="N61" i="2"/>
  <c r="H50" i="7" s="1"/>
  <c r="N81" i="2"/>
  <c r="N101" i="2"/>
  <c r="N121" i="2"/>
  <c r="N141" i="2"/>
  <c r="N125" i="2"/>
  <c r="N10" i="2"/>
  <c r="N37" i="2"/>
  <c r="N62" i="2"/>
  <c r="N82" i="2"/>
  <c r="N102" i="2"/>
  <c r="N122" i="2"/>
  <c r="N142" i="2"/>
  <c r="N11" i="2"/>
  <c r="N41" i="2"/>
  <c r="H30" i="7" s="1"/>
  <c r="N63" i="2"/>
  <c r="N83" i="2"/>
  <c r="N103" i="2"/>
  <c r="N123" i="2"/>
  <c r="N143" i="2"/>
  <c r="N12" i="2"/>
  <c r="N42" i="2"/>
  <c r="H31" i="7" s="1"/>
  <c r="N64" i="2"/>
  <c r="H53" i="7" s="1"/>
  <c r="N84" i="2"/>
  <c r="N104" i="2"/>
  <c r="N124" i="2"/>
  <c r="N144" i="2"/>
  <c r="N105" i="2"/>
  <c r="Q40" i="2"/>
  <c r="Q25" i="2"/>
  <c r="Q21" i="2"/>
  <c r="Q22" i="2"/>
  <c r="Q23" i="2"/>
  <c r="Q24" i="2"/>
  <c r="Q27" i="2"/>
  <c r="Q26" i="2"/>
  <c r="Q20" i="2"/>
  <c r="Q45" i="2"/>
  <c r="Q19" i="2"/>
  <c r="Q43" i="2"/>
  <c r="F47" i="10"/>
  <c r="E47" i="10"/>
  <c r="D47" i="10"/>
  <c r="F44" i="10"/>
  <c r="D44" i="10"/>
  <c r="E45" i="10"/>
  <c r="F45" i="10"/>
  <c r="D45" i="10"/>
  <c r="E43" i="10"/>
  <c r="D43" i="10"/>
  <c r="F42" i="10"/>
  <c r="D42" i="10"/>
  <c r="E41" i="10"/>
  <c r="D41" i="10"/>
  <c r="F40" i="10"/>
  <c r="E40" i="10"/>
  <c r="D39" i="10"/>
  <c r="F39" i="10"/>
  <c r="Q88" i="2"/>
  <c r="Q14" i="2"/>
  <c r="Q76" i="2"/>
  <c r="Q126" i="2"/>
  <c r="Q10" i="2"/>
  <c r="Q38" i="2"/>
  <c r="M25" i="7" s="1"/>
  <c r="Q54" i="2"/>
  <c r="Q68" i="2"/>
  <c r="Q123" i="2"/>
  <c r="Q144" i="2"/>
  <c r="Q90" i="2"/>
  <c r="Q141" i="2"/>
  <c r="Q7" i="2"/>
  <c r="Q31" i="2"/>
  <c r="M20" i="7" s="1"/>
  <c r="Q13" i="2"/>
  <c r="Q111" i="2"/>
  <c r="Q69" i="2"/>
  <c r="Q49" i="2"/>
  <c r="Q121" i="2"/>
  <c r="Q138" i="2"/>
  <c r="Q56" i="2"/>
  <c r="M42" i="7" s="1"/>
  <c r="Q129" i="2"/>
  <c r="Q67" i="2"/>
  <c r="M53" i="7" s="1"/>
  <c r="Q105" i="2"/>
  <c r="Q18" i="2"/>
  <c r="M16" i="7" s="1"/>
  <c r="Q101" i="2"/>
  <c r="Q118" i="2"/>
  <c r="Q133" i="2"/>
  <c r="Q51" i="2"/>
  <c r="Q44" i="2"/>
  <c r="Q130" i="2"/>
  <c r="M116" i="7" s="1"/>
  <c r="Q81" i="2"/>
  <c r="Q98" i="2"/>
  <c r="Q113" i="2"/>
  <c r="Q48" i="2"/>
  <c r="Q97" i="2"/>
  <c r="Q125" i="2"/>
  <c r="Q61" i="2"/>
  <c r="M47" i="7" s="1"/>
  <c r="Q78" i="2"/>
  <c r="Q93" i="2"/>
  <c r="M79" i="7" s="1"/>
  <c r="Q117" i="2"/>
  <c r="Q145" i="2"/>
  <c r="M131" i="7" s="1"/>
  <c r="Q57" i="2"/>
  <c r="M43" i="7" s="1"/>
  <c r="Q89" i="2"/>
  <c r="Q36" i="2"/>
  <c r="M27" i="7" s="1"/>
  <c r="Q58" i="2"/>
  <c r="M44" i="7" s="1"/>
  <c r="Q73" i="2"/>
  <c r="Q87" i="2"/>
  <c r="Q143" i="2"/>
  <c r="Q137" i="2"/>
  <c r="Q84" i="2"/>
  <c r="Q9" i="2"/>
  <c r="Q35" i="2"/>
  <c r="Q53" i="2"/>
  <c r="Q34" i="2"/>
  <c r="M23" i="7" s="1"/>
  <c r="Q106" i="2"/>
  <c r="Q96" i="2"/>
  <c r="M82" i="7" s="1"/>
  <c r="Q64" i="2"/>
  <c r="Q140" i="2"/>
  <c r="M126" i="7" s="1"/>
  <c r="Q6" i="2"/>
  <c r="Q86" i="2"/>
  <c r="M72" i="7" s="1"/>
  <c r="Q132" i="2"/>
  <c r="Q52" i="2"/>
  <c r="M38" i="7" s="1"/>
  <c r="Q42" i="2"/>
  <c r="Q120" i="2"/>
  <c r="M106" i="7" s="1"/>
  <c r="Q135" i="2"/>
  <c r="M121" i="7" s="1"/>
  <c r="Q47" i="2"/>
  <c r="Q148" i="2"/>
  <c r="Q104" i="2"/>
  <c r="Q110" i="2"/>
  <c r="Q12" i="2"/>
  <c r="Q100" i="2"/>
  <c r="Q115" i="2"/>
  <c r="Q109" i="2"/>
  <c r="Q66" i="2"/>
  <c r="M52" i="7" s="1"/>
  <c r="Q108" i="2"/>
  <c r="Q83" i="2"/>
  <c r="Q80" i="2"/>
  <c r="M66" i="7" s="1"/>
  <c r="Q95" i="2"/>
  <c r="Q71" i="2"/>
  <c r="M57" i="7" s="1"/>
  <c r="Q5" i="2"/>
  <c r="Q136" i="2"/>
  <c r="M122" i="7" s="1"/>
  <c r="Q63" i="2"/>
  <c r="M49" i="7" s="1"/>
  <c r="Q60" i="2"/>
  <c r="M46" i="7" s="1"/>
  <c r="Q75" i="2"/>
  <c r="Q147" i="2"/>
  <c r="M134" i="7" s="1"/>
  <c r="Q17" i="2"/>
  <c r="M15" i="7" s="1"/>
  <c r="Q46" i="2"/>
  <c r="Q128" i="2"/>
  <c r="Q41" i="2"/>
  <c r="Q39" i="2"/>
  <c r="Q55" i="2"/>
  <c r="Q124" i="2"/>
  <c r="Q85" i="2"/>
  <c r="M71" i="7" s="1"/>
  <c r="Q146" i="2"/>
  <c r="M132" i="7" s="1"/>
  <c r="Q127" i="2"/>
  <c r="M113" i="7" s="1"/>
  <c r="Q11" i="2"/>
  <c r="Q8" i="2"/>
  <c r="Q32" i="2"/>
  <c r="M21" i="7" s="1"/>
  <c r="Q112" i="2"/>
  <c r="M98" i="7" s="1"/>
  <c r="Q72" i="2"/>
  <c r="Q142" i="2"/>
  <c r="M128" i="7" s="1"/>
  <c r="Q91" i="2"/>
  <c r="Q122" i="2"/>
  <c r="M108" i="7" s="1"/>
  <c r="Q139" i="2"/>
  <c r="M125" i="7" s="1"/>
  <c r="Q33" i="2"/>
  <c r="M22" i="7" s="1"/>
  <c r="Q29" i="2"/>
  <c r="Q131" i="2"/>
  <c r="Q50" i="2"/>
  <c r="Q102" i="2"/>
  <c r="M88" i="7" s="1"/>
  <c r="Q119" i="2"/>
  <c r="Q134" i="2"/>
  <c r="Q15" i="2"/>
  <c r="Q103" i="2"/>
  <c r="Q116" i="2"/>
  <c r="M102" i="7" s="1"/>
  <c r="Q82" i="2"/>
  <c r="Q99" i="2"/>
  <c r="M85" i="7" s="1"/>
  <c r="Q114" i="2"/>
  <c r="M100" i="7" s="1"/>
  <c r="Q28" i="2"/>
  <c r="M17" i="7" s="1"/>
  <c r="Q77" i="2"/>
  <c r="Q65" i="2"/>
  <c r="M51" i="7" s="1"/>
  <c r="Q107" i="2"/>
  <c r="Q62" i="2"/>
  <c r="M48" i="7" s="1"/>
  <c r="Q79" i="2"/>
  <c r="Q94" i="2"/>
  <c r="Q70" i="2"/>
  <c r="Q16" i="2"/>
  <c r="M14" i="7" s="1"/>
  <c r="Q30" i="2"/>
  <c r="Q92" i="2"/>
  <c r="Q37" i="2"/>
  <c r="Q59" i="2"/>
  <c r="M45" i="7" s="1"/>
  <c r="Q74" i="2"/>
  <c r="H34" i="7"/>
  <c r="H35" i="7"/>
  <c r="H56" i="7"/>
  <c r="H14" i="7"/>
  <c r="H36" i="7"/>
  <c r="H57" i="7"/>
  <c r="H15" i="7"/>
  <c r="H37" i="7"/>
  <c r="H58" i="7"/>
  <c r="H38" i="7"/>
  <c r="H59" i="7"/>
  <c r="H55" i="7"/>
  <c r="H54" i="7"/>
  <c r="H51" i="7"/>
  <c r="H29" i="7"/>
  <c r="H43" i="7"/>
  <c r="H65" i="7"/>
  <c r="H69" i="7"/>
  <c r="H67" i="7"/>
  <c r="H25" i="7"/>
  <c r="H21" i="7"/>
  <c r="H24" i="7"/>
  <c r="H40" i="7"/>
  <c r="H63" i="7"/>
  <c r="H60" i="7"/>
  <c r="H41" i="7"/>
  <c r="H16" i="7"/>
  <c r="H49" i="7"/>
  <c r="H48" i="7"/>
  <c r="H22" i="7"/>
  <c r="H26" i="7"/>
  <c r="H47" i="7"/>
  <c r="H18" i="7"/>
  <c r="D29" i="10"/>
  <c r="F29" i="10"/>
  <c r="E29" i="10"/>
  <c r="F10" i="10"/>
  <c r="E10" i="10"/>
  <c r="D10" i="10"/>
  <c r="E27" i="10"/>
  <c r="F27" i="10"/>
  <c r="D27" i="10"/>
  <c r="E8" i="10"/>
  <c r="F8" i="10"/>
  <c r="D8" i="10"/>
  <c r="F30" i="10"/>
  <c r="D30" i="10"/>
  <c r="E30" i="10"/>
  <c r="D11" i="10"/>
  <c r="E11" i="10"/>
  <c r="F11" i="10"/>
  <c r="E12" i="10"/>
  <c r="D12" i="10"/>
  <c r="F12" i="10"/>
  <c r="D31" i="10"/>
  <c r="E31" i="10"/>
  <c r="F31" i="10"/>
  <c r="D13" i="10"/>
  <c r="F13" i="10"/>
  <c r="E13" i="10"/>
  <c r="E32" i="10"/>
  <c r="F32" i="10"/>
  <c r="D32" i="10"/>
  <c r="E28" i="10"/>
  <c r="F28" i="10"/>
  <c r="D28" i="10"/>
  <c r="D9" i="10"/>
  <c r="E9" i="10"/>
  <c r="F9" i="10"/>
  <c r="D34" i="10"/>
  <c r="F34" i="10"/>
  <c r="E34" i="10"/>
  <c r="D33" i="10"/>
  <c r="E33" i="10"/>
  <c r="F33" i="10"/>
  <c r="E6" i="10"/>
  <c r="D6" i="10"/>
  <c r="F6" i="10"/>
  <c r="E16" i="10"/>
  <c r="F16" i="10"/>
  <c r="D16" i="10"/>
  <c r="D36" i="10"/>
  <c r="F36" i="10"/>
  <c r="E36" i="10"/>
  <c r="D14" i="10"/>
  <c r="E14" i="10"/>
  <c r="F14" i="10"/>
  <c r="D15" i="10"/>
  <c r="E15" i="10"/>
  <c r="F15" i="10"/>
  <c r="D35" i="10"/>
  <c r="E35" i="10"/>
  <c r="F35" i="10"/>
  <c r="E18" i="10"/>
  <c r="F18" i="10"/>
  <c r="D18" i="10"/>
  <c r="D17" i="10"/>
  <c r="E17" i="10"/>
  <c r="F17" i="10"/>
  <c r="D20" i="10"/>
  <c r="F20" i="10"/>
  <c r="E20" i="10"/>
  <c r="F21" i="10"/>
  <c r="E21" i="10"/>
  <c r="D21" i="10"/>
  <c r="E19" i="10"/>
  <c r="D19" i="10"/>
  <c r="F19" i="10"/>
  <c r="D22" i="10"/>
  <c r="F22" i="10"/>
  <c r="E22" i="10"/>
  <c r="E24" i="10"/>
  <c r="D24" i="10"/>
  <c r="F24" i="10"/>
  <c r="F38" i="10"/>
  <c r="D38" i="10"/>
  <c r="E38" i="10"/>
  <c r="F25" i="10"/>
  <c r="E25" i="10"/>
  <c r="D25" i="10"/>
  <c r="D37" i="10"/>
  <c r="F37" i="10"/>
  <c r="E37" i="10"/>
  <c r="F23" i="10"/>
  <c r="D23" i="10"/>
  <c r="E23" i="10"/>
  <c r="D7" i="10"/>
  <c r="F7" i="10"/>
  <c r="E7" i="10"/>
  <c r="E26" i="10"/>
  <c r="D26" i="10"/>
  <c r="F26" i="10"/>
  <c r="B56" i="4"/>
  <c r="N551" i="7"/>
  <c r="N552" i="7"/>
  <c r="N553" i="7"/>
  <c r="N554" i="7"/>
  <c r="N555" i="7"/>
  <c r="N556" i="7"/>
  <c r="N557" i="7"/>
  <c r="N558" i="7"/>
  <c r="N559" i="7"/>
  <c r="N560" i="7"/>
  <c r="N561" i="7"/>
  <c r="N562" i="7"/>
  <c r="N563" i="7"/>
  <c r="N564" i="7"/>
  <c r="N565" i="7"/>
  <c r="N566" i="7"/>
  <c r="N567" i="7"/>
  <c r="N568" i="7"/>
  <c r="N569" i="7"/>
  <c r="N570" i="7"/>
  <c r="N571" i="7"/>
  <c r="N572" i="7"/>
  <c r="N573" i="7"/>
  <c r="N574" i="7"/>
  <c r="N575" i="7"/>
  <c r="N576" i="7"/>
  <c r="N577" i="7"/>
  <c r="N578" i="7"/>
  <c r="N579" i="7"/>
  <c r="N580" i="7"/>
  <c r="N581" i="7"/>
  <c r="N582" i="7"/>
  <c r="N583" i="7"/>
  <c r="N584" i="7"/>
  <c r="N585" i="7"/>
  <c r="N586" i="7"/>
  <c r="N587" i="7"/>
  <c r="N588" i="7"/>
  <c r="N589" i="7"/>
  <c r="N590" i="7"/>
  <c r="N591" i="7"/>
  <c r="N592" i="7"/>
  <c r="N593" i="7"/>
  <c r="N594" i="7"/>
  <c r="N595" i="7"/>
  <c r="N596" i="7"/>
  <c r="N597" i="7"/>
  <c r="N598" i="7"/>
  <c r="N599" i="7"/>
  <c r="N600" i="7"/>
  <c r="N601" i="7"/>
  <c r="N602" i="7"/>
  <c r="N603" i="7"/>
  <c r="N604" i="7"/>
  <c r="N605" i="7"/>
  <c r="N606" i="7"/>
  <c r="N607" i="7"/>
  <c r="N608" i="7"/>
  <c r="N609" i="7"/>
  <c r="N610" i="7"/>
  <c r="N611" i="7"/>
  <c r="N612" i="7"/>
  <c r="N613" i="7"/>
  <c r="N614" i="7"/>
  <c r="N615" i="7"/>
  <c r="N616" i="7"/>
  <c r="N617" i="7"/>
  <c r="N618" i="7"/>
  <c r="N619" i="7"/>
  <c r="N620" i="7"/>
  <c r="N621" i="7"/>
  <c r="N622" i="7"/>
  <c r="N623" i="7"/>
  <c r="N624" i="7"/>
  <c r="N625" i="7"/>
  <c r="N626" i="7"/>
  <c r="N627" i="7"/>
  <c r="N628" i="7"/>
  <c r="N629" i="7"/>
  <c r="N630" i="7"/>
  <c r="N631" i="7"/>
  <c r="N632" i="7"/>
  <c r="N633" i="7"/>
  <c r="N634" i="7"/>
  <c r="N635" i="7"/>
  <c r="N636" i="7"/>
  <c r="N637" i="7"/>
  <c r="N638" i="7"/>
  <c r="N639" i="7"/>
  <c r="N640" i="7"/>
  <c r="N641" i="7"/>
  <c r="N642" i="7"/>
  <c r="N643" i="7"/>
  <c r="N644" i="7"/>
  <c r="N645" i="7"/>
  <c r="N646" i="7"/>
  <c r="N647" i="7"/>
  <c r="N648" i="7"/>
  <c r="N649" i="7"/>
  <c r="N650" i="7"/>
  <c r="N651" i="7"/>
  <c r="N652" i="7"/>
  <c r="N653" i="7"/>
  <c r="N654" i="7"/>
  <c r="N655" i="7"/>
  <c r="N656" i="7"/>
  <c r="N657" i="7"/>
  <c r="N658" i="7"/>
  <c r="N659" i="7"/>
  <c r="N660" i="7"/>
  <c r="N661" i="7"/>
  <c r="N662" i="7"/>
  <c r="N663" i="7"/>
  <c r="N664" i="7"/>
  <c r="N665" i="7"/>
  <c r="N666" i="7"/>
  <c r="N667" i="7"/>
  <c r="N668" i="7"/>
  <c r="N669" i="7"/>
  <c r="N670" i="7"/>
  <c r="N671" i="7"/>
  <c r="N672" i="7"/>
  <c r="N673" i="7"/>
  <c r="N674" i="7"/>
  <c r="N675" i="7"/>
  <c r="N676" i="7"/>
  <c r="N677" i="7"/>
  <c r="N678" i="7"/>
  <c r="N679" i="7"/>
  <c r="N680" i="7"/>
  <c r="N681" i="7"/>
  <c r="N682" i="7"/>
  <c r="N683" i="7"/>
  <c r="N684" i="7"/>
  <c r="N685" i="7"/>
  <c r="N686" i="7"/>
  <c r="N687" i="7"/>
  <c r="N688" i="7"/>
  <c r="N689" i="7"/>
  <c r="N690" i="7"/>
  <c r="N691" i="7"/>
  <c r="N692" i="7"/>
  <c r="N693" i="7"/>
  <c r="N694" i="7"/>
  <c r="N695" i="7"/>
  <c r="N696" i="7"/>
  <c r="N697" i="7"/>
  <c r="N698" i="7"/>
  <c r="N699" i="7"/>
  <c r="N700" i="7"/>
  <c r="N701" i="7"/>
  <c r="N702" i="7"/>
  <c r="N703" i="7"/>
  <c r="N704" i="7"/>
  <c r="N705" i="7"/>
  <c r="N706" i="7"/>
  <c r="N707" i="7"/>
  <c r="N708" i="7"/>
  <c r="N709" i="7"/>
  <c r="N710" i="7"/>
  <c r="N711" i="7"/>
  <c r="N712" i="7"/>
  <c r="N713" i="7"/>
  <c r="N714" i="7"/>
  <c r="N715" i="7"/>
  <c r="N716" i="7"/>
  <c r="N717" i="7"/>
  <c r="N718" i="7"/>
  <c r="N719" i="7"/>
  <c r="N720" i="7"/>
  <c r="N721" i="7"/>
  <c r="N722" i="7"/>
  <c r="N723" i="7"/>
  <c r="N724" i="7"/>
  <c r="N725" i="7"/>
  <c r="N726" i="7"/>
  <c r="N727" i="7"/>
  <c r="N728" i="7"/>
  <c r="N729" i="7"/>
  <c r="N730" i="7"/>
  <c r="N731" i="7"/>
  <c r="N732" i="7"/>
  <c r="N733" i="7"/>
  <c r="N734" i="7"/>
  <c r="N735" i="7"/>
  <c r="N736" i="7"/>
  <c r="N737" i="7"/>
  <c r="N738" i="7"/>
  <c r="N739" i="7"/>
  <c r="N740" i="7"/>
  <c r="N741" i="7"/>
  <c r="N742" i="7"/>
  <c r="N743" i="7"/>
  <c r="N744" i="7"/>
  <c r="N745" i="7"/>
  <c r="N746" i="7"/>
  <c r="N747" i="7"/>
  <c r="N748" i="7"/>
  <c r="N749" i="7"/>
  <c r="N750" i="7"/>
  <c r="N751" i="7"/>
  <c r="N752" i="7"/>
  <c r="N753" i="7"/>
  <c r="N754" i="7"/>
  <c r="N755" i="7"/>
  <c r="N756" i="7"/>
  <c r="N757" i="7"/>
  <c r="N758" i="7"/>
  <c r="N759" i="7"/>
  <c r="N760" i="7"/>
  <c r="N761" i="7"/>
  <c r="N762" i="7"/>
  <c r="N763" i="7"/>
  <c r="N764" i="7"/>
  <c r="N765" i="7"/>
  <c r="N766" i="7"/>
  <c r="N767" i="7"/>
  <c r="N768" i="7"/>
  <c r="N769" i="7"/>
  <c r="N770" i="7"/>
  <c r="N771" i="7"/>
  <c r="N772" i="7"/>
  <c r="N773" i="7"/>
  <c r="N774" i="7"/>
  <c r="N775" i="7"/>
  <c r="N776" i="7"/>
  <c r="N777" i="7"/>
  <c r="N778" i="7"/>
  <c r="N779" i="7"/>
  <c r="N780" i="7"/>
  <c r="N781" i="7"/>
  <c r="N782" i="7"/>
  <c r="N783" i="7"/>
  <c r="N784" i="7"/>
  <c r="N785" i="7"/>
  <c r="N786" i="7"/>
  <c r="N787" i="7"/>
  <c r="N788" i="7"/>
  <c r="N789" i="7"/>
  <c r="N790" i="7"/>
  <c r="N791" i="7"/>
  <c r="N792" i="7"/>
  <c r="N793" i="7"/>
  <c r="N794" i="7"/>
  <c r="N795" i="7"/>
  <c r="N796" i="7"/>
  <c r="N797" i="7"/>
  <c r="N798" i="7"/>
  <c r="N799" i="7"/>
  <c r="N800" i="7"/>
  <c r="N801" i="7"/>
  <c r="N802" i="7"/>
  <c r="N803" i="7"/>
  <c r="N804" i="7"/>
  <c r="N805" i="7"/>
  <c r="N806" i="7"/>
  <c r="N807" i="7"/>
  <c r="N808" i="7"/>
  <c r="N809" i="7"/>
  <c r="N810" i="7"/>
  <c r="N811" i="7"/>
  <c r="N812" i="7"/>
  <c r="N813" i="7"/>
  <c r="N814" i="7"/>
  <c r="N815" i="7"/>
  <c r="N816" i="7"/>
  <c r="N817" i="7"/>
  <c r="N818" i="7"/>
  <c r="N819" i="7"/>
  <c r="N820" i="7"/>
  <c r="N821" i="7"/>
  <c r="N822" i="7"/>
  <c r="N823" i="7"/>
  <c r="N824" i="7"/>
  <c r="N825" i="7"/>
  <c r="N826" i="7"/>
  <c r="N827" i="7"/>
  <c r="N828" i="7"/>
  <c r="N829" i="7"/>
  <c r="N830" i="7"/>
  <c r="N831" i="7"/>
  <c r="N832" i="7"/>
  <c r="N833" i="7"/>
  <c r="N834" i="7"/>
  <c r="N835" i="7"/>
  <c r="N836" i="7"/>
  <c r="N837" i="7"/>
  <c r="N838" i="7"/>
  <c r="N839" i="7"/>
  <c r="N840" i="7"/>
  <c r="N841" i="7"/>
  <c r="N842" i="7"/>
  <c r="N843" i="7"/>
  <c r="N844" i="7"/>
  <c r="N845" i="7"/>
  <c r="N846" i="7"/>
  <c r="N847" i="7"/>
  <c r="N848" i="7"/>
  <c r="N849" i="7"/>
  <c r="N850" i="7"/>
  <c r="N851" i="7"/>
  <c r="N852" i="7"/>
  <c r="N853" i="7"/>
  <c r="N854" i="7"/>
  <c r="N855" i="7"/>
  <c r="N856" i="7"/>
  <c r="N857" i="7"/>
  <c r="N858" i="7"/>
  <c r="N859" i="7"/>
  <c r="N860" i="7"/>
  <c r="N861" i="7"/>
  <c r="N862" i="7"/>
  <c r="N863" i="7"/>
  <c r="N864" i="7"/>
  <c r="N865" i="7"/>
  <c r="N866" i="7"/>
  <c r="N867" i="7"/>
  <c r="N868" i="7"/>
  <c r="N869" i="7"/>
  <c r="N870" i="7"/>
  <c r="N871" i="7"/>
  <c r="N872" i="7"/>
  <c r="N873" i="7"/>
  <c r="N874" i="7"/>
  <c r="N875" i="7"/>
  <c r="N876" i="7"/>
  <c r="N877" i="7"/>
  <c r="N878" i="7"/>
  <c r="N879" i="7"/>
  <c r="N880" i="7"/>
  <c r="N881" i="7"/>
  <c r="N882" i="7"/>
  <c r="N883" i="7"/>
  <c r="N884" i="7"/>
  <c r="N885" i="7"/>
  <c r="N886" i="7"/>
  <c r="N887" i="7"/>
  <c r="N888" i="7"/>
  <c r="N889" i="7"/>
  <c r="N890" i="7"/>
  <c r="N891" i="7"/>
  <c r="N892" i="7"/>
  <c r="N893" i="7"/>
  <c r="N894" i="7"/>
  <c r="N895" i="7"/>
  <c r="N896" i="7"/>
  <c r="N897" i="7"/>
  <c r="N898" i="7"/>
  <c r="N899" i="7"/>
  <c r="N900" i="7"/>
  <c r="N901" i="7"/>
  <c r="N902" i="7"/>
  <c r="N903" i="7"/>
  <c r="N904" i="7"/>
  <c r="N905" i="7"/>
  <c r="N906" i="7"/>
  <c r="N907" i="7"/>
  <c r="N908" i="7"/>
  <c r="N909" i="7"/>
  <c r="N910" i="7"/>
  <c r="N911" i="7"/>
  <c r="N912" i="7"/>
  <c r="N913" i="7"/>
  <c r="N914" i="7"/>
  <c r="N915" i="7"/>
  <c r="N916" i="7"/>
  <c r="N917" i="7"/>
  <c r="N918" i="7"/>
  <c r="N919" i="7"/>
  <c r="N920" i="7"/>
  <c r="N921" i="7"/>
  <c r="N922" i="7"/>
  <c r="N923" i="7"/>
  <c r="N924" i="7"/>
  <c r="N925" i="7"/>
  <c r="N926" i="7"/>
  <c r="N927" i="7"/>
  <c r="N928" i="7"/>
  <c r="N929" i="7"/>
  <c r="N930" i="7"/>
  <c r="N931" i="7"/>
  <c r="N932" i="7"/>
  <c r="N933" i="7"/>
  <c r="N934" i="7"/>
  <c r="N935" i="7"/>
  <c r="N936" i="7"/>
  <c r="N937" i="7"/>
  <c r="N938" i="7"/>
  <c r="N939" i="7"/>
  <c r="N940" i="7"/>
  <c r="N941" i="7"/>
  <c r="N942" i="7"/>
  <c r="N943" i="7"/>
  <c r="N944" i="7"/>
  <c r="N945" i="7"/>
  <c r="N946" i="7"/>
  <c r="N947" i="7"/>
  <c r="N948" i="7"/>
  <c r="N949" i="7"/>
  <c r="N950" i="7"/>
  <c r="N951" i="7"/>
  <c r="N952" i="7"/>
  <c r="N953" i="7"/>
  <c r="N954" i="7"/>
  <c r="N955" i="7"/>
  <c r="N956" i="7"/>
  <c r="N957" i="7"/>
  <c r="N958" i="7"/>
  <c r="N959" i="7"/>
  <c r="N960" i="7"/>
  <c r="N961" i="7"/>
  <c r="N962" i="7"/>
  <c r="N963" i="7"/>
  <c r="N964" i="7"/>
  <c r="N965" i="7"/>
  <c r="N966" i="7"/>
  <c r="N967" i="7"/>
  <c r="N968" i="7"/>
  <c r="N969" i="7"/>
  <c r="N970" i="7"/>
  <c r="N971" i="7"/>
  <c r="N972" i="7"/>
  <c r="N973" i="7"/>
  <c r="N974" i="7"/>
  <c r="N975" i="7"/>
  <c r="N976" i="7"/>
  <c r="N977" i="7"/>
  <c r="N978" i="7"/>
  <c r="N979" i="7"/>
  <c r="N980" i="7"/>
  <c r="N981" i="7"/>
  <c r="N982" i="7"/>
  <c r="N983" i="7"/>
  <c r="N984" i="7"/>
  <c r="N985" i="7"/>
  <c r="N986" i="7"/>
  <c r="N987" i="7"/>
  <c r="N988" i="7"/>
  <c r="N989" i="7"/>
  <c r="N990" i="7"/>
  <c r="N991" i="7"/>
  <c r="N992" i="7"/>
  <c r="N993" i="7"/>
  <c r="N994" i="7"/>
  <c r="N995" i="7"/>
  <c r="N996" i="7"/>
  <c r="N997" i="7"/>
  <c r="N998" i="7"/>
  <c r="N999" i="7"/>
  <c r="N1000" i="7"/>
  <c r="N1001" i="7"/>
  <c r="N1002" i="7"/>
  <c r="N1003" i="7"/>
  <c r="N1004" i="7"/>
  <c r="N1005" i="7"/>
  <c r="N1006" i="7"/>
  <c r="N1007" i="7"/>
  <c r="N1008" i="7"/>
  <c r="N1009" i="7"/>
  <c r="N1010" i="7"/>
  <c r="N1011" i="7"/>
  <c r="N1012" i="7"/>
  <c r="N1013" i="7"/>
  <c r="N1014" i="7"/>
  <c r="N1015" i="7"/>
  <c r="N1016" i="7"/>
  <c r="N1017" i="7"/>
  <c r="N1018" i="7"/>
  <c r="N1019" i="7"/>
  <c r="N1020" i="7"/>
  <c r="N1021" i="7"/>
  <c r="N1022" i="7"/>
  <c r="N1023" i="7"/>
  <c r="N1024" i="7"/>
  <c r="N1025" i="7"/>
  <c r="N1026" i="7"/>
  <c r="N1027" i="7"/>
  <c r="N1028" i="7"/>
  <c r="N1029" i="7"/>
  <c r="N1030" i="7"/>
  <c r="N1031" i="7"/>
  <c r="N1032" i="7"/>
  <c r="N1033" i="7"/>
  <c r="N1034" i="7"/>
  <c r="N1035" i="7"/>
  <c r="N1036" i="7"/>
  <c r="N1037" i="7"/>
  <c r="N1038" i="7"/>
  <c r="N1039" i="7"/>
  <c r="N1040" i="7"/>
  <c r="N1041" i="7"/>
  <c r="N1042" i="7"/>
  <c r="N1043" i="7"/>
  <c r="N1044" i="7"/>
  <c r="N1045" i="7"/>
  <c r="N1046" i="7"/>
  <c r="N1047" i="7"/>
  <c r="N1048" i="7"/>
  <c r="N1049" i="7"/>
  <c r="N1050" i="7"/>
  <c r="N1051" i="7"/>
  <c r="N1052" i="7"/>
  <c r="N1053" i="7"/>
  <c r="N1054" i="7"/>
  <c r="N1055" i="7"/>
  <c r="N1056" i="7"/>
  <c r="N1057" i="7"/>
  <c r="N1058" i="7"/>
  <c r="N1059" i="7"/>
  <c r="N1060" i="7"/>
  <c r="N1061" i="7"/>
  <c r="N1062" i="7"/>
  <c r="N1063" i="7"/>
  <c r="N1064" i="7"/>
  <c r="N1065" i="7"/>
  <c r="N1066" i="7"/>
  <c r="N1067" i="7"/>
  <c r="N1068" i="7"/>
  <c r="N1069" i="7"/>
  <c r="N1070" i="7"/>
  <c r="N1071" i="7"/>
  <c r="N1072" i="7"/>
  <c r="N1073" i="7"/>
  <c r="N1074" i="7"/>
  <c r="N1075" i="7"/>
  <c r="N1076" i="7"/>
  <c r="N1077" i="7"/>
  <c r="N1078" i="7"/>
  <c r="N1079" i="7"/>
  <c r="N1080" i="7"/>
  <c r="N1081" i="7"/>
  <c r="N1082" i="7"/>
  <c r="N1083" i="7"/>
  <c r="N1084" i="7"/>
  <c r="N1085" i="7"/>
  <c r="N1086" i="7"/>
  <c r="N1087" i="7"/>
  <c r="N1088" i="7"/>
  <c r="N1089" i="7"/>
  <c r="N1090" i="7"/>
  <c r="N1091" i="7"/>
  <c r="N1092" i="7"/>
  <c r="N1093" i="7"/>
  <c r="N1094" i="7"/>
  <c r="N1095" i="7"/>
  <c r="N1096" i="7"/>
  <c r="N1097" i="7"/>
  <c r="N1098" i="7"/>
  <c r="N1099" i="7"/>
  <c r="N1100" i="7"/>
  <c r="N1101" i="7"/>
  <c r="N1102" i="7"/>
  <c r="N1103" i="7"/>
  <c r="N1104" i="7"/>
  <c r="N1105" i="7"/>
  <c r="N1106" i="7"/>
  <c r="N1107" i="7"/>
  <c r="N1108" i="7"/>
  <c r="N1109" i="7"/>
  <c r="N1110" i="7"/>
  <c r="N1111" i="7"/>
  <c r="N1112" i="7"/>
  <c r="N1113" i="7"/>
  <c r="N1114" i="7"/>
  <c r="N1115" i="7"/>
  <c r="N1116" i="7"/>
  <c r="N1117" i="7"/>
  <c r="N1118" i="7"/>
  <c r="N1119" i="7"/>
  <c r="N1120" i="7"/>
  <c r="N1121" i="7"/>
  <c r="N1122" i="7"/>
  <c r="N1123" i="7"/>
  <c r="N1124" i="7"/>
  <c r="N1125" i="7"/>
  <c r="N1126" i="7"/>
  <c r="N1127" i="7"/>
  <c r="N1128" i="7"/>
  <c r="N1129" i="7"/>
  <c r="N1130" i="7"/>
  <c r="N1131" i="7"/>
  <c r="N1132" i="7"/>
  <c r="N1133" i="7"/>
  <c r="N1134" i="7"/>
  <c r="N1135" i="7"/>
  <c r="N1136" i="7"/>
  <c r="N1137" i="7"/>
  <c r="N1138" i="7"/>
  <c r="N1139" i="7"/>
  <c r="N1140" i="7"/>
  <c r="N1141" i="7"/>
  <c r="N1142" i="7"/>
  <c r="N1143" i="7"/>
  <c r="N1144" i="7"/>
  <c r="N1145" i="7"/>
  <c r="N1146" i="7"/>
  <c r="N1147" i="7"/>
  <c r="N1148" i="7"/>
  <c r="N1149" i="7"/>
  <c r="N1150" i="7"/>
  <c r="N1151" i="7"/>
  <c r="N1152" i="7"/>
  <c r="N1153" i="7"/>
  <c r="N1154" i="7"/>
  <c r="N1155" i="7"/>
  <c r="N1156" i="7"/>
  <c r="N1157" i="7"/>
  <c r="N1158" i="7"/>
  <c r="N1159" i="7"/>
  <c r="N1160" i="7"/>
  <c r="N1161" i="7"/>
  <c r="N1162" i="7"/>
  <c r="N1163" i="7"/>
  <c r="N1164" i="7"/>
  <c r="N1165" i="7"/>
  <c r="N1166" i="7"/>
  <c r="N1167" i="7"/>
  <c r="N1168" i="7"/>
  <c r="N1169" i="7"/>
  <c r="N1170" i="7"/>
  <c r="N1171" i="7"/>
  <c r="N1172" i="7"/>
  <c r="N1173" i="7"/>
  <c r="N1174" i="7"/>
  <c r="N1175" i="7"/>
  <c r="N1176" i="7"/>
  <c r="N1177" i="7"/>
  <c r="N1178" i="7"/>
  <c r="N1179" i="7"/>
  <c r="N1180" i="7"/>
  <c r="N1181" i="7"/>
  <c r="N1182" i="7"/>
  <c r="N1183" i="7"/>
  <c r="N1184" i="7"/>
  <c r="N1185" i="7"/>
  <c r="N1186" i="7"/>
  <c r="N1187" i="7"/>
  <c r="N1188" i="7"/>
  <c r="N1189" i="7"/>
  <c r="N1190" i="7"/>
  <c r="N1191" i="7"/>
  <c r="N1192" i="7"/>
  <c r="N1193" i="7"/>
  <c r="N1194" i="7"/>
  <c r="N1195" i="7"/>
  <c r="N1196" i="7"/>
  <c r="N1197" i="7"/>
  <c r="N1198" i="7"/>
  <c r="N1199" i="7"/>
  <c r="N1200" i="7"/>
  <c r="N1201" i="7"/>
  <c r="N1202" i="7"/>
  <c r="N1203" i="7"/>
  <c r="N1204" i="7"/>
  <c r="N1205" i="7"/>
  <c r="N1206" i="7"/>
  <c r="N1207" i="7"/>
  <c r="N1208" i="7"/>
  <c r="N1209" i="7"/>
  <c r="N1210" i="7"/>
  <c r="N1211" i="7"/>
  <c r="N1212" i="7"/>
  <c r="N1213" i="7"/>
  <c r="N1214" i="7"/>
  <c r="N1215" i="7"/>
  <c r="N1216" i="7"/>
  <c r="N1217" i="7"/>
  <c r="N1218" i="7"/>
  <c r="N1219" i="7"/>
  <c r="N1220" i="7"/>
  <c r="N1221" i="7"/>
  <c r="N1222" i="7"/>
  <c r="N1223" i="7"/>
  <c r="N1224" i="7"/>
  <c r="N1225" i="7"/>
  <c r="N1226" i="7"/>
  <c r="N1227" i="7"/>
  <c r="N1228" i="7"/>
  <c r="N1229" i="7"/>
  <c r="N1230" i="7"/>
  <c r="N1231" i="7"/>
  <c r="N1232" i="7"/>
  <c r="N1233" i="7"/>
  <c r="N1234" i="7"/>
  <c r="N1235" i="7"/>
  <c r="N1236" i="7"/>
  <c r="N1237" i="7"/>
  <c r="N1238" i="7"/>
  <c r="N1239" i="7"/>
  <c r="N1240" i="7"/>
  <c r="N1241" i="7"/>
  <c r="N1242" i="7"/>
  <c r="N1243" i="7"/>
  <c r="N1244" i="7"/>
  <c r="N1245" i="7"/>
  <c r="N1246" i="7"/>
  <c r="N1247" i="7"/>
  <c r="N1248" i="7"/>
  <c r="N1249" i="7"/>
  <c r="N1250" i="7"/>
  <c r="N1251" i="7"/>
  <c r="N1252" i="7"/>
  <c r="N1253" i="7"/>
  <c r="N1254" i="7"/>
  <c r="N1255" i="7"/>
  <c r="N1256" i="7"/>
  <c r="N1257" i="7"/>
  <c r="N1258" i="7"/>
  <c r="N1259" i="7"/>
  <c r="N1260" i="7"/>
  <c r="N1261" i="7"/>
  <c r="N1262" i="7"/>
  <c r="N1263" i="7"/>
  <c r="N1264" i="7"/>
  <c r="N1265" i="7"/>
  <c r="N1266" i="7"/>
  <c r="N1267" i="7"/>
  <c r="N1268" i="7"/>
  <c r="N1269" i="7"/>
  <c r="N1270" i="7"/>
  <c r="N1271" i="7"/>
  <c r="N1272" i="7"/>
  <c r="N1273" i="7"/>
  <c r="N1274" i="7"/>
  <c r="N1275" i="7"/>
  <c r="N1276" i="7"/>
  <c r="N1277" i="7"/>
  <c r="N1278" i="7"/>
  <c r="N1279" i="7"/>
  <c r="N1280" i="7"/>
  <c r="N1281" i="7"/>
  <c r="N1282" i="7"/>
  <c r="N1283" i="7"/>
  <c r="N1284" i="7"/>
  <c r="N1285" i="7"/>
  <c r="N1286" i="7"/>
  <c r="N1287" i="7"/>
  <c r="N1288" i="7"/>
  <c r="N1289" i="7"/>
  <c r="N1290" i="7"/>
  <c r="N1291" i="7"/>
  <c r="N1292" i="7"/>
  <c r="N1293" i="7"/>
  <c r="N1294" i="7"/>
  <c r="N1295" i="7"/>
  <c r="N1296" i="7"/>
  <c r="N1297" i="7"/>
  <c r="N1298" i="7"/>
  <c r="N1299" i="7"/>
  <c r="N1300" i="7"/>
  <c r="N1301" i="7"/>
  <c r="N1302" i="7"/>
  <c r="N1303" i="7"/>
  <c r="N1304" i="7"/>
  <c r="N1305" i="7"/>
  <c r="N1306" i="7"/>
  <c r="N1307" i="7"/>
  <c r="N1308" i="7"/>
  <c r="N1309" i="7"/>
  <c r="N1310" i="7"/>
  <c r="N1311" i="7"/>
  <c r="N1312" i="7"/>
  <c r="N1313" i="7"/>
  <c r="N1314" i="7"/>
  <c r="N1315" i="7"/>
  <c r="N1316" i="7"/>
  <c r="N1317" i="7"/>
  <c r="N1318" i="7"/>
  <c r="N1319" i="7"/>
  <c r="N1320" i="7"/>
  <c r="N1321" i="7"/>
  <c r="N1322" i="7"/>
  <c r="N1323" i="7"/>
  <c r="N1324" i="7"/>
  <c r="N1325" i="7"/>
  <c r="N1326" i="7"/>
  <c r="N1327" i="7"/>
  <c r="N1328" i="7"/>
  <c r="N1329" i="7"/>
  <c r="N1330" i="7"/>
  <c r="N1331" i="7"/>
  <c r="N1332" i="7"/>
  <c r="N1333" i="7"/>
  <c r="N1334" i="7"/>
  <c r="N1335" i="7"/>
  <c r="N1336" i="7"/>
  <c r="N1337" i="7"/>
  <c r="N1338" i="7"/>
  <c r="N1339" i="7"/>
  <c r="N1340" i="7"/>
  <c r="N1341" i="7"/>
  <c r="N1342" i="7"/>
  <c r="N1343" i="7"/>
  <c r="N1344" i="7"/>
  <c r="N1345" i="7"/>
  <c r="N1346" i="7"/>
  <c r="N1347" i="7"/>
  <c r="N1348" i="7"/>
  <c r="N1349" i="7"/>
  <c r="N1350" i="7"/>
  <c r="N1351" i="7"/>
  <c r="N1352" i="7"/>
  <c r="N1353" i="7"/>
  <c r="N1354" i="7"/>
  <c r="N1355" i="7"/>
  <c r="N1356" i="7"/>
  <c r="N1357" i="7"/>
  <c r="N1358" i="7"/>
  <c r="N1359" i="7"/>
  <c r="N1360" i="7"/>
  <c r="N1361" i="7"/>
  <c r="N1362" i="7"/>
  <c r="N1363" i="7"/>
  <c r="N1364" i="7"/>
  <c r="N1365" i="7"/>
  <c r="N1366" i="7"/>
  <c r="N1367" i="7"/>
  <c r="N1368" i="7"/>
  <c r="N1369" i="7"/>
  <c r="N1370" i="7"/>
  <c r="N1371" i="7"/>
  <c r="N1372" i="7"/>
  <c r="N1373" i="7"/>
  <c r="N1374" i="7"/>
  <c r="N1375" i="7"/>
  <c r="N1376" i="7"/>
  <c r="N1377" i="7"/>
  <c r="N1378" i="7"/>
  <c r="N1379" i="7"/>
  <c r="N1380" i="7"/>
  <c r="N1381" i="7"/>
  <c r="N1382" i="7"/>
  <c r="N1383" i="7"/>
  <c r="N1384" i="7"/>
  <c r="N1385" i="7"/>
  <c r="N1386" i="7"/>
  <c r="N1387" i="7"/>
  <c r="N1388" i="7"/>
  <c r="N1389" i="7"/>
  <c r="N1390" i="7"/>
  <c r="N1391" i="7"/>
  <c r="N1392" i="7"/>
  <c r="N1393" i="7"/>
  <c r="N1394" i="7"/>
  <c r="N1395" i="7"/>
  <c r="N1396" i="7"/>
  <c r="N1397" i="7"/>
  <c r="N1398" i="7"/>
  <c r="N1399" i="7"/>
  <c r="N1400" i="7"/>
  <c r="N1401" i="7"/>
  <c r="N1402" i="7"/>
  <c r="N1403" i="7"/>
  <c r="N1404" i="7"/>
  <c r="N1405" i="7"/>
  <c r="N1406" i="7"/>
  <c r="N1407" i="7"/>
  <c r="N1408" i="7"/>
  <c r="N1409" i="7"/>
  <c r="N1410" i="7"/>
  <c r="N1411" i="7"/>
  <c r="N1412" i="7"/>
  <c r="N1413" i="7"/>
  <c r="N1414" i="7"/>
  <c r="N1415" i="7"/>
  <c r="N1416" i="7"/>
  <c r="N1417" i="7"/>
  <c r="N1418" i="7"/>
  <c r="N1419" i="7"/>
  <c r="N1420" i="7"/>
  <c r="N1421" i="7"/>
  <c r="N1422" i="7"/>
  <c r="N1423" i="7"/>
  <c r="N1424" i="7"/>
  <c r="N1425" i="7"/>
  <c r="N1426" i="7"/>
  <c r="N1427" i="7"/>
  <c r="N1428" i="7"/>
  <c r="N1429" i="7"/>
  <c r="N1430" i="7"/>
  <c r="N1431" i="7"/>
  <c r="N1432" i="7"/>
  <c r="N1433" i="7"/>
  <c r="N1434" i="7"/>
  <c r="N1435" i="7"/>
  <c r="N1436" i="7"/>
  <c r="N1437" i="7"/>
  <c r="N1438" i="7"/>
  <c r="N1439" i="7"/>
  <c r="N1440" i="7"/>
  <c r="N1441" i="7"/>
  <c r="N1442" i="7"/>
  <c r="N1443" i="7"/>
  <c r="N1444" i="7"/>
  <c r="N1445" i="7"/>
  <c r="N1446" i="7"/>
  <c r="N1447" i="7"/>
  <c r="N1448" i="7"/>
  <c r="N1449" i="7"/>
  <c r="N1450" i="7"/>
  <c r="N1451" i="7"/>
  <c r="N1452" i="7"/>
  <c r="N1453" i="7"/>
  <c r="N1454" i="7"/>
  <c r="N1455" i="7"/>
  <c r="N1456" i="7"/>
  <c r="N1457" i="7"/>
  <c r="N1458" i="7"/>
  <c r="N1459" i="7"/>
  <c r="N1460" i="7"/>
  <c r="N1461" i="7"/>
  <c r="N1462" i="7"/>
  <c r="N1463" i="7"/>
  <c r="N1464" i="7"/>
  <c r="N1465" i="7"/>
  <c r="N1466" i="7"/>
  <c r="N1467" i="7"/>
  <c r="N1468" i="7"/>
  <c r="N1469" i="7"/>
  <c r="N1470" i="7"/>
  <c r="N1471" i="7"/>
  <c r="N1472" i="7"/>
  <c r="N1473" i="7"/>
  <c r="N1474" i="7"/>
  <c r="N1475" i="7"/>
  <c r="N1476" i="7"/>
  <c r="N1477" i="7"/>
  <c r="N1478" i="7"/>
  <c r="N1479" i="7"/>
  <c r="N1480" i="7"/>
  <c r="N1481" i="7"/>
  <c r="N1482" i="7"/>
  <c r="N1483" i="7"/>
  <c r="N1484" i="7"/>
  <c r="N1485" i="7"/>
  <c r="N1486" i="7"/>
  <c r="N1487" i="7"/>
  <c r="N1488" i="7"/>
  <c r="N1489" i="7"/>
  <c r="N1490" i="7"/>
  <c r="N1491" i="7"/>
  <c r="N1492" i="7"/>
  <c r="N1493" i="7"/>
  <c r="N1494" i="7"/>
  <c r="N1495" i="7"/>
  <c r="N1496" i="7"/>
  <c r="N1497" i="7"/>
  <c r="N1498" i="7"/>
  <c r="N1499" i="7"/>
  <c r="N1500" i="7"/>
  <c r="N1501" i="7"/>
  <c r="N1502" i="7"/>
  <c r="N1503" i="7"/>
  <c r="N1504" i="7"/>
  <c r="N1505" i="7"/>
  <c r="N1506" i="7"/>
  <c r="N1507" i="7"/>
  <c r="N1508" i="7"/>
  <c r="N1509" i="7"/>
  <c r="N1510" i="7"/>
  <c r="N1511" i="7"/>
  <c r="N1512" i="7"/>
  <c r="N1513" i="7"/>
  <c r="N1514" i="7"/>
  <c r="N1515" i="7"/>
  <c r="N1516" i="7"/>
  <c r="N1517" i="7"/>
  <c r="N1518" i="7"/>
  <c r="N1519" i="7"/>
  <c r="N1520" i="7"/>
  <c r="N1521" i="7"/>
  <c r="N1522" i="7"/>
  <c r="N1523" i="7"/>
  <c r="N1524" i="7"/>
  <c r="N1525" i="7"/>
  <c r="N1526" i="7"/>
  <c r="N1527" i="7"/>
  <c r="N1528" i="7"/>
  <c r="N1529" i="7"/>
  <c r="N1530" i="7"/>
  <c r="N1531" i="7"/>
  <c r="N1532" i="7"/>
  <c r="N1533" i="7"/>
  <c r="N1534" i="7"/>
  <c r="N1535" i="7"/>
  <c r="N1536" i="7"/>
  <c r="N1537" i="7"/>
  <c r="N1538" i="7"/>
  <c r="N1539" i="7"/>
  <c r="N1540" i="7"/>
  <c r="N1541" i="7"/>
  <c r="N1542" i="7"/>
  <c r="N1543" i="7"/>
  <c r="N1544" i="7"/>
  <c r="N1545" i="7"/>
  <c r="N1546" i="7"/>
  <c r="N1547" i="7"/>
  <c r="N1548" i="7"/>
  <c r="N1549" i="7"/>
  <c r="N1550" i="7"/>
  <c r="N1551" i="7"/>
  <c r="N1552" i="7"/>
  <c r="N1553" i="7"/>
  <c r="N1554" i="7"/>
  <c r="N1555" i="7"/>
  <c r="N1556" i="7"/>
  <c r="N1557" i="7"/>
  <c r="N1558" i="7"/>
  <c r="N1559" i="7"/>
  <c r="N1560" i="7"/>
  <c r="N1561" i="7"/>
  <c r="N1562" i="7"/>
  <c r="N1563" i="7"/>
  <c r="N1564" i="7"/>
  <c r="N1565" i="7"/>
  <c r="N1566" i="7"/>
  <c r="N1567" i="7"/>
  <c r="N1568" i="7"/>
  <c r="N1569" i="7"/>
  <c r="N1570" i="7"/>
  <c r="N1571" i="7"/>
  <c r="N1572" i="7"/>
  <c r="N1573" i="7"/>
  <c r="N1574" i="7"/>
  <c r="N1575" i="7"/>
  <c r="N1576" i="7"/>
  <c r="N1577" i="7"/>
  <c r="N1578" i="7"/>
  <c r="N1579" i="7"/>
  <c r="N1580" i="7"/>
  <c r="N1581" i="7"/>
  <c r="N1582" i="7"/>
  <c r="N1583" i="7"/>
  <c r="N1584" i="7"/>
  <c r="N1585" i="7"/>
  <c r="N1586" i="7"/>
  <c r="N1587" i="7"/>
  <c r="N1588" i="7"/>
  <c r="N1589" i="7"/>
  <c r="N1590" i="7"/>
  <c r="N1591" i="7"/>
  <c r="N1592" i="7"/>
  <c r="N1593" i="7"/>
  <c r="N1594" i="7"/>
  <c r="N1595" i="7"/>
  <c r="N1596" i="7"/>
  <c r="N1597" i="7"/>
  <c r="N1598" i="7"/>
  <c r="N1599" i="7"/>
  <c r="N1600" i="7"/>
  <c r="N1601" i="7"/>
  <c r="N1602" i="7"/>
  <c r="N1603" i="7"/>
  <c r="N1604" i="7"/>
  <c r="N1605" i="7"/>
  <c r="N1606" i="7"/>
  <c r="N1607" i="7"/>
  <c r="N1608" i="7"/>
  <c r="N1609" i="7"/>
  <c r="N1610" i="7"/>
  <c r="N1611" i="7"/>
  <c r="N1612" i="7"/>
  <c r="N1613" i="7"/>
  <c r="N1614" i="7"/>
  <c r="N1615" i="7"/>
  <c r="N1616" i="7"/>
  <c r="N1617" i="7"/>
  <c r="N1618" i="7"/>
  <c r="N1619" i="7"/>
  <c r="N1620" i="7"/>
  <c r="N1621" i="7"/>
  <c r="N1622" i="7"/>
  <c r="N1623" i="7"/>
  <c r="N1624" i="7"/>
  <c r="N1625" i="7"/>
  <c r="N1626" i="7"/>
  <c r="N1627" i="7"/>
  <c r="N1628" i="7"/>
  <c r="N1629" i="7"/>
  <c r="N1630" i="7"/>
  <c r="N1631" i="7"/>
  <c r="N1632" i="7"/>
  <c r="N1633" i="7"/>
  <c r="N1634" i="7"/>
  <c r="N1635" i="7"/>
  <c r="N1636" i="7"/>
  <c r="N1637" i="7"/>
  <c r="N1638" i="7"/>
  <c r="N1639" i="7"/>
  <c r="N1640" i="7"/>
  <c r="N1641" i="7"/>
  <c r="N1642" i="7"/>
  <c r="N1643" i="7"/>
  <c r="N1644" i="7"/>
  <c r="N1645" i="7"/>
  <c r="N1646" i="7"/>
  <c r="N1647" i="7"/>
  <c r="N1648" i="7"/>
  <c r="N1649" i="7"/>
  <c r="N1650" i="7"/>
  <c r="N1651" i="7"/>
  <c r="N1652" i="7"/>
  <c r="N1653" i="7"/>
  <c r="N1654" i="7"/>
  <c r="N1655" i="7"/>
  <c r="N1656" i="7"/>
  <c r="N1657" i="7"/>
  <c r="N1658" i="7"/>
  <c r="N1659" i="7"/>
  <c r="N1660" i="7"/>
  <c r="N1661" i="7"/>
  <c r="N1662" i="7"/>
  <c r="N1663" i="7"/>
  <c r="N1664" i="7"/>
  <c r="N1665" i="7"/>
  <c r="N1666" i="7"/>
  <c r="N1667" i="7"/>
  <c r="N1668" i="7"/>
  <c r="N1669" i="7"/>
  <c r="N1670" i="7"/>
  <c r="N1671" i="7"/>
  <c r="N1672" i="7"/>
  <c r="N1673" i="7"/>
  <c r="N1674" i="7"/>
  <c r="N1675" i="7"/>
  <c r="N1676" i="7"/>
  <c r="N1677" i="7"/>
  <c r="N1678" i="7"/>
  <c r="N1679" i="7"/>
  <c r="N1680" i="7"/>
  <c r="N1681" i="7"/>
  <c r="N1682" i="7"/>
  <c r="N1683" i="7"/>
  <c r="N1684" i="7"/>
  <c r="N1685" i="7"/>
  <c r="N1686" i="7"/>
  <c r="N1687" i="7"/>
  <c r="N1688" i="7"/>
  <c r="N1689" i="7"/>
  <c r="N1690" i="7"/>
  <c r="N1691" i="7"/>
  <c r="N1692" i="7"/>
  <c r="N1693" i="7"/>
  <c r="N1694" i="7"/>
  <c r="N1695" i="7"/>
  <c r="N1696" i="7"/>
  <c r="N1697" i="7"/>
  <c r="N1698" i="7"/>
  <c r="N1699" i="7"/>
  <c r="N1700" i="7"/>
  <c r="N1701" i="7"/>
  <c r="N1702" i="7"/>
  <c r="N1703" i="7"/>
  <c r="N1704" i="7"/>
  <c r="N1705" i="7"/>
  <c r="N1706" i="7"/>
  <c r="N1707" i="7"/>
  <c r="N1708" i="7"/>
  <c r="N1709" i="7"/>
  <c r="N1710" i="7"/>
  <c r="N1711" i="7"/>
  <c r="N1712" i="7"/>
  <c r="N1713" i="7"/>
  <c r="N1714" i="7"/>
  <c r="N1715" i="7"/>
  <c r="N1716" i="7"/>
  <c r="N1717" i="7"/>
  <c r="N1718" i="7"/>
  <c r="N1719" i="7"/>
  <c r="N1720" i="7"/>
  <c r="N1721" i="7"/>
  <c r="N1722" i="7"/>
  <c r="N1723" i="7"/>
  <c r="N1724" i="7"/>
  <c r="N1725" i="7"/>
  <c r="N1726" i="7"/>
  <c r="N1727" i="7"/>
  <c r="N1728" i="7"/>
  <c r="N1729" i="7"/>
  <c r="N1730" i="7"/>
  <c r="N1731" i="7"/>
  <c r="N1732" i="7"/>
  <c r="N1733" i="7"/>
  <c r="N1734" i="7"/>
  <c r="N1735" i="7"/>
  <c r="N1736" i="7"/>
  <c r="N1737" i="7"/>
  <c r="N1738" i="7"/>
  <c r="N1739" i="7"/>
  <c r="N1740" i="7"/>
  <c r="N1741" i="7"/>
  <c r="N1742" i="7"/>
  <c r="N1743" i="7"/>
  <c r="N1744" i="7"/>
  <c r="N1745" i="7"/>
  <c r="N1746" i="7"/>
  <c r="N1747" i="7"/>
  <c r="N1748" i="7"/>
  <c r="N1749" i="7"/>
  <c r="N1750" i="7"/>
  <c r="N1751" i="7"/>
  <c r="N1752" i="7"/>
  <c r="N1753" i="7"/>
  <c r="N1754" i="7"/>
  <c r="N1755" i="7"/>
  <c r="N1756" i="7"/>
  <c r="N1757" i="7"/>
  <c r="N1758" i="7"/>
  <c r="N1759" i="7"/>
  <c r="N1760" i="7"/>
  <c r="N1761" i="7"/>
  <c r="N1762" i="7"/>
  <c r="N1763" i="7"/>
  <c r="N1764" i="7"/>
  <c r="N1765" i="7"/>
  <c r="N1766" i="7"/>
  <c r="N1767" i="7"/>
  <c r="N1768" i="7"/>
  <c r="N1769" i="7"/>
  <c r="N1770" i="7"/>
  <c r="N1771" i="7"/>
  <c r="N1772" i="7"/>
  <c r="N1773" i="7"/>
  <c r="N1774" i="7"/>
  <c r="N1775" i="7"/>
  <c r="N1776" i="7"/>
  <c r="N1777" i="7"/>
  <c r="N1778" i="7"/>
  <c r="N1779" i="7"/>
  <c r="N1780" i="7"/>
  <c r="N1781" i="7"/>
  <c r="N1782" i="7"/>
  <c r="N1783" i="7"/>
  <c r="N1784" i="7"/>
  <c r="N1785" i="7"/>
  <c r="N1786" i="7"/>
  <c r="N1787" i="7"/>
  <c r="N1788" i="7"/>
  <c r="N1789" i="7"/>
  <c r="N1790" i="7"/>
  <c r="N1791" i="7"/>
  <c r="N1792" i="7"/>
  <c r="N1793" i="7"/>
  <c r="N1794" i="7"/>
  <c r="N1795" i="7"/>
  <c r="N1796" i="7"/>
  <c r="N1797" i="7"/>
  <c r="N1798" i="7"/>
  <c r="N1799" i="7"/>
  <c r="N1800" i="7"/>
  <c r="N1801" i="7"/>
  <c r="N1802" i="7"/>
  <c r="N1803" i="7"/>
  <c r="N1804" i="7"/>
  <c r="N1805" i="7"/>
  <c r="N1806" i="7"/>
  <c r="N1807" i="7"/>
  <c r="N1808" i="7"/>
  <c r="N1809" i="7"/>
  <c r="N1810" i="7"/>
  <c r="N1811" i="7"/>
  <c r="N1812" i="7"/>
  <c r="N1813" i="7"/>
  <c r="N1814" i="7"/>
  <c r="N1815" i="7"/>
  <c r="N1816" i="7"/>
  <c r="N1817" i="7"/>
  <c r="N1818" i="7"/>
  <c r="N1819" i="7"/>
  <c r="N1820" i="7"/>
  <c r="N1821" i="7"/>
  <c r="N1822" i="7"/>
  <c r="N1823" i="7"/>
  <c r="N1824" i="7"/>
  <c r="N1825" i="7"/>
  <c r="N1826" i="7"/>
  <c r="N1827" i="7"/>
  <c r="N1828" i="7"/>
  <c r="N1829" i="7"/>
  <c r="N1830" i="7"/>
  <c r="N1831" i="7"/>
  <c r="N1832" i="7"/>
  <c r="N1833" i="7"/>
  <c r="N1834" i="7"/>
  <c r="N1835" i="7"/>
  <c r="N1836" i="7"/>
  <c r="N1837" i="7"/>
  <c r="N1838" i="7"/>
  <c r="N1839" i="7"/>
  <c r="N1840" i="7"/>
  <c r="N1841" i="7"/>
  <c r="N1842" i="7"/>
  <c r="N1843" i="7"/>
  <c r="N1844" i="7"/>
  <c r="N1845" i="7"/>
  <c r="N1846" i="7"/>
  <c r="N1847" i="7"/>
  <c r="N1848" i="7"/>
  <c r="N1849" i="7"/>
  <c r="N1850" i="7"/>
  <c r="N1851" i="7"/>
  <c r="N1852" i="7"/>
  <c r="N1853" i="7"/>
  <c r="N1854" i="7"/>
  <c r="N1855" i="7"/>
  <c r="N1856" i="7"/>
  <c r="N1857" i="7"/>
  <c r="N1858" i="7"/>
  <c r="N1859" i="7"/>
  <c r="N1860" i="7"/>
  <c r="N1861" i="7"/>
  <c r="N1862" i="7"/>
  <c r="N1863" i="7"/>
  <c r="N1864" i="7"/>
  <c r="N1865" i="7"/>
  <c r="N1866" i="7"/>
  <c r="N1867" i="7"/>
  <c r="N1868" i="7"/>
  <c r="N1869" i="7"/>
  <c r="N1870" i="7"/>
  <c r="N1871" i="7"/>
  <c r="N1872" i="7"/>
  <c r="N1873" i="7"/>
  <c r="N1874" i="7"/>
  <c r="N1875" i="7"/>
  <c r="N1876" i="7"/>
  <c r="N1877" i="7"/>
  <c r="N1878" i="7"/>
  <c r="N1879" i="7"/>
  <c r="N1880" i="7"/>
  <c r="N1881" i="7"/>
  <c r="N1882" i="7"/>
  <c r="N1883" i="7"/>
  <c r="N1884" i="7"/>
  <c r="N1885" i="7"/>
  <c r="N1886" i="7"/>
  <c r="N1887" i="7"/>
  <c r="N1888" i="7"/>
  <c r="N1889" i="7"/>
  <c r="N1890" i="7"/>
  <c r="N1891" i="7"/>
  <c r="N1892" i="7"/>
  <c r="N1893" i="7"/>
  <c r="N1894" i="7"/>
  <c r="N1895" i="7"/>
  <c r="N1896" i="7"/>
  <c r="N1897" i="7"/>
  <c r="N1898" i="7"/>
  <c r="N1899" i="7"/>
  <c r="N1900" i="7"/>
  <c r="N1901" i="7"/>
  <c r="N1902" i="7"/>
  <c r="N1903" i="7"/>
  <c r="N1904" i="7"/>
  <c r="N1905" i="7"/>
  <c r="N1906" i="7"/>
  <c r="N1907" i="7"/>
  <c r="N1908" i="7"/>
  <c r="N1909" i="7"/>
  <c r="N1910" i="7"/>
  <c r="N1911" i="7"/>
  <c r="N1912" i="7"/>
  <c r="N1913" i="7"/>
  <c r="N1914" i="7"/>
  <c r="N1915" i="7"/>
  <c r="N1916" i="7"/>
  <c r="N1917" i="7"/>
  <c r="N1918" i="7"/>
  <c r="N1919" i="7"/>
  <c r="N1920" i="7"/>
  <c r="N1921" i="7"/>
  <c r="N1922" i="7"/>
  <c r="N1923" i="7"/>
  <c r="N1924" i="7"/>
  <c r="N1925" i="7"/>
  <c r="N1926" i="7"/>
  <c r="N1927" i="7"/>
  <c r="N1928" i="7"/>
  <c r="N1929" i="7"/>
  <c r="N1930" i="7"/>
  <c r="N1931" i="7"/>
  <c r="N1932" i="7"/>
  <c r="N1933" i="7"/>
  <c r="N1934" i="7"/>
  <c r="N1935" i="7"/>
  <c r="N1936" i="7"/>
  <c r="N1937" i="7"/>
  <c r="N1938" i="7"/>
  <c r="N1939" i="7"/>
  <c r="N1940" i="7"/>
  <c r="N1941" i="7"/>
  <c r="N1942" i="7"/>
  <c r="N1943" i="7"/>
  <c r="N1944" i="7"/>
  <c r="N1945" i="7"/>
  <c r="N1946" i="7"/>
  <c r="N1947" i="7"/>
  <c r="N1948" i="7"/>
  <c r="N1949" i="7"/>
  <c r="N1950" i="7"/>
  <c r="N1951" i="7"/>
  <c r="N1952" i="7"/>
  <c r="N1953" i="7"/>
  <c r="N1954" i="7"/>
  <c r="N1955" i="7"/>
  <c r="N1956" i="7"/>
  <c r="N1957" i="7"/>
  <c r="N1958" i="7"/>
  <c r="N1959" i="7"/>
  <c r="N1960" i="7"/>
  <c r="N1961" i="7"/>
  <c r="N1962" i="7"/>
  <c r="N1963" i="7"/>
  <c r="N1964" i="7"/>
  <c r="N1965" i="7"/>
  <c r="N1966" i="7"/>
  <c r="N1967" i="7"/>
  <c r="N1968" i="7"/>
  <c r="N1969" i="7"/>
  <c r="N1970" i="7"/>
  <c r="N1971" i="7"/>
  <c r="N1972" i="7"/>
  <c r="N1973" i="7"/>
  <c r="N1974" i="7"/>
  <c r="N1975" i="7"/>
  <c r="N1976" i="7"/>
  <c r="N1977" i="7"/>
  <c r="N1978" i="7"/>
  <c r="N1979" i="7"/>
  <c r="N1980" i="7"/>
  <c r="N1981" i="7"/>
  <c r="N1982" i="7"/>
  <c r="N1983" i="7"/>
  <c r="N1984" i="7"/>
  <c r="N1985" i="7"/>
  <c r="N1986" i="7"/>
  <c r="N1987" i="7"/>
  <c r="N1988" i="7"/>
  <c r="N1989" i="7"/>
  <c r="N1990" i="7"/>
  <c r="N1991" i="7"/>
  <c r="N1992" i="7"/>
  <c r="N1993" i="7"/>
  <c r="N1994" i="7"/>
  <c r="N1995" i="7"/>
  <c r="N1996" i="7"/>
  <c r="N1997" i="7"/>
  <c r="N1998" i="7"/>
  <c r="N1999" i="7"/>
  <c r="N2000" i="7"/>
  <c r="N2001" i="7"/>
  <c r="N2002" i="7"/>
  <c r="N2003" i="7"/>
  <c r="N2004" i="7"/>
  <c r="N2005" i="7"/>
  <c r="N2006" i="7"/>
  <c r="N2007" i="7"/>
  <c r="N2008" i="7"/>
  <c r="N2009" i="7"/>
  <c r="N2010" i="7"/>
  <c r="N2011" i="7"/>
  <c r="N2012" i="7"/>
  <c r="N2013" i="7"/>
  <c r="N2014" i="7"/>
  <c r="N2015" i="7"/>
  <c r="N2016" i="7"/>
  <c r="N2017" i="7"/>
  <c r="N2018" i="7"/>
  <c r="N2019" i="7"/>
  <c r="N2020" i="7"/>
  <c r="N2021" i="7"/>
  <c r="N2022" i="7"/>
  <c r="N2023" i="7"/>
  <c r="N2024" i="7"/>
  <c r="N2025" i="7"/>
  <c r="N2026" i="7"/>
  <c r="N2027" i="7"/>
  <c r="N2028" i="7"/>
  <c r="N2029" i="7"/>
  <c r="N2030" i="7"/>
  <c r="N2031" i="7"/>
  <c r="N2032" i="7"/>
  <c r="N2033" i="7"/>
  <c r="N2034" i="7"/>
  <c r="N2035" i="7"/>
  <c r="N2036" i="7"/>
  <c r="N2037" i="7"/>
  <c r="N2038" i="7"/>
  <c r="N2039" i="7"/>
  <c r="N2040" i="7"/>
  <c r="N2041" i="7"/>
  <c r="N2042" i="7"/>
  <c r="N2043" i="7"/>
  <c r="N2044" i="7"/>
  <c r="N2045" i="7"/>
  <c r="N2046" i="7"/>
  <c r="N2047" i="7"/>
  <c r="N2048" i="7"/>
  <c r="N2049" i="7"/>
  <c r="N2050" i="7"/>
  <c r="N2051" i="7"/>
  <c r="N2052" i="7"/>
  <c r="N2053" i="7"/>
  <c r="N2054" i="7"/>
  <c r="N2055" i="7"/>
  <c r="N2056" i="7"/>
  <c r="N2057" i="7"/>
  <c r="N2058" i="7"/>
  <c r="N2059" i="7"/>
  <c r="N2060" i="7"/>
  <c r="N2061" i="7"/>
  <c r="N2062" i="7"/>
  <c r="N2063" i="7"/>
  <c r="N2064" i="7"/>
  <c r="N2065" i="7"/>
  <c r="N2066" i="7"/>
  <c r="N2067" i="7"/>
  <c r="N2068" i="7"/>
  <c r="N2069" i="7"/>
  <c r="N2070" i="7"/>
  <c r="N2071" i="7"/>
  <c r="N2072" i="7"/>
  <c r="N2073" i="7"/>
  <c r="N2074" i="7"/>
  <c r="N2075" i="7"/>
  <c r="N2076" i="7"/>
  <c r="N2077" i="7"/>
  <c r="N2078" i="7"/>
  <c r="N2079" i="7"/>
  <c r="N2080" i="7"/>
  <c r="N2081" i="7"/>
  <c r="N2082" i="7"/>
  <c r="N2083" i="7"/>
  <c r="N2084" i="7"/>
  <c r="N2085" i="7"/>
  <c r="N2086" i="7"/>
  <c r="N2087" i="7"/>
  <c r="N2088" i="7"/>
  <c r="N2089" i="7"/>
  <c r="N2090" i="7"/>
  <c r="N2091" i="7"/>
  <c r="N2092" i="7"/>
  <c r="N2093" i="7"/>
  <c r="N2094" i="7"/>
  <c r="N2095" i="7"/>
  <c r="N2096" i="7"/>
  <c r="N2097" i="7"/>
  <c r="N2098" i="7"/>
  <c r="N2099" i="7"/>
  <c r="N2100" i="7"/>
  <c r="N2101" i="7"/>
  <c r="N2102" i="7"/>
  <c r="N2103" i="7"/>
  <c r="N2104" i="7"/>
  <c r="N2105" i="7"/>
  <c r="N2106" i="7"/>
  <c r="N2107" i="7"/>
  <c r="N2108" i="7"/>
  <c r="N2109" i="7"/>
  <c r="N2110" i="7"/>
  <c r="N2111" i="7"/>
  <c r="N2112" i="7"/>
  <c r="N2113" i="7"/>
  <c r="N2114" i="7"/>
  <c r="N2115" i="7"/>
  <c r="N2116" i="7"/>
  <c r="N2117" i="7"/>
  <c r="N2118" i="7"/>
  <c r="N2119" i="7"/>
  <c r="N2120" i="7"/>
  <c r="N2121" i="7"/>
  <c r="N2122" i="7"/>
  <c r="N2123" i="7"/>
  <c r="N2124" i="7"/>
  <c r="N2125" i="7"/>
  <c r="N2126" i="7"/>
  <c r="N2127" i="7"/>
  <c r="N2128" i="7"/>
  <c r="N2129" i="7"/>
  <c r="N2130" i="7"/>
  <c r="N2131" i="7"/>
  <c r="N2132" i="7"/>
  <c r="N2133" i="7"/>
  <c r="N2134" i="7"/>
  <c r="N2135" i="7"/>
  <c r="N2136" i="7"/>
  <c r="N2137" i="7"/>
  <c r="N2138" i="7"/>
  <c r="N2139" i="7"/>
  <c r="N2140" i="7"/>
  <c r="N2141" i="7"/>
  <c r="N2142" i="7"/>
  <c r="N2143" i="7"/>
  <c r="N2144" i="7"/>
  <c r="N2145" i="7"/>
  <c r="N2146" i="7"/>
  <c r="N2147" i="7"/>
  <c r="N2148" i="7"/>
  <c r="N2149" i="7"/>
  <c r="N2150" i="7"/>
  <c r="N2151" i="7"/>
  <c r="N2152" i="7"/>
  <c r="N2153" i="7"/>
  <c r="N2154" i="7"/>
  <c r="N2155" i="7"/>
  <c r="N2156" i="7"/>
  <c r="N2157" i="7"/>
  <c r="N2158" i="7"/>
  <c r="N2159" i="7"/>
  <c r="N2160" i="7"/>
  <c r="N2161" i="7"/>
  <c r="N2162" i="7"/>
  <c r="N2163" i="7"/>
  <c r="N2164" i="7"/>
  <c r="N2165" i="7"/>
  <c r="N2166" i="7"/>
  <c r="N2167" i="7"/>
  <c r="N2168" i="7"/>
  <c r="N2169" i="7"/>
  <c r="N2170" i="7"/>
  <c r="N2171" i="7"/>
  <c r="N2172" i="7"/>
  <c r="N2173" i="7"/>
  <c r="N2174" i="7"/>
  <c r="N2175" i="7"/>
  <c r="N2176" i="7"/>
  <c r="N2177" i="7"/>
  <c r="N2178" i="7"/>
  <c r="N2179" i="7"/>
  <c r="N2180" i="7"/>
  <c r="N2181" i="7"/>
  <c r="N2182" i="7"/>
  <c r="N2183" i="7"/>
  <c r="N2184" i="7"/>
  <c r="N2185" i="7"/>
  <c r="N2186" i="7"/>
  <c r="N2187" i="7"/>
  <c r="N2188" i="7"/>
  <c r="N2189" i="7"/>
  <c r="N2190" i="7"/>
  <c r="N2191" i="7"/>
  <c r="N2192" i="7"/>
  <c r="N2193" i="7"/>
  <c r="N2194" i="7"/>
  <c r="N2195" i="7"/>
  <c r="N2196" i="7"/>
  <c r="N2197" i="7"/>
  <c r="N2198" i="7"/>
  <c r="N2199" i="7"/>
  <c r="N2200" i="7"/>
  <c r="N2201" i="7"/>
  <c r="N2202" i="7"/>
  <c r="N2203" i="7"/>
  <c r="N2204" i="7"/>
  <c r="N2205" i="7"/>
  <c r="N2206" i="7"/>
  <c r="N2207" i="7"/>
  <c r="N2208" i="7"/>
  <c r="N2209" i="7"/>
  <c r="N2210" i="7"/>
  <c r="N2211" i="7"/>
  <c r="N2212" i="7"/>
  <c r="N2213" i="7"/>
  <c r="N2214" i="7"/>
  <c r="N2215" i="7"/>
  <c r="N2216" i="7"/>
  <c r="N2217" i="7"/>
  <c r="N2218" i="7"/>
  <c r="N2219" i="7"/>
  <c r="N2220" i="7"/>
  <c r="N2221" i="7"/>
  <c r="N2222" i="7"/>
  <c r="N2223" i="7"/>
  <c r="N2224" i="7"/>
  <c r="N2225" i="7"/>
  <c r="N2226" i="7"/>
  <c r="N2227" i="7"/>
  <c r="N2228" i="7"/>
  <c r="N2229" i="7"/>
  <c r="N2230" i="7"/>
  <c r="N2231" i="7"/>
  <c r="N2232" i="7"/>
  <c r="N2233" i="7"/>
  <c r="N2234" i="7"/>
  <c r="N2235" i="7"/>
  <c r="N2236" i="7"/>
  <c r="N2237" i="7"/>
  <c r="N2238" i="7"/>
  <c r="N2239" i="7"/>
  <c r="N2240" i="7"/>
  <c r="N2241" i="7"/>
  <c r="N2242" i="7"/>
  <c r="N2243" i="7"/>
  <c r="N2244" i="7"/>
  <c r="N2245" i="7"/>
  <c r="N2246" i="7"/>
  <c r="N2247" i="7"/>
  <c r="N2248" i="7"/>
  <c r="N2249" i="7"/>
  <c r="N2250" i="7"/>
  <c r="N2251" i="7"/>
  <c r="N2252" i="7"/>
  <c r="N2253" i="7"/>
  <c r="N2254" i="7"/>
  <c r="N2255" i="7"/>
  <c r="N2256" i="7"/>
  <c r="N2257" i="7"/>
  <c r="N2258" i="7"/>
  <c r="N2259" i="7"/>
  <c r="N2260" i="7"/>
  <c r="N2261" i="7"/>
  <c r="N2262" i="7"/>
  <c r="N2263" i="7"/>
  <c r="N2264" i="7"/>
  <c r="N2265" i="7"/>
  <c r="N2266" i="7"/>
  <c r="N2267" i="7"/>
  <c r="N2268" i="7"/>
  <c r="N2269" i="7"/>
  <c r="N2270" i="7"/>
  <c r="N2271" i="7"/>
  <c r="N2272" i="7"/>
  <c r="N2273" i="7"/>
  <c r="N2274" i="7"/>
  <c r="N2275" i="7"/>
  <c r="N2276" i="7"/>
  <c r="N2277" i="7"/>
  <c r="N2278" i="7"/>
  <c r="N2279" i="7"/>
  <c r="N2280" i="7"/>
  <c r="N2281" i="7"/>
  <c r="N2282" i="7"/>
  <c r="N2283" i="7"/>
  <c r="N2284" i="7"/>
  <c r="N2285" i="7"/>
  <c r="N2286" i="7"/>
  <c r="N2287" i="7"/>
  <c r="N2288" i="7"/>
  <c r="N2289" i="7"/>
  <c r="N2290" i="7"/>
  <c r="N2291" i="7"/>
  <c r="N2292" i="7"/>
  <c r="N2293" i="7"/>
  <c r="N2294" i="7"/>
  <c r="N2295" i="7"/>
  <c r="N2296" i="7"/>
  <c r="N2297" i="7"/>
  <c r="N2298" i="7"/>
  <c r="N2299" i="7"/>
  <c r="N2300" i="7"/>
  <c r="N2301" i="7"/>
  <c r="N2302" i="7"/>
  <c r="N2303" i="7"/>
  <c r="N2304" i="7"/>
  <c r="N2305" i="7"/>
  <c r="N2306" i="7"/>
  <c r="N2307" i="7"/>
  <c r="N2308" i="7"/>
  <c r="N2309" i="7"/>
  <c r="N2310" i="7"/>
  <c r="N2311" i="7"/>
  <c r="N2312" i="7"/>
  <c r="N2313" i="7"/>
  <c r="N2314" i="7"/>
  <c r="N2315" i="7"/>
  <c r="N2316" i="7"/>
  <c r="N2317" i="7"/>
  <c r="N2318" i="7"/>
  <c r="N2319" i="7"/>
  <c r="N2320" i="7"/>
  <c r="N2321" i="7"/>
  <c r="N2322" i="7"/>
  <c r="N2323" i="7"/>
  <c r="N2324" i="7"/>
  <c r="N2325" i="7"/>
  <c r="N2326" i="7"/>
  <c r="N2327" i="7"/>
  <c r="N2328" i="7"/>
  <c r="N2329" i="7"/>
  <c r="N2330" i="7"/>
  <c r="N2331" i="7"/>
  <c r="N2332" i="7"/>
  <c r="N2333" i="7"/>
  <c r="N2334" i="7"/>
  <c r="N2335" i="7"/>
  <c r="N2336" i="7"/>
  <c r="N2337" i="7"/>
  <c r="N2338" i="7"/>
  <c r="N2339" i="7"/>
  <c r="N2340" i="7"/>
  <c r="N2341" i="7"/>
  <c r="N2342" i="7"/>
  <c r="N2343" i="7"/>
  <c r="N2344" i="7"/>
  <c r="N2345" i="7"/>
  <c r="N2346" i="7"/>
  <c r="N2347" i="7"/>
  <c r="N2348" i="7"/>
  <c r="N2349" i="7"/>
  <c r="N2350" i="7"/>
  <c r="N2351" i="7"/>
  <c r="N2352" i="7"/>
  <c r="N2353" i="7"/>
  <c r="N2354" i="7"/>
  <c r="N2355" i="7"/>
  <c r="N2356" i="7"/>
  <c r="N2357" i="7"/>
  <c r="N2358" i="7"/>
  <c r="N2359" i="7"/>
  <c r="N2360" i="7"/>
  <c r="N2361" i="7"/>
  <c r="N2362" i="7"/>
  <c r="N2363" i="7"/>
  <c r="N2364" i="7"/>
  <c r="N2365" i="7"/>
  <c r="N2366" i="7"/>
  <c r="N2367" i="7"/>
  <c r="N2368" i="7"/>
  <c r="N2369" i="7"/>
  <c r="N2370" i="7"/>
  <c r="N2371" i="7"/>
  <c r="N2372" i="7"/>
  <c r="N2373" i="7"/>
  <c r="N2374" i="7"/>
  <c r="N2375" i="7"/>
  <c r="N2376" i="7"/>
  <c r="N2377" i="7"/>
  <c r="N2378" i="7"/>
  <c r="N2379" i="7"/>
  <c r="N2380" i="7"/>
  <c r="N2381" i="7"/>
  <c r="N2382" i="7"/>
  <c r="N2383" i="7"/>
  <c r="N2384" i="7"/>
  <c r="N2385" i="7"/>
  <c r="N2386" i="7"/>
  <c r="N2387" i="7"/>
  <c r="N2388" i="7"/>
  <c r="N2389" i="7"/>
  <c r="N2390" i="7"/>
  <c r="N2391" i="7"/>
  <c r="N2392" i="7"/>
  <c r="N2393" i="7"/>
  <c r="N2394" i="7"/>
  <c r="N2395" i="7"/>
  <c r="N2396" i="7"/>
  <c r="N2397" i="7"/>
  <c r="N2398" i="7"/>
  <c r="N2399" i="7"/>
  <c r="N2400" i="7"/>
  <c r="N2401" i="7"/>
  <c r="N2402" i="7"/>
  <c r="N2403" i="7"/>
  <c r="N2404" i="7"/>
  <c r="N2405" i="7"/>
  <c r="N2406" i="7"/>
  <c r="N2407" i="7"/>
  <c r="N2408" i="7"/>
  <c r="N2409" i="7"/>
  <c r="N2410" i="7"/>
  <c r="N2411" i="7"/>
  <c r="N2412" i="7"/>
  <c r="N2413" i="7"/>
  <c r="N2414" i="7"/>
  <c r="N2415" i="7"/>
  <c r="N2416" i="7"/>
  <c r="N2417" i="7"/>
  <c r="N2418" i="7"/>
  <c r="N2419" i="7"/>
  <c r="N2420" i="7"/>
  <c r="N2421" i="7"/>
  <c r="N2422" i="7"/>
  <c r="N2423" i="7"/>
  <c r="N2424" i="7"/>
  <c r="N2425" i="7"/>
  <c r="N2426" i="7"/>
  <c r="N2427" i="7"/>
  <c r="N2428" i="7"/>
  <c r="N2429" i="7"/>
  <c r="N2430" i="7"/>
  <c r="N2431" i="7"/>
  <c r="N2432" i="7"/>
  <c r="N2433" i="7"/>
  <c r="N2434" i="7"/>
  <c r="N2435" i="7"/>
  <c r="N2436" i="7"/>
  <c r="N2437" i="7"/>
  <c r="N2438" i="7"/>
  <c r="N2439" i="7"/>
  <c r="N2440" i="7"/>
  <c r="N2441" i="7"/>
  <c r="N2442" i="7"/>
  <c r="N2443" i="7"/>
  <c r="N2444" i="7"/>
  <c r="N2445" i="7"/>
  <c r="N2446" i="7"/>
  <c r="N2447" i="7"/>
  <c r="N2448" i="7"/>
  <c r="N2449" i="7"/>
  <c r="N2450" i="7"/>
  <c r="N2451" i="7"/>
  <c r="N2452" i="7"/>
  <c r="N2453" i="7"/>
  <c r="N2454" i="7"/>
  <c r="N2455" i="7"/>
  <c r="N2456" i="7"/>
  <c r="N2457" i="7"/>
  <c r="N2458" i="7"/>
  <c r="N2459" i="7"/>
  <c r="N2460" i="7"/>
  <c r="N2461" i="7"/>
  <c r="N2462" i="7"/>
  <c r="N2463" i="7"/>
  <c r="N2464" i="7"/>
  <c r="N2465" i="7"/>
  <c r="N2466" i="7"/>
  <c r="N2467" i="7"/>
  <c r="N2468" i="7"/>
  <c r="N2469" i="7"/>
  <c r="N2470" i="7"/>
  <c r="N2471" i="7"/>
  <c r="N2472" i="7"/>
  <c r="N2473" i="7"/>
  <c r="N2474" i="7"/>
  <c r="N2475" i="7"/>
  <c r="N2476" i="7"/>
  <c r="N2477" i="7"/>
  <c r="N2478" i="7"/>
  <c r="N2479" i="7"/>
  <c r="N2480" i="7"/>
  <c r="N2481" i="7"/>
  <c r="N2482" i="7"/>
  <c r="N2483" i="7"/>
  <c r="N2484" i="7"/>
  <c r="N2485" i="7"/>
  <c r="N2486" i="7"/>
  <c r="N2487" i="7"/>
  <c r="N2488" i="7"/>
  <c r="N2489" i="7"/>
  <c r="N2490" i="7"/>
  <c r="N2491" i="7"/>
  <c r="N2492" i="7"/>
  <c r="N2493" i="7"/>
  <c r="N2494" i="7"/>
  <c r="N2495" i="7"/>
  <c r="N2496" i="7"/>
  <c r="N2497" i="7"/>
  <c r="N2498" i="7"/>
  <c r="N2499" i="7"/>
  <c r="N2500" i="7"/>
  <c r="N2501" i="7"/>
  <c r="N2502" i="7"/>
  <c r="N2503" i="7"/>
  <c r="N2504" i="7"/>
  <c r="N2505" i="7"/>
  <c r="N2506" i="7"/>
  <c r="N2507" i="7"/>
  <c r="N2508" i="7"/>
  <c r="N2509" i="7"/>
  <c r="N2510" i="7"/>
  <c r="N2511" i="7"/>
  <c r="N2512" i="7"/>
  <c r="N2513" i="7"/>
  <c r="N2514" i="7"/>
  <c r="N2515" i="7"/>
  <c r="N2516" i="7"/>
  <c r="N2517" i="7"/>
  <c r="N2518" i="7"/>
  <c r="N2519" i="7"/>
  <c r="N2520" i="7"/>
  <c r="N2521" i="7"/>
  <c r="N2522" i="7"/>
  <c r="N2523" i="7"/>
  <c r="N2524" i="7"/>
  <c r="N2525" i="7"/>
  <c r="N2526" i="7"/>
  <c r="N2527" i="7"/>
  <c r="N2528" i="7"/>
  <c r="N2529" i="7"/>
  <c r="N2530" i="7"/>
  <c r="N2531" i="7"/>
  <c r="N2532" i="7"/>
  <c r="N2533" i="7"/>
  <c r="N2534" i="7"/>
  <c r="N2535" i="7"/>
  <c r="N2536" i="7"/>
  <c r="N2537" i="7"/>
  <c r="N2538" i="7"/>
  <c r="N2539" i="7"/>
  <c r="N2540" i="7"/>
  <c r="N2541" i="7"/>
  <c r="N2542" i="7"/>
  <c r="N2543" i="7"/>
  <c r="N2544" i="7"/>
  <c r="N2545" i="7"/>
  <c r="N2546" i="7"/>
  <c r="N2547" i="7"/>
  <c r="N2548" i="7"/>
  <c r="N2549" i="7"/>
  <c r="N2550" i="7"/>
  <c r="N2551" i="7"/>
  <c r="N2552" i="7"/>
  <c r="N2553" i="7"/>
  <c r="N2554" i="7"/>
  <c r="N2555" i="7"/>
  <c r="N2556" i="7"/>
  <c r="N2557" i="7"/>
  <c r="N2558" i="7"/>
  <c r="N2559" i="7"/>
  <c r="N2560" i="7"/>
  <c r="N2561" i="7"/>
  <c r="N2562" i="7"/>
  <c r="N2563" i="7"/>
  <c r="N2564" i="7"/>
  <c r="N2565" i="7"/>
  <c r="N2566" i="7"/>
  <c r="N2567" i="7"/>
  <c r="N2568" i="7"/>
  <c r="N2569" i="7"/>
  <c r="N2570" i="7"/>
  <c r="N2571" i="7"/>
  <c r="N2572" i="7"/>
  <c r="N2573" i="7"/>
  <c r="N2574" i="7"/>
  <c r="N2575" i="7"/>
  <c r="N2576" i="7"/>
  <c r="N2577" i="7"/>
  <c r="N2578" i="7"/>
  <c r="N2579" i="7"/>
  <c r="N2580" i="7"/>
  <c r="N2581" i="7"/>
  <c r="N2582" i="7"/>
  <c r="N2583" i="7"/>
  <c r="N2584" i="7"/>
  <c r="N2585" i="7"/>
  <c r="N2586" i="7"/>
  <c r="N2587" i="7"/>
  <c r="N2588" i="7"/>
  <c r="N2589" i="7"/>
  <c r="N2590" i="7"/>
  <c r="N2591" i="7"/>
  <c r="N2592" i="7"/>
  <c r="N2593" i="7"/>
  <c r="N2594" i="7"/>
  <c r="N2595" i="7"/>
  <c r="N2596" i="7"/>
  <c r="N2597" i="7"/>
  <c r="N2598" i="7"/>
  <c r="N2599" i="7"/>
  <c r="N2600" i="7"/>
  <c r="N2601" i="7"/>
  <c r="N2602" i="7"/>
  <c r="N2603" i="7"/>
  <c r="N2604" i="7"/>
  <c r="N2605" i="7"/>
  <c r="N2606" i="7"/>
  <c r="N2607" i="7"/>
  <c r="N2608" i="7"/>
  <c r="N2609" i="7"/>
  <c r="N2610" i="7"/>
  <c r="N2611" i="7"/>
  <c r="N2612" i="7"/>
  <c r="N2613" i="7"/>
  <c r="N2614" i="7"/>
  <c r="N2615" i="7"/>
  <c r="N2616" i="7"/>
  <c r="N2617" i="7"/>
  <c r="N2618" i="7"/>
  <c r="N2619" i="7"/>
  <c r="N2620" i="7"/>
  <c r="N2621" i="7"/>
  <c r="N2622" i="7"/>
  <c r="N2623" i="7"/>
  <c r="N2624" i="7"/>
  <c r="N2625" i="7"/>
  <c r="N2626" i="7"/>
  <c r="N2627" i="7"/>
  <c r="N2628" i="7"/>
  <c r="N2629" i="7"/>
  <c r="N2630" i="7"/>
  <c r="N2631" i="7"/>
  <c r="N2632" i="7"/>
  <c r="N2633" i="7"/>
  <c r="N2634" i="7"/>
  <c r="N2635" i="7"/>
  <c r="N2636" i="7"/>
  <c r="N2637" i="7"/>
  <c r="N2638" i="7"/>
  <c r="N2639" i="7"/>
  <c r="N2640" i="7"/>
  <c r="N2641" i="7"/>
  <c r="N2642" i="7"/>
  <c r="N2643" i="7"/>
  <c r="N2644" i="7"/>
  <c r="N2645" i="7"/>
  <c r="N2646" i="7"/>
  <c r="N2647" i="7"/>
  <c r="N2648" i="7"/>
  <c r="N2649" i="7"/>
  <c r="N2650" i="7"/>
  <c r="N2651" i="7"/>
  <c r="N2652" i="7"/>
  <c r="N2653" i="7"/>
  <c r="N2654" i="7"/>
  <c r="N2655" i="7"/>
  <c r="N2656" i="7"/>
  <c r="N2657" i="7"/>
  <c r="N2658" i="7"/>
  <c r="N2659" i="7"/>
  <c r="N2660" i="7"/>
  <c r="N2661" i="7"/>
  <c r="N2662" i="7"/>
  <c r="A2" i="7"/>
  <c r="F5" i="4" s="1"/>
  <c r="M65" i="7" l="1"/>
  <c r="M93" i="7"/>
  <c r="M111" i="7"/>
  <c r="H27" i="7"/>
  <c r="H42" i="7"/>
  <c r="M30" i="7"/>
  <c r="M80" i="7"/>
  <c r="M62" i="7"/>
  <c r="M91" i="7"/>
  <c r="M28" i="7"/>
  <c r="M19" i="7"/>
  <c r="M87" i="7"/>
  <c r="M77" i="7"/>
  <c r="M118" i="7"/>
  <c r="M81" i="7"/>
  <c r="M95" i="7"/>
  <c r="M29" i="7"/>
  <c r="M58" i="7"/>
  <c r="M103" i="7"/>
  <c r="M94" i="7"/>
  <c r="M96" i="7"/>
  <c r="M123" i="7"/>
  <c r="M117" i="7"/>
  <c r="H68" i="7"/>
  <c r="M18" i="7"/>
  <c r="M61" i="7"/>
  <c r="H33" i="7"/>
  <c r="M75" i="7"/>
  <c r="M112" i="7"/>
  <c r="M115" i="7"/>
  <c r="M74" i="7"/>
  <c r="M63" i="7"/>
  <c r="M124" i="7"/>
  <c r="M64" i="7"/>
  <c r="M107" i="7"/>
  <c r="M50" i="7"/>
  <c r="M35" i="7"/>
  <c r="H52" i="7"/>
  <c r="M69" i="7"/>
  <c r="M55" i="7"/>
  <c r="M68" i="7"/>
  <c r="M92" i="7"/>
  <c r="M83" i="7"/>
  <c r="M97" i="7"/>
  <c r="M56" i="7"/>
  <c r="M34" i="7"/>
  <c r="M89" i="7"/>
  <c r="M39" i="7"/>
  <c r="M99" i="7"/>
  <c r="M110" i="7"/>
  <c r="M101" i="7"/>
  <c r="M24" i="7"/>
  <c r="M84" i="7"/>
  <c r="M60" i="7"/>
  <c r="M120" i="7"/>
  <c r="M41" i="7"/>
  <c r="M86" i="7"/>
  <c r="M67" i="7"/>
  <c r="M127" i="7"/>
  <c r="M105" i="7"/>
  <c r="M26" i="7"/>
  <c r="M70" i="7"/>
  <c r="M76" i="7"/>
  <c r="M31" i="7"/>
  <c r="M130" i="7"/>
  <c r="H64" i="7"/>
  <c r="M78" i="7"/>
  <c r="M36" i="7"/>
  <c r="M114" i="7"/>
  <c r="M90" i="7"/>
  <c r="M129" i="7"/>
  <c r="M37" i="7"/>
  <c r="M109" i="7"/>
  <c r="M32" i="7"/>
  <c r="M133" i="7"/>
  <c r="M73" i="7"/>
  <c r="M119" i="7"/>
  <c r="M54" i="7"/>
  <c r="M33" i="7"/>
  <c r="M59" i="7"/>
  <c r="M104" i="7"/>
  <c r="M40" i="7"/>
  <c r="Q4" i="2"/>
  <c r="N4" i="2"/>
  <c r="B3" i="9"/>
  <c r="M551" i="7"/>
  <c r="M552" i="7"/>
  <c r="M553" i="7"/>
  <c r="M554" i="7"/>
  <c r="M555" i="7"/>
  <c r="M556" i="7"/>
  <c r="M557" i="7"/>
  <c r="M558" i="7"/>
  <c r="M559" i="7"/>
  <c r="M560" i="7"/>
  <c r="M561" i="7"/>
  <c r="M562" i="7"/>
  <c r="M563" i="7"/>
  <c r="M564" i="7"/>
  <c r="M565" i="7"/>
  <c r="M566" i="7"/>
  <c r="M567" i="7"/>
  <c r="M568" i="7"/>
  <c r="M569" i="7"/>
  <c r="M570" i="7"/>
  <c r="M571" i="7"/>
  <c r="M572" i="7"/>
  <c r="M573" i="7"/>
  <c r="M574" i="7"/>
  <c r="M575" i="7"/>
  <c r="M576" i="7"/>
  <c r="M577" i="7"/>
  <c r="M578" i="7"/>
  <c r="M579" i="7"/>
  <c r="M580" i="7"/>
  <c r="M581" i="7"/>
  <c r="M582" i="7"/>
  <c r="M583" i="7"/>
  <c r="M584" i="7"/>
  <c r="M585" i="7"/>
  <c r="M586" i="7"/>
  <c r="M587" i="7"/>
  <c r="M588" i="7"/>
  <c r="M589" i="7"/>
  <c r="M590" i="7"/>
  <c r="M591" i="7"/>
  <c r="M592" i="7"/>
  <c r="M593" i="7"/>
  <c r="M594" i="7"/>
  <c r="M595" i="7"/>
  <c r="M596" i="7"/>
  <c r="M597" i="7"/>
  <c r="M598" i="7"/>
  <c r="M599" i="7"/>
  <c r="M600" i="7"/>
  <c r="M601" i="7"/>
  <c r="M602" i="7"/>
  <c r="M603" i="7"/>
  <c r="M604" i="7"/>
  <c r="M605" i="7"/>
  <c r="M606" i="7"/>
  <c r="M607" i="7"/>
  <c r="M608" i="7"/>
  <c r="M609" i="7"/>
  <c r="M610" i="7"/>
  <c r="M611" i="7"/>
  <c r="M612" i="7"/>
  <c r="M613" i="7"/>
  <c r="M614" i="7"/>
  <c r="M615" i="7"/>
  <c r="M616" i="7"/>
  <c r="M617" i="7"/>
  <c r="M618" i="7"/>
  <c r="M619" i="7"/>
  <c r="M620" i="7"/>
  <c r="M621" i="7"/>
  <c r="M622" i="7"/>
  <c r="M623" i="7"/>
  <c r="M624" i="7"/>
  <c r="M625" i="7"/>
  <c r="M626" i="7"/>
  <c r="M627" i="7"/>
  <c r="M628" i="7"/>
  <c r="M629" i="7"/>
  <c r="M630" i="7"/>
  <c r="M631" i="7"/>
  <c r="M632" i="7"/>
  <c r="M633" i="7"/>
  <c r="M634" i="7"/>
  <c r="M635" i="7"/>
  <c r="M636" i="7"/>
  <c r="M637" i="7"/>
  <c r="M638" i="7"/>
  <c r="M639" i="7"/>
  <c r="M640" i="7"/>
  <c r="M641" i="7"/>
  <c r="M642" i="7"/>
  <c r="M643" i="7"/>
  <c r="M644" i="7"/>
  <c r="M645" i="7"/>
  <c r="M646" i="7"/>
  <c r="M647" i="7"/>
  <c r="M648" i="7"/>
  <c r="M649" i="7"/>
  <c r="M650" i="7"/>
  <c r="M651" i="7"/>
  <c r="M652" i="7"/>
  <c r="M653" i="7"/>
  <c r="M654" i="7"/>
  <c r="M655" i="7"/>
  <c r="M656" i="7"/>
  <c r="M657" i="7"/>
  <c r="M658" i="7"/>
  <c r="M659" i="7"/>
  <c r="M660" i="7"/>
  <c r="M661" i="7"/>
  <c r="M662" i="7"/>
  <c r="M663" i="7"/>
  <c r="M664" i="7"/>
  <c r="M665" i="7"/>
  <c r="M666" i="7"/>
  <c r="M667" i="7"/>
  <c r="M668" i="7"/>
  <c r="M669" i="7"/>
  <c r="M670" i="7"/>
  <c r="M671" i="7"/>
  <c r="M672" i="7"/>
  <c r="M673" i="7"/>
  <c r="M674" i="7"/>
  <c r="M675" i="7"/>
  <c r="M676" i="7"/>
  <c r="M677" i="7"/>
  <c r="M678" i="7"/>
  <c r="M679" i="7"/>
  <c r="M680" i="7"/>
  <c r="M681" i="7"/>
  <c r="M682" i="7"/>
  <c r="M683" i="7"/>
  <c r="M684" i="7"/>
  <c r="M685" i="7"/>
  <c r="M686" i="7"/>
  <c r="M687" i="7"/>
  <c r="M688" i="7"/>
  <c r="M689" i="7"/>
  <c r="M690" i="7"/>
  <c r="M691" i="7"/>
  <c r="M692" i="7"/>
  <c r="M693" i="7"/>
  <c r="M694" i="7"/>
  <c r="M695" i="7"/>
  <c r="M696" i="7"/>
  <c r="M697" i="7"/>
  <c r="M698" i="7"/>
  <c r="M699" i="7"/>
  <c r="M700" i="7"/>
  <c r="M701" i="7"/>
  <c r="M702" i="7"/>
  <c r="M703" i="7"/>
  <c r="M704" i="7"/>
  <c r="M705" i="7"/>
  <c r="M706" i="7"/>
  <c r="M707" i="7"/>
  <c r="M708" i="7"/>
  <c r="M709" i="7"/>
  <c r="M710" i="7"/>
  <c r="M711" i="7"/>
  <c r="M712" i="7"/>
  <c r="M713" i="7"/>
  <c r="M714" i="7"/>
  <c r="M715" i="7"/>
  <c r="M716" i="7"/>
  <c r="M717" i="7"/>
  <c r="M718" i="7"/>
  <c r="M719" i="7"/>
  <c r="M720" i="7"/>
  <c r="M721" i="7"/>
  <c r="M722" i="7"/>
  <c r="M723" i="7"/>
  <c r="M724" i="7"/>
  <c r="M725" i="7"/>
  <c r="M726" i="7"/>
  <c r="M727" i="7"/>
  <c r="M728" i="7"/>
  <c r="M729" i="7"/>
  <c r="M730" i="7"/>
  <c r="M731" i="7"/>
  <c r="M732" i="7"/>
  <c r="M733" i="7"/>
  <c r="M734" i="7"/>
  <c r="M735" i="7"/>
  <c r="M736" i="7"/>
  <c r="M737" i="7"/>
  <c r="M738" i="7"/>
  <c r="M739" i="7"/>
  <c r="M740" i="7"/>
  <c r="M741" i="7"/>
  <c r="M742" i="7"/>
  <c r="M743" i="7"/>
  <c r="M744" i="7"/>
  <c r="M745" i="7"/>
  <c r="M746" i="7"/>
  <c r="M747" i="7"/>
  <c r="M748" i="7"/>
  <c r="M749" i="7"/>
  <c r="M750" i="7"/>
  <c r="M751" i="7"/>
  <c r="M752" i="7"/>
  <c r="M753" i="7"/>
  <c r="M754" i="7"/>
  <c r="M755" i="7"/>
  <c r="M756" i="7"/>
  <c r="M757" i="7"/>
  <c r="M758" i="7"/>
  <c r="M759" i="7"/>
  <c r="M760" i="7"/>
  <c r="M761" i="7"/>
  <c r="M762" i="7"/>
  <c r="M763" i="7"/>
  <c r="M764" i="7"/>
  <c r="M765" i="7"/>
  <c r="M766" i="7"/>
  <c r="M767" i="7"/>
  <c r="M768" i="7"/>
  <c r="M769" i="7"/>
  <c r="M770" i="7"/>
  <c r="M771" i="7"/>
  <c r="M772" i="7"/>
  <c r="M773" i="7"/>
  <c r="M774" i="7"/>
  <c r="M775" i="7"/>
  <c r="M776" i="7"/>
  <c r="M777" i="7"/>
  <c r="M778" i="7"/>
  <c r="M779" i="7"/>
  <c r="M780" i="7"/>
  <c r="M781" i="7"/>
  <c r="M782" i="7"/>
  <c r="M783" i="7"/>
  <c r="M784" i="7"/>
  <c r="M785" i="7"/>
  <c r="M786" i="7"/>
  <c r="M787" i="7"/>
  <c r="M788" i="7"/>
  <c r="M789" i="7"/>
  <c r="M790" i="7"/>
  <c r="M791" i="7"/>
  <c r="M792" i="7"/>
  <c r="M793" i="7"/>
  <c r="M794" i="7"/>
  <c r="M795" i="7"/>
  <c r="M796" i="7"/>
  <c r="M797" i="7"/>
  <c r="M798" i="7"/>
  <c r="M799" i="7"/>
  <c r="M800" i="7"/>
  <c r="M801" i="7"/>
  <c r="M802" i="7"/>
  <c r="M803" i="7"/>
  <c r="M804" i="7"/>
  <c r="M805" i="7"/>
  <c r="M806" i="7"/>
  <c r="M807" i="7"/>
  <c r="M808" i="7"/>
  <c r="M809" i="7"/>
  <c r="M810" i="7"/>
  <c r="M811" i="7"/>
  <c r="M812" i="7"/>
  <c r="M813" i="7"/>
  <c r="M814" i="7"/>
  <c r="M815" i="7"/>
  <c r="M816" i="7"/>
  <c r="M817" i="7"/>
  <c r="M818" i="7"/>
  <c r="M819" i="7"/>
  <c r="M820" i="7"/>
  <c r="M821" i="7"/>
  <c r="M822" i="7"/>
  <c r="M823" i="7"/>
  <c r="M824" i="7"/>
  <c r="M825" i="7"/>
  <c r="M826" i="7"/>
  <c r="M827" i="7"/>
  <c r="M828" i="7"/>
  <c r="M829" i="7"/>
  <c r="M830" i="7"/>
  <c r="M831" i="7"/>
  <c r="M832" i="7"/>
  <c r="M833" i="7"/>
  <c r="M834" i="7"/>
  <c r="M835" i="7"/>
  <c r="M836" i="7"/>
  <c r="M837" i="7"/>
  <c r="M838" i="7"/>
  <c r="M839" i="7"/>
  <c r="M840" i="7"/>
  <c r="M841" i="7"/>
  <c r="M842" i="7"/>
  <c r="M843" i="7"/>
  <c r="M844" i="7"/>
  <c r="M845" i="7"/>
  <c r="M846" i="7"/>
  <c r="M847" i="7"/>
  <c r="M848" i="7"/>
  <c r="M849" i="7"/>
  <c r="M850" i="7"/>
  <c r="M851" i="7"/>
  <c r="M852" i="7"/>
  <c r="M853" i="7"/>
  <c r="M854" i="7"/>
  <c r="M855" i="7"/>
  <c r="M856" i="7"/>
  <c r="M857" i="7"/>
  <c r="M858" i="7"/>
  <c r="M859" i="7"/>
  <c r="M860" i="7"/>
  <c r="M861" i="7"/>
  <c r="M862" i="7"/>
  <c r="M863" i="7"/>
  <c r="M864" i="7"/>
  <c r="M865" i="7"/>
  <c r="M866" i="7"/>
  <c r="M867" i="7"/>
  <c r="M868" i="7"/>
  <c r="M869" i="7"/>
  <c r="M870" i="7"/>
  <c r="M871" i="7"/>
  <c r="M872" i="7"/>
  <c r="M873" i="7"/>
  <c r="M874" i="7"/>
  <c r="M875" i="7"/>
  <c r="M876" i="7"/>
  <c r="M877" i="7"/>
  <c r="M878" i="7"/>
  <c r="M879" i="7"/>
  <c r="M880" i="7"/>
  <c r="M881" i="7"/>
  <c r="M882" i="7"/>
  <c r="M883" i="7"/>
  <c r="M884" i="7"/>
  <c r="M885" i="7"/>
  <c r="M886" i="7"/>
  <c r="M887" i="7"/>
  <c r="M888" i="7"/>
  <c r="M889" i="7"/>
  <c r="M890" i="7"/>
  <c r="M891" i="7"/>
  <c r="M892" i="7"/>
  <c r="M893" i="7"/>
  <c r="M894" i="7"/>
  <c r="M895" i="7"/>
  <c r="M896" i="7"/>
  <c r="M897" i="7"/>
  <c r="M898" i="7"/>
  <c r="M899" i="7"/>
  <c r="M900" i="7"/>
  <c r="M901" i="7"/>
  <c r="M902" i="7"/>
  <c r="M903" i="7"/>
  <c r="M904" i="7"/>
  <c r="M905" i="7"/>
  <c r="M906" i="7"/>
  <c r="M907" i="7"/>
  <c r="M908" i="7"/>
  <c r="M909" i="7"/>
  <c r="M910" i="7"/>
  <c r="M911" i="7"/>
  <c r="M912" i="7"/>
  <c r="M913" i="7"/>
  <c r="M914" i="7"/>
  <c r="M915" i="7"/>
  <c r="M916" i="7"/>
  <c r="M917" i="7"/>
  <c r="M918" i="7"/>
  <c r="M919" i="7"/>
  <c r="M920" i="7"/>
  <c r="M921" i="7"/>
  <c r="M922" i="7"/>
  <c r="M923" i="7"/>
  <c r="M924" i="7"/>
  <c r="M925" i="7"/>
  <c r="M926" i="7"/>
  <c r="M927" i="7"/>
  <c r="M928" i="7"/>
  <c r="M929" i="7"/>
  <c r="M930" i="7"/>
  <c r="M931" i="7"/>
  <c r="M932" i="7"/>
  <c r="M933" i="7"/>
  <c r="M934" i="7"/>
  <c r="M935" i="7"/>
  <c r="M936" i="7"/>
  <c r="M937" i="7"/>
  <c r="M938" i="7"/>
  <c r="M939" i="7"/>
  <c r="M940" i="7"/>
  <c r="M941" i="7"/>
  <c r="M942" i="7"/>
  <c r="M943" i="7"/>
  <c r="M944" i="7"/>
  <c r="M945" i="7"/>
  <c r="M946" i="7"/>
  <c r="M947" i="7"/>
  <c r="M948" i="7"/>
  <c r="M949" i="7"/>
  <c r="M950" i="7"/>
  <c r="M951" i="7"/>
  <c r="M952" i="7"/>
  <c r="M953" i="7"/>
  <c r="M954" i="7"/>
  <c r="M955" i="7"/>
  <c r="M956" i="7"/>
  <c r="M957" i="7"/>
  <c r="M958" i="7"/>
  <c r="M959" i="7"/>
  <c r="M960" i="7"/>
  <c r="M961" i="7"/>
  <c r="M962" i="7"/>
  <c r="M963" i="7"/>
  <c r="M964" i="7"/>
  <c r="M965" i="7"/>
  <c r="M966" i="7"/>
  <c r="M967" i="7"/>
  <c r="M968" i="7"/>
  <c r="M969" i="7"/>
  <c r="M970" i="7"/>
  <c r="M971" i="7"/>
  <c r="M972" i="7"/>
  <c r="M973" i="7"/>
  <c r="M974" i="7"/>
  <c r="M975" i="7"/>
  <c r="M976" i="7"/>
  <c r="M977" i="7"/>
  <c r="M978" i="7"/>
  <c r="M979" i="7"/>
  <c r="M980" i="7"/>
  <c r="M981" i="7"/>
  <c r="M982" i="7"/>
  <c r="M983" i="7"/>
  <c r="M984" i="7"/>
  <c r="M985" i="7"/>
  <c r="M986" i="7"/>
  <c r="M987" i="7"/>
  <c r="M988" i="7"/>
  <c r="M989" i="7"/>
  <c r="M990" i="7"/>
  <c r="M991" i="7"/>
  <c r="M992" i="7"/>
  <c r="M993" i="7"/>
  <c r="M994" i="7"/>
  <c r="M995" i="7"/>
  <c r="M996" i="7"/>
  <c r="M997" i="7"/>
  <c r="M998" i="7"/>
  <c r="M999" i="7"/>
  <c r="M1000" i="7"/>
  <c r="M1001" i="7"/>
  <c r="M1002" i="7"/>
  <c r="M1003" i="7"/>
  <c r="M1004" i="7"/>
  <c r="M1005" i="7"/>
  <c r="M1006" i="7"/>
  <c r="M1007" i="7"/>
  <c r="M1008" i="7"/>
  <c r="M1009" i="7"/>
  <c r="M1010" i="7"/>
  <c r="M1011" i="7"/>
  <c r="M1012" i="7"/>
  <c r="M1013" i="7"/>
  <c r="M1014" i="7"/>
  <c r="M1015" i="7"/>
  <c r="M1016" i="7"/>
  <c r="M1017" i="7"/>
  <c r="M1018" i="7"/>
  <c r="M1019" i="7"/>
  <c r="M1020" i="7"/>
  <c r="M1021" i="7"/>
  <c r="M1022" i="7"/>
  <c r="M1023" i="7"/>
  <c r="M1024" i="7"/>
  <c r="M1025" i="7"/>
  <c r="M1026" i="7"/>
  <c r="M1027" i="7"/>
  <c r="M1028" i="7"/>
  <c r="M1029" i="7"/>
  <c r="M1030" i="7"/>
  <c r="M1031" i="7"/>
  <c r="M1032" i="7"/>
  <c r="M1033" i="7"/>
  <c r="M1034" i="7"/>
  <c r="M1035" i="7"/>
  <c r="M1036" i="7"/>
  <c r="M1037" i="7"/>
  <c r="M1038" i="7"/>
  <c r="M1039" i="7"/>
  <c r="M1040" i="7"/>
  <c r="M1041" i="7"/>
  <c r="M1042" i="7"/>
  <c r="M1043" i="7"/>
  <c r="M1044" i="7"/>
  <c r="M1045" i="7"/>
  <c r="M1046" i="7"/>
  <c r="M1047" i="7"/>
  <c r="M1048" i="7"/>
  <c r="M1049" i="7"/>
  <c r="M1050" i="7"/>
  <c r="M1051" i="7"/>
  <c r="M1052" i="7"/>
  <c r="M1053" i="7"/>
  <c r="M1054" i="7"/>
  <c r="M1055" i="7"/>
  <c r="M1056" i="7"/>
  <c r="M1057" i="7"/>
  <c r="M1058" i="7"/>
  <c r="M1059" i="7"/>
  <c r="M1060" i="7"/>
  <c r="M1061" i="7"/>
  <c r="M1062" i="7"/>
  <c r="M1063" i="7"/>
  <c r="M1064" i="7"/>
  <c r="M1065" i="7"/>
  <c r="M1066" i="7"/>
  <c r="M1067" i="7"/>
  <c r="M1068" i="7"/>
  <c r="M1069" i="7"/>
  <c r="M1070" i="7"/>
  <c r="M1071" i="7"/>
  <c r="M1072" i="7"/>
  <c r="M1073" i="7"/>
  <c r="M1074" i="7"/>
  <c r="M1075" i="7"/>
  <c r="M1076" i="7"/>
  <c r="M1077" i="7"/>
  <c r="M1078" i="7"/>
  <c r="M1079" i="7"/>
  <c r="M1080" i="7"/>
  <c r="M1081" i="7"/>
  <c r="M1082" i="7"/>
  <c r="M1083" i="7"/>
  <c r="M1084" i="7"/>
  <c r="M1085" i="7"/>
  <c r="M1086" i="7"/>
  <c r="M1087" i="7"/>
  <c r="M1088" i="7"/>
  <c r="M1089" i="7"/>
  <c r="M1090" i="7"/>
  <c r="M1091" i="7"/>
  <c r="M1092" i="7"/>
  <c r="M1093" i="7"/>
  <c r="M1094" i="7"/>
  <c r="M1095" i="7"/>
  <c r="M1096" i="7"/>
  <c r="M1097" i="7"/>
  <c r="M1098" i="7"/>
  <c r="M1099" i="7"/>
  <c r="M1100" i="7"/>
  <c r="M1101" i="7"/>
  <c r="M1102" i="7"/>
  <c r="M1103" i="7"/>
  <c r="M1104" i="7"/>
  <c r="M1105" i="7"/>
  <c r="M1106" i="7"/>
  <c r="M1107" i="7"/>
  <c r="M1108" i="7"/>
  <c r="M1109" i="7"/>
  <c r="M1110" i="7"/>
  <c r="M1111" i="7"/>
  <c r="M1112" i="7"/>
  <c r="M1113" i="7"/>
  <c r="M1114" i="7"/>
  <c r="M1115" i="7"/>
  <c r="M1116" i="7"/>
  <c r="M1117" i="7"/>
  <c r="M1118" i="7"/>
  <c r="M1119" i="7"/>
  <c r="M1120" i="7"/>
  <c r="M1121" i="7"/>
  <c r="M1122" i="7"/>
  <c r="M1123" i="7"/>
  <c r="M1124" i="7"/>
  <c r="M1125" i="7"/>
  <c r="M1126" i="7"/>
  <c r="M1127" i="7"/>
  <c r="M1128" i="7"/>
  <c r="M1129" i="7"/>
  <c r="M1130" i="7"/>
  <c r="M1131" i="7"/>
  <c r="M1132" i="7"/>
  <c r="M1133" i="7"/>
  <c r="M1134" i="7"/>
  <c r="M1135" i="7"/>
  <c r="M1136" i="7"/>
  <c r="M1137" i="7"/>
  <c r="M1138" i="7"/>
  <c r="M1139" i="7"/>
  <c r="M1140" i="7"/>
  <c r="M1141" i="7"/>
  <c r="M1142" i="7"/>
  <c r="M1143" i="7"/>
  <c r="M1144" i="7"/>
  <c r="M1145" i="7"/>
  <c r="M1146" i="7"/>
  <c r="M1147" i="7"/>
  <c r="M1148" i="7"/>
  <c r="M1149" i="7"/>
  <c r="M1150" i="7"/>
  <c r="M1151" i="7"/>
  <c r="M1152" i="7"/>
  <c r="M1153" i="7"/>
  <c r="M1154" i="7"/>
  <c r="M1155" i="7"/>
  <c r="M1156" i="7"/>
  <c r="M1157" i="7"/>
  <c r="M1158" i="7"/>
  <c r="M1159" i="7"/>
  <c r="M1160" i="7"/>
  <c r="M1161" i="7"/>
  <c r="M1162" i="7"/>
  <c r="M1163" i="7"/>
  <c r="M1164" i="7"/>
  <c r="M1165" i="7"/>
  <c r="M1166" i="7"/>
  <c r="M1167" i="7"/>
  <c r="M1168" i="7"/>
  <c r="M1169" i="7"/>
  <c r="M1170" i="7"/>
  <c r="M1171" i="7"/>
  <c r="M1172" i="7"/>
  <c r="M1173" i="7"/>
  <c r="M1174" i="7"/>
  <c r="M1175" i="7"/>
  <c r="M1176" i="7"/>
  <c r="M1177" i="7"/>
  <c r="M1178" i="7"/>
  <c r="M1179" i="7"/>
  <c r="M1180" i="7"/>
  <c r="M1181" i="7"/>
  <c r="M1182" i="7"/>
  <c r="M1183" i="7"/>
  <c r="M1184" i="7"/>
  <c r="M1185" i="7"/>
  <c r="M1186" i="7"/>
  <c r="M1187" i="7"/>
  <c r="M1188" i="7"/>
  <c r="M1189" i="7"/>
  <c r="M1190" i="7"/>
  <c r="M1191" i="7"/>
  <c r="M1192" i="7"/>
  <c r="M1193" i="7"/>
  <c r="M1194" i="7"/>
  <c r="M1195" i="7"/>
  <c r="M1196" i="7"/>
  <c r="M1197" i="7"/>
  <c r="M1198" i="7"/>
  <c r="M1199" i="7"/>
  <c r="M1200" i="7"/>
  <c r="M1201" i="7"/>
  <c r="M1202" i="7"/>
  <c r="M1203" i="7"/>
  <c r="M1204" i="7"/>
  <c r="M1205" i="7"/>
  <c r="M1206" i="7"/>
  <c r="M1207" i="7"/>
  <c r="M1208" i="7"/>
  <c r="M1209" i="7"/>
  <c r="M1210" i="7"/>
  <c r="M1211" i="7"/>
  <c r="M1212" i="7"/>
  <c r="M1213" i="7"/>
  <c r="M1214" i="7"/>
  <c r="M1215" i="7"/>
  <c r="M1216" i="7"/>
  <c r="M1217" i="7"/>
  <c r="M1218" i="7"/>
  <c r="M1219" i="7"/>
  <c r="M1220" i="7"/>
  <c r="M1221" i="7"/>
  <c r="M1222" i="7"/>
  <c r="M1223" i="7"/>
  <c r="M1224" i="7"/>
  <c r="M1225" i="7"/>
  <c r="M1226" i="7"/>
  <c r="M1227" i="7"/>
  <c r="M1228" i="7"/>
  <c r="M1229" i="7"/>
  <c r="M1230" i="7"/>
  <c r="M1231" i="7"/>
  <c r="M1232" i="7"/>
  <c r="M1233" i="7"/>
  <c r="M1234" i="7"/>
  <c r="M1235" i="7"/>
  <c r="M1236" i="7"/>
  <c r="M1237" i="7"/>
  <c r="M1238" i="7"/>
  <c r="M1239" i="7"/>
  <c r="M1240" i="7"/>
  <c r="M1241" i="7"/>
  <c r="M1242" i="7"/>
  <c r="M1243" i="7"/>
  <c r="M1244" i="7"/>
  <c r="M1245" i="7"/>
  <c r="M1246" i="7"/>
  <c r="M1247" i="7"/>
  <c r="M1248" i="7"/>
  <c r="M1249" i="7"/>
  <c r="M1250" i="7"/>
  <c r="M1251" i="7"/>
  <c r="M1252" i="7"/>
  <c r="M1253" i="7"/>
  <c r="M1254" i="7"/>
  <c r="M1255" i="7"/>
  <c r="M1256" i="7"/>
  <c r="M1257" i="7"/>
  <c r="M1258" i="7"/>
  <c r="M1259" i="7"/>
  <c r="M1260" i="7"/>
  <c r="M1261" i="7"/>
  <c r="M1262" i="7"/>
  <c r="M1263" i="7"/>
  <c r="M1264" i="7"/>
  <c r="M1265" i="7"/>
  <c r="M1266" i="7"/>
  <c r="M1267" i="7"/>
  <c r="M1268" i="7"/>
  <c r="M1269" i="7"/>
  <c r="M1270" i="7"/>
  <c r="M1271" i="7"/>
  <c r="M1272" i="7"/>
  <c r="M1273" i="7"/>
  <c r="M1274" i="7"/>
  <c r="M1275" i="7"/>
  <c r="M1276" i="7"/>
  <c r="M1277" i="7"/>
  <c r="M1278" i="7"/>
  <c r="M1279" i="7"/>
  <c r="M1280" i="7"/>
  <c r="M1281" i="7"/>
  <c r="M1282" i="7"/>
  <c r="M1283" i="7"/>
  <c r="M1284" i="7"/>
  <c r="M1285" i="7"/>
  <c r="M1286" i="7"/>
  <c r="M1287" i="7"/>
  <c r="M1288" i="7"/>
  <c r="M1289" i="7"/>
  <c r="M1290" i="7"/>
  <c r="M1291" i="7"/>
  <c r="M1292" i="7"/>
  <c r="M1293" i="7"/>
  <c r="M1294" i="7"/>
  <c r="M1295" i="7"/>
  <c r="M1296" i="7"/>
  <c r="M1297" i="7"/>
  <c r="M1298" i="7"/>
  <c r="M1299" i="7"/>
  <c r="M1300" i="7"/>
  <c r="M1301" i="7"/>
  <c r="M1302" i="7"/>
  <c r="M1303" i="7"/>
  <c r="M1304" i="7"/>
  <c r="M1305" i="7"/>
  <c r="M1306" i="7"/>
  <c r="M1307" i="7"/>
  <c r="M1308" i="7"/>
  <c r="M1309" i="7"/>
  <c r="M1310" i="7"/>
  <c r="M1311" i="7"/>
  <c r="M1312" i="7"/>
  <c r="M1313" i="7"/>
  <c r="M1314" i="7"/>
  <c r="M1315" i="7"/>
  <c r="M1316" i="7"/>
  <c r="M1317" i="7"/>
  <c r="M1318" i="7"/>
  <c r="M1319" i="7"/>
  <c r="M1320" i="7"/>
  <c r="M1321" i="7"/>
  <c r="M1322" i="7"/>
  <c r="M1323" i="7"/>
  <c r="M1324" i="7"/>
  <c r="M1325" i="7"/>
  <c r="M1326" i="7"/>
  <c r="M1327" i="7"/>
  <c r="M1328" i="7"/>
  <c r="M1329" i="7"/>
  <c r="M1330" i="7"/>
  <c r="M1331" i="7"/>
  <c r="M1332" i="7"/>
  <c r="M1333" i="7"/>
  <c r="M1334" i="7"/>
  <c r="M1335" i="7"/>
  <c r="M1336" i="7"/>
  <c r="M1337" i="7"/>
  <c r="M1338" i="7"/>
  <c r="M1339" i="7"/>
  <c r="M1340" i="7"/>
  <c r="M1341" i="7"/>
  <c r="M1342" i="7"/>
  <c r="M1343" i="7"/>
  <c r="M1344" i="7"/>
  <c r="M1345" i="7"/>
  <c r="M1346" i="7"/>
  <c r="M1347" i="7"/>
  <c r="M1348" i="7"/>
  <c r="M1349" i="7"/>
  <c r="M1350" i="7"/>
  <c r="M1351" i="7"/>
  <c r="M1352" i="7"/>
  <c r="M1353" i="7"/>
  <c r="M1354" i="7"/>
  <c r="M1355" i="7"/>
  <c r="M1356" i="7"/>
  <c r="M1357" i="7"/>
  <c r="M1358" i="7"/>
  <c r="M1359" i="7"/>
  <c r="M1360" i="7"/>
  <c r="M1361" i="7"/>
  <c r="M1362" i="7"/>
  <c r="M1363" i="7"/>
  <c r="M1364" i="7"/>
  <c r="M1365" i="7"/>
  <c r="M1366" i="7"/>
  <c r="M1367" i="7"/>
  <c r="M1368" i="7"/>
  <c r="M1369" i="7"/>
  <c r="M1370" i="7"/>
  <c r="M1371" i="7"/>
  <c r="M1372" i="7"/>
  <c r="M1373" i="7"/>
  <c r="M1374" i="7"/>
  <c r="M1375" i="7"/>
  <c r="M1376" i="7"/>
  <c r="M1377" i="7"/>
  <c r="M1378" i="7"/>
  <c r="M1379" i="7"/>
  <c r="M1380" i="7"/>
  <c r="M1381" i="7"/>
  <c r="M1382" i="7"/>
  <c r="M1383" i="7"/>
  <c r="M1384" i="7"/>
  <c r="M1385" i="7"/>
  <c r="M1386" i="7"/>
  <c r="M1387" i="7"/>
  <c r="M1388" i="7"/>
  <c r="M1389" i="7"/>
  <c r="M1390" i="7"/>
  <c r="M1391" i="7"/>
  <c r="M1392" i="7"/>
  <c r="M1393" i="7"/>
  <c r="M1394" i="7"/>
  <c r="M1395" i="7"/>
  <c r="M1396" i="7"/>
  <c r="M1397" i="7"/>
  <c r="M1398" i="7"/>
  <c r="M1399" i="7"/>
  <c r="M1400" i="7"/>
  <c r="M1401" i="7"/>
  <c r="M1402" i="7"/>
  <c r="M1403" i="7"/>
  <c r="M1404" i="7"/>
  <c r="M1405" i="7"/>
  <c r="M1406" i="7"/>
  <c r="M1407" i="7"/>
  <c r="M1408" i="7"/>
  <c r="M1409" i="7"/>
  <c r="M1410" i="7"/>
  <c r="M1411" i="7"/>
  <c r="M1412" i="7"/>
  <c r="M1413" i="7"/>
  <c r="M1414" i="7"/>
  <c r="M1415" i="7"/>
  <c r="M1416" i="7"/>
  <c r="M1417" i="7"/>
  <c r="M1418" i="7"/>
  <c r="M1419" i="7"/>
  <c r="M1420" i="7"/>
  <c r="M1421" i="7"/>
  <c r="M1422" i="7"/>
  <c r="M1423" i="7"/>
  <c r="M1424" i="7"/>
  <c r="M1425" i="7"/>
  <c r="M1426" i="7"/>
  <c r="M1427" i="7"/>
  <c r="M1428" i="7"/>
  <c r="M1429" i="7"/>
  <c r="M1430" i="7"/>
  <c r="M1431" i="7"/>
  <c r="M1432" i="7"/>
  <c r="M1433" i="7"/>
  <c r="M1434" i="7"/>
  <c r="M1435" i="7"/>
  <c r="M1436" i="7"/>
  <c r="M1437" i="7"/>
  <c r="M1438" i="7"/>
  <c r="M1439" i="7"/>
  <c r="M1440" i="7"/>
  <c r="M1441" i="7"/>
  <c r="M1442" i="7"/>
  <c r="M1443" i="7"/>
  <c r="M1444" i="7"/>
  <c r="M1445" i="7"/>
  <c r="M1446" i="7"/>
  <c r="M1447" i="7"/>
  <c r="M1448" i="7"/>
  <c r="M1449" i="7"/>
  <c r="M1450" i="7"/>
  <c r="M1451" i="7"/>
  <c r="M1452" i="7"/>
  <c r="M1453" i="7"/>
  <c r="M1454" i="7"/>
  <c r="M1455" i="7"/>
  <c r="M1456" i="7"/>
  <c r="M1457" i="7"/>
  <c r="M1458" i="7"/>
  <c r="M1459" i="7"/>
  <c r="M1460" i="7"/>
  <c r="M1461" i="7"/>
  <c r="M1462" i="7"/>
  <c r="M1463" i="7"/>
  <c r="M1464" i="7"/>
  <c r="M1465" i="7"/>
  <c r="M1466" i="7"/>
  <c r="M1467" i="7"/>
  <c r="M1468" i="7"/>
  <c r="M1469" i="7"/>
  <c r="M1470" i="7"/>
  <c r="M1471" i="7"/>
  <c r="M1472" i="7"/>
  <c r="M1473" i="7"/>
  <c r="M1474" i="7"/>
  <c r="M1475" i="7"/>
  <c r="M1476" i="7"/>
  <c r="M1477" i="7"/>
  <c r="M1478" i="7"/>
  <c r="M1479" i="7"/>
  <c r="M1480" i="7"/>
  <c r="M1481" i="7"/>
  <c r="M1482" i="7"/>
  <c r="M1483" i="7"/>
  <c r="M1484" i="7"/>
  <c r="M1485" i="7"/>
  <c r="M1486" i="7"/>
  <c r="M1487" i="7"/>
  <c r="M1488" i="7"/>
  <c r="M1489" i="7"/>
  <c r="M1490" i="7"/>
  <c r="M1491" i="7"/>
  <c r="M1492" i="7"/>
  <c r="M1493" i="7"/>
  <c r="M1494" i="7"/>
  <c r="M1495" i="7"/>
  <c r="M1496" i="7"/>
  <c r="M1497" i="7"/>
  <c r="M1498" i="7"/>
  <c r="M1499" i="7"/>
  <c r="M1500" i="7"/>
  <c r="M1501" i="7"/>
  <c r="M1502" i="7"/>
  <c r="M1503" i="7"/>
  <c r="M1504" i="7"/>
  <c r="M1505" i="7"/>
  <c r="M1506" i="7"/>
  <c r="M1507" i="7"/>
  <c r="M1508" i="7"/>
  <c r="M1509" i="7"/>
  <c r="M1510" i="7"/>
  <c r="M1511" i="7"/>
  <c r="M1512" i="7"/>
  <c r="M1513" i="7"/>
  <c r="M1514" i="7"/>
  <c r="M1515" i="7"/>
  <c r="M1516" i="7"/>
  <c r="M1517" i="7"/>
  <c r="M1518" i="7"/>
  <c r="M1519" i="7"/>
  <c r="M1520" i="7"/>
  <c r="M1521" i="7"/>
  <c r="M1522" i="7"/>
  <c r="M1523" i="7"/>
  <c r="M1524" i="7"/>
  <c r="M1525" i="7"/>
  <c r="M1526" i="7"/>
  <c r="M1527" i="7"/>
  <c r="M1528" i="7"/>
  <c r="M1529" i="7"/>
  <c r="M1530" i="7"/>
  <c r="M1531" i="7"/>
  <c r="M1532" i="7"/>
  <c r="M1533" i="7"/>
  <c r="M1534" i="7"/>
  <c r="M1535" i="7"/>
  <c r="M1536" i="7"/>
  <c r="M1537" i="7"/>
  <c r="M1538" i="7"/>
  <c r="M1539" i="7"/>
  <c r="M1540" i="7"/>
  <c r="M1541" i="7"/>
  <c r="M1542" i="7"/>
  <c r="M1543" i="7"/>
  <c r="M1544" i="7"/>
  <c r="M1545" i="7"/>
  <c r="M1546" i="7"/>
  <c r="M1547" i="7"/>
  <c r="M1548" i="7"/>
  <c r="M1549" i="7"/>
  <c r="M1550" i="7"/>
  <c r="M1551" i="7"/>
  <c r="M1552" i="7"/>
  <c r="M1553" i="7"/>
  <c r="M1554" i="7"/>
  <c r="M1555" i="7"/>
  <c r="M1556" i="7"/>
  <c r="M1557" i="7"/>
  <c r="M1558" i="7"/>
  <c r="M1559" i="7"/>
  <c r="M1560" i="7"/>
  <c r="M1561" i="7"/>
  <c r="M1562" i="7"/>
  <c r="M1563" i="7"/>
  <c r="M1564" i="7"/>
  <c r="M1565" i="7"/>
  <c r="M1566" i="7"/>
  <c r="M1567" i="7"/>
  <c r="M1568" i="7"/>
  <c r="M1569" i="7"/>
  <c r="M1570" i="7"/>
  <c r="M1571" i="7"/>
  <c r="M1572" i="7"/>
  <c r="M1573" i="7"/>
  <c r="M1574" i="7"/>
  <c r="M1575" i="7"/>
  <c r="M1576" i="7"/>
  <c r="M1577" i="7"/>
  <c r="M1578" i="7"/>
  <c r="M1579" i="7"/>
  <c r="M1580" i="7"/>
  <c r="M1581" i="7"/>
  <c r="M1582" i="7"/>
  <c r="M1583" i="7"/>
  <c r="M1584" i="7"/>
  <c r="M1585" i="7"/>
  <c r="M1586" i="7"/>
  <c r="M1587" i="7"/>
  <c r="M1588" i="7"/>
  <c r="M1589" i="7"/>
  <c r="M1590" i="7"/>
  <c r="M1591" i="7"/>
  <c r="M1592" i="7"/>
  <c r="M1593" i="7"/>
  <c r="M1594" i="7"/>
  <c r="M1595" i="7"/>
  <c r="M1596" i="7"/>
  <c r="M1597" i="7"/>
  <c r="M1598" i="7"/>
  <c r="M1599" i="7"/>
  <c r="M1600" i="7"/>
  <c r="M1601" i="7"/>
  <c r="M1602" i="7"/>
  <c r="M1603" i="7"/>
  <c r="M1604" i="7"/>
  <c r="M1605" i="7"/>
  <c r="M1606" i="7"/>
  <c r="M1607" i="7"/>
  <c r="M1608" i="7"/>
  <c r="M1609" i="7"/>
  <c r="M1610" i="7"/>
  <c r="M1611" i="7"/>
  <c r="M1612" i="7"/>
  <c r="M1613" i="7"/>
  <c r="M1614" i="7"/>
  <c r="M1615" i="7"/>
  <c r="M1616" i="7"/>
  <c r="M1617" i="7"/>
  <c r="M1618" i="7"/>
  <c r="M1619" i="7"/>
  <c r="M1620" i="7"/>
  <c r="M1621" i="7"/>
  <c r="M1622" i="7"/>
  <c r="M1623" i="7"/>
  <c r="M1624" i="7"/>
  <c r="M1625" i="7"/>
  <c r="M1626" i="7"/>
  <c r="M1627" i="7"/>
  <c r="M1628" i="7"/>
  <c r="M1629" i="7"/>
  <c r="M1630" i="7"/>
  <c r="M1631" i="7"/>
  <c r="M1632" i="7"/>
  <c r="M1633" i="7"/>
  <c r="M1634" i="7"/>
  <c r="M1635" i="7"/>
  <c r="M1636" i="7"/>
  <c r="M1637" i="7"/>
  <c r="M1638" i="7"/>
  <c r="M1639" i="7"/>
  <c r="M1640" i="7"/>
  <c r="M1641" i="7"/>
  <c r="M1642" i="7"/>
  <c r="M1643" i="7"/>
  <c r="M1644" i="7"/>
  <c r="M1645" i="7"/>
  <c r="M1646" i="7"/>
  <c r="M1647" i="7"/>
  <c r="M1648" i="7"/>
  <c r="M1649" i="7"/>
  <c r="M1650" i="7"/>
  <c r="M1651" i="7"/>
  <c r="M1652" i="7"/>
  <c r="M1653" i="7"/>
  <c r="M1654" i="7"/>
  <c r="M1655" i="7"/>
  <c r="M1656" i="7"/>
  <c r="M1657" i="7"/>
  <c r="M1658" i="7"/>
  <c r="M1659" i="7"/>
  <c r="M1660" i="7"/>
  <c r="M1661" i="7"/>
  <c r="M1662" i="7"/>
  <c r="M1663" i="7"/>
  <c r="M1664" i="7"/>
  <c r="M1665" i="7"/>
  <c r="M1666" i="7"/>
  <c r="M1667" i="7"/>
  <c r="M1668" i="7"/>
  <c r="M1669" i="7"/>
  <c r="M1670" i="7"/>
  <c r="M1671" i="7"/>
  <c r="M1672" i="7"/>
  <c r="M1673" i="7"/>
  <c r="M1674" i="7"/>
  <c r="M1675" i="7"/>
  <c r="M1676" i="7"/>
  <c r="M1677" i="7"/>
  <c r="M1678" i="7"/>
  <c r="M1679" i="7"/>
  <c r="M1680" i="7"/>
  <c r="M1681" i="7"/>
  <c r="M1682" i="7"/>
  <c r="M1683" i="7"/>
  <c r="M1684" i="7"/>
  <c r="M1685" i="7"/>
  <c r="M1686" i="7"/>
  <c r="M1687" i="7"/>
  <c r="M1688" i="7"/>
  <c r="M1689" i="7"/>
  <c r="M1690" i="7"/>
  <c r="M1691" i="7"/>
  <c r="M1692" i="7"/>
  <c r="M1693" i="7"/>
  <c r="M1694" i="7"/>
  <c r="M1695" i="7"/>
  <c r="M1696" i="7"/>
  <c r="M1697" i="7"/>
  <c r="M1698" i="7"/>
  <c r="M1699" i="7"/>
  <c r="M1700" i="7"/>
  <c r="M1701" i="7"/>
  <c r="M1702" i="7"/>
  <c r="M1703" i="7"/>
  <c r="M1704" i="7"/>
  <c r="M1705" i="7"/>
  <c r="M1706" i="7"/>
  <c r="M1707" i="7"/>
  <c r="M1708" i="7"/>
  <c r="M1709" i="7"/>
  <c r="M1710" i="7"/>
  <c r="M1711" i="7"/>
  <c r="M1712" i="7"/>
  <c r="M1713" i="7"/>
  <c r="M1714" i="7"/>
  <c r="M1715" i="7"/>
  <c r="M1716" i="7"/>
  <c r="M1717" i="7"/>
  <c r="M1718" i="7"/>
  <c r="M1719" i="7"/>
  <c r="M1720" i="7"/>
  <c r="M1721" i="7"/>
  <c r="M1722" i="7"/>
  <c r="M1723" i="7"/>
  <c r="M1724" i="7"/>
  <c r="M1725" i="7"/>
  <c r="M1726" i="7"/>
  <c r="M1727" i="7"/>
  <c r="M1728" i="7"/>
  <c r="M1729" i="7"/>
  <c r="M1730" i="7"/>
  <c r="M1731" i="7"/>
  <c r="M1732" i="7"/>
  <c r="M1733" i="7"/>
  <c r="M1734" i="7"/>
  <c r="M1735" i="7"/>
  <c r="M1736" i="7"/>
  <c r="M1737" i="7"/>
  <c r="M1738" i="7"/>
  <c r="M1739" i="7"/>
  <c r="M1740" i="7"/>
  <c r="M1741" i="7"/>
  <c r="M1742" i="7"/>
  <c r="M1743" i="7"/>
  <c r="M1744" i="7"/>
  <c r="M1745" i="7"/>
  <c r="M1746" i="7"/>
  <c r="M1747" i="7"/>
  <c r="M1748" i="7"/>
  <c r="M1749" i="7"/>
  <c r="M1750" i="7"/>
  <c r="M1751" i="7"/>
  <c r="M1752" i="7"/>
  <c r="M1753" i="7"/>
  <c r="M1754" i="7"/>
  <c r="M1755" i="7"/>
  <c r="M1756" i="7"/>
  <c r="M1757" i="7"/>
  <c r="M1758" i="7"/>
  <c r="M1759" i="7"/>
  <c r="M1760" i="7"/>
  <c r="M1761" i="7"/>
  <c r="M1762" i="7"/>
  <c r="M1763" i="7"/>
  <c r="M1764" i="7"/>
  <c r="M1765" i="7"/>
  <c r="M1766" i="7"/>
  <c r="M1767" i="7"/>
  <c r="M1768" i="7"/>
  <c r="M1769" i="7"/>
  <c r="M1770" i="7"/>
  <c r="M1771" i="7"/>
  <c r="M1772" i="7"/>
  <c r="M1773" i="7"/>
  <c r="M1774" i="7"/>
  <c r="M1775" i="7"/>
  <c r="M1776" i="7"/>
  <c r="M1777" i="7"/>
  <c r="M1778" i="7"/>
  <c r="M1779" i="7"/>
  <c r="M1780" i="7"/>
  <c r="M1781" i="7"/>
  <c r="M1782" i="7"/>
  <c r="M1783" i="7"/>
  <c r="M1784" i="7"/>
  <c r="M1785" i="7"/>
  <c r="M1786" i="7"/>
  <c r="M1787" i="7"/>
  <c r="M1788" i="7"/>
  <c r="M1789" i="7"/>
  <c r="M1790" i="7"/>
  <c r="M1791" i="7"/>
  <c r="M1792" i="7"/>
  <c r="M1793" i="7"/>
  <c r="M1794" i="7"/>
  <c r="M1795" i="7"/>
  <c r="M1796" i="7"/>
  <c r="M1797" i="7"/>
  <c r="M1798" i="7"/>
  <c r="M1799" i="7"/>
  <c r="M1800" i="7"/>
  <c r="M1801" i="7"/>
  <c r="M1802" i="7"/>
  <c r="M1803" i="7"/>
  <c r="M1804" i="7"/>
  <c r="M1805" i="7"/>
  <c r="M1806" i="7"/>
  <c r="M1807" i="7"/>
  <c r="M1808" i="7"/>
  <c r="M1809" i="7"/>
  <c r="M1810" i="7"/>
  <c r="M1811" i="7"/>
  <c r="M1812" i="7"/>
  <c r="M1813" i="7"/>
  <c r="M1814" i="7"/>
  <c r="M1815" i="7"/>
  <c r="M1816" i="7"/>
  <c r="M1817" i="7"/>
  <c r="M1818" i="7"/>
  <c r="M1819" i="7"/>
  <c r="M1820" i="7"/>
  <c r="M1821" i="7"/>
  <c r="M1822" i="7"/>
  <c r="M1823" i="7"/>
  <c r="M1824" i="7"/>
  <c r="M1825" i="7"/>
  <c r="M1826" i="7"/>
  <c r="M1827" i="7"/>
  <c r="M1828" i="7"/>
  <c r="M1829" i="7"/>
  <c r="M1830" i="7"/>
  <c r="M1831" i="7"/>
  <c r="M1832" i="7"/>
  <c r="M1833" i="7"/>
  <c r="M1834" i="7"/>
  <c r="M1835" i="7"/>
  <c r="M1836" i="7"/>
  <c r="M1837" i="7"/>
  <c r="M1838" i="7"/>
  <c r="M1839" i="7"/>
  <c r="M1840" i="7"/>
  <c r="M1841" i="7"/>
  <c r="M1842" i="7"/>
  <c r="M1843" i="7"/>
  <c r="M1844" i="7"/>
  <c r="M1845" i="7"/>
  <c r="M1846" i="7"/>
  <c r="M1847" i="7"/>
  <c r="M1848" i="7"/>
  <c r="M1849" i="7"/>
  <c r="M1850" i="7"/>
  <c r="M1851" i="7"/>
  <c r="M1852" i="7"/>
  <c r="M1853" i="7"/>
  <c r="M1854" i="7"/>
  <c r="M1855" i="7"/>
  <c r="M1856" i="7"/>
  <c r="M1857" i="7"/>
  <c r="M1858" i="7"/>
  <c r="M1859" i="7"/>
  <c r="M1860" i="7"/>
  <c r="M1861" i="7"/>
  <c r="M1862" i="7"/>
  <c r="M1863" i="7"/>
  <c r="M1864" i="7"/>
  <c r="M1865" i="7"/>
  <c r="M1866" i="7"/>
  <c r="M1867" i="7"/>
  <c r="M1868" i="7"/>
  <c r="M1869" i="7"/>
  <c r="M1870" i="7"/>
  <c r="M1871" i="7"/>
  <c r="M1872" i="7"/>
  <c r="M1873" i="7"/>
  <c r="M1874" i="7"/>
  <c r="M1875" i="7"/>
  <c r="M1876" i="7"/>
  <c r="M1877" i="7"/>
  <c r="M1878" i="7"/>
  <c r="M1879" i="7"/>
  <c r="M1880" i="7"/>
  <c r="M1881" i="7"/>
  <c r="M1882" i="7"/>
  <c r="M1883" i="7"/>
  <c r="M1884" i="7"/>
  <c r="M1885" i="7"/>
  <c r="M1886" i="7"/>
  <c r="M1887" i="7"/>
  <c r="M1888" i="7"/>
  <c r="M1889" i="7"/>
  <c r="M1890" i="7"/>
  <c r="M1891" i="7"/>
  <c r="M1892" i="7"/>
  <c r="M1893" i="7"/>
  <c r="M1894" i="7"/>
  <c r="M1895" i="7"/>
  <c r="M1896" i="7"/>
  <c r="M1897" i="7"/>
  <c r="M1898" i="7"/>
  <c r="M1899" i="7"/>
  <c r="M1900" i="7"/>
  <c r="M1901" i="7"/>
  <c r="M1902" i="7"/>
  <c r="M1903" i="7"/>
  <c r="M1904" i="7"/>
  <c r="M1905" i="7"/>
  <c r="M1906" i="7"/>
  <c r="M1907" i="7"/>
  <c r="M1908" i="7"/>
  <c r="M1909" i="7"/>
  <c r="M1910" i="7"/>
  <c r="M1911" i="7"/>
  <c r="M1912" i="7"/>
  <c r="M1913" i="7"/>
  <c r="M1914" i="7"/>
  <c r="M1915" i="7"/>
  <c r="M1916" i="7"/>
  <c r="M1917" i="7"/>
  <c r="M1918" i="7"/>
  <c r="M1919" i="7"/>
  <c r="M1920" i="7"/>
  <c r="M1921" i="7"/>
  <c r="M1922" i="7"/>
  <c r="M1923" i="7"/>
  <c r="M1924" i="7"/>
  <c r="M1925" i="7"/>
  <c r="M1926" i="7"/>
  <c r="M1927" i="7"/>
  <c r="M1928" i="7"/>
  <c r="M1929" i="7"/>
  <c r="M1930" i="7"/>
  <c r="M1931" i="7"/>
  <c r="M1932" i="7"/>
  <c r="M1933" i="7"/>
  <c r="M1934" i="7"/>
  <c r="M1935" i="7"/>
  <c r="M1936" i="7"/>
  <c r="M1937" i="7"/>
  <c r="M1938" i="7"/>
  <c r="M1939" i="7"/>
  <c r="M1940" i="7"/>
  <c r="M1941" i="7"/>
  <c r="M1942" i="7"/>
  <c r="M1943" i="7"/>
  <c r="M1944" i="7"/>
  <c r="M1945" i="7"/>
  <c r="M1946" i="7"/>
  <c r="M1947" i="7"/>
  <c r="M1948" i="7"/>
  <c r="M1949" i="7"/>
  <c r="M1950" i="7"/>
  <c r="M1951" i="7"/>
  <c r="M1952" i="7"/>
  <c r="M1953" i="7"/>
  <c r="M1954" i="7"/>
  <c r="M1955" i="7"/>
  <c r="M1956" i="7"/>
  <c r="M1957" i="7"/>
  <c r="M1958" i="7"/>
  <c r="M1959" i="7"/>
  <c r="M1960" i="7"/>
  <c r="M1961" i="7"/>
  <c r="M1962" i="7"/>
  <c r="M1963" i="7"/>
  <c r="M1964" i="7"/>
  <c r="M1965" i="7"/>
  <c r="M1966" i="7"/>
  <c r="M1967" i="7"/>
  <c r="M1968" i="7"/>
  <c r="M1969" i="7"/>
  <c r="M1970" i="7"/>
  <c r="M1971" i="7"/>
  <c r="M1972" i="7"/>
  <c r="M1973" i="7"/>
  <c r="M1974" i="7"/>
  <c r="M1975" i="7"/>
  <c r="M1976" i="7"/>
  <c r="M1977" i="7"/>
  <c r="M1978" i="7"/>
  <c r="M1979" i="7"/>
  <c r="M1980" i="7"/>
  <c r="M1981" i="7"/>
  <c r="M1982" i="7"/>
  <c r="M1983" i="7"/>
  <c r="M1984" i="7"/>
  <c r="M1985" i="7"/>
  <c r="M1986" i="7"/>
  <c r="M1987" i="7"/>
  <c r="M1988" i="7"/>
  <c r="M1989" i="7"/>
  <c r="M1990" i="7"/>
  <c r="M1991" i="7"/>
  <c r="M1992" i="7"/>
  <c r="M1993" i="7"/>
  <c r="M1994" i="7"/>
  <c r="M1995" i="7"/>
  <c r="M1996" i="7"/>
  <c r="M1997" i="7"/>
  <c r="M1998" i="7"/>
  <c r="M1999" i="7"/>
  <c r="M2000" i="7"/>
  <c r="M2001" i="7"/>
  <c r="M2002" i="7"/>
  <c r="M2003" i="7"/>
  <c r="M2004" i="7"/>
  <c r="M2005" i="7"/>
  <c r="M2006" i="7"/>
  <c r="M2007" i="7"/>
  <c r="M2008" i="7"/>
  <c r="M2009" i="7"/>
  <c r="M2010" i="7"/>
  <c r="M2011" i="7"/>
  <c r="M2012" i="7"/>
  <c r="M2013" i="7"/>
  <c r="M2014" i="7"/>
  <c r="M2015" i="7"/>
  <c r="M2016" i="7"/>
  <c r="M2017" i="7"/>
  <c r="M2018" i="7"/>
  <c r="M2019" i="7"/>
  <c r="M2020" i="7"/>
  <c r="M2021" i="7"/>
  <c r="M2022" i="7"/>
  <c r="M2023" i="7"/>
  <c r="M2024" i="7"/>
  <c r="M2025" i="7"/>
  <c r="M2026" i="7"/>
  <c r="M2027" i="7"/>
  <c r="M2028" i="7"/>
  <c r="M2029" i="7"/>
  <c r="M2030" i="7"/>
  <c r="M2031" i="7"/>
  <c r="M2032" i="7"/>
  <c r="M2033" i="7"/>
  <c r="M2034" i="7"/>
  <c r="M2035" i="7"/>
  <c r="M2036" i="7"/>
  <c r="M2037" i="7"/>
  <c r="M2038" i="7"/>
  <c r="M2039" i="7"/>
  <c r="M2040" i="7"/>
  <c r="M2041" i="7"/>
  <c r="M2042" i="7"/>
  <c r="M2043" i="7"/>
  <c r="M2044" i="7"/>
  <c r="M2045" i="7"/>
  <c r="M2046" i="7"/>
  <c r="M2047" i="7"/>
  <c r="M2048" i="7"/>
  <c r="M2049" i="7"/>
  <c r="M2050" i="7"/>
  <c r="M2051" i="7"/>
  <c r="M2052" i="7"/>
  <c r="M2053" i="7"/>
  <c r="M2054" i="7"/>
  <c r="M2055" i="7"/>
  <c r="M2056" i="7"/>
  <c r="M2057" i="7"/>
  <c r="M2058" i="7"/>
  <c r="M2059" i="7"/>
  <c r="M2060" i="7"/>
  <c r="M2061" i="7"/>
  <c r="M2062" i="7"/>
  <c r="M2063" i="7"/>
  <c r="M2064" i="7"/>
  <c r="M2065" i="7"/>
  <c r="M2066" i="7"/>
  <c r="M2067" i="7"/>
  <c r="M2068" i="7"/>
  <c r="M2069" i="7"/>
  <c r="M2070" i="7"/>
  <c r="M2071" i="7"/>
  <c r="M2072" i="7"/>
  <c r="M2073" i="7"/>
  <c r="M2074" i="7"/>
  <c r="M2075" i="7"/>
  <c r="M2076" i="7"/>
  <c r="M2077" i="7"/>
  <c r="M2078" i="7"/>
  <c r="M2079" i="7"/>
  <c r="M2080" i="7"/>
  <c r="M2081" i="7"/>
  <c r="M2082" i="7"/>
  <c r="M2083" i="7"/>
  <c r="M2084" i="7"/>
  <c r="M2085" i="7"/>
  <c r="M2086" i="7"/>
  <c r="M2087" i="7"/>
  <c r="M2088" i="7"/>
  <c r="M2089" i="7"/>
  <c r="M2090" i="7"/>
  <c r="M2091" i="7"/>
  <c r="M2092" i="7"/>
  <c r="M2093" i="7"/>
  <c r="M2094" i="7"/>
  <c r="M2095" i="7"/>
  <c r="M2096" i="7"/>
  <c r="M2097" i="7"/>
  <c r="M2098" i="7"/>
  <c r="M2099" i="7"/>
  <c r="M2100" i="7"/>
  <c r="M2101" i="7"/>
  <c r="M2102" i="7"/>
  <c r="M2103" i="7"/>
  <c r="M2104" i="7"/>
  <c r="M2105" i="7"/>
  <c r="M2106" i="7"/>
  <c r="M2107" i="7"/>
  <c r="M2108" i="7"/>
  <c r="M2109" i="7"/>
  <c r="M2110" i="7"/>
  <c r="M2111" i="7"/>
  <c r="M2112" i="7"/>
  <c r="M2113" i="7"/>
  <c r="M2114" i="7"/>
  <c r="M2115" i="7"/>
  <c r="M2116" i="7"/>
  <c r="M2117" i="7"/>
  <c r="M2118" i="7"/>
  <c r="M2119" i="7"/>
  <c r="M2120" i="7"/>
  <c r="M2121" i="7"/>
  <c r="M2122" i="7"/>
  <c r="M2123" i="7"/>
  <c r="M2124" i="7"/>
  <c r="M2125" i="7"/>
  <c r="M2126" i="7"/>
  <c r="M2127" i="7"/>
  <c r="M2128" i="7"/>
  <c r="M2129" i="7"/>
  <c r="M2130" i="7"/>
  <c r="M2131" i="7"/>
  <c r="M2132" i="7"/>
  <c r="M2133" i="7"/>
  <c r="M2134" i="7"/>
  <c r="M2135" i="7"/>
  <c r="M2136" i="7"/>
  <c r="M2137" i="7"/>
  <c r="M2138" i="7"/>
  <c r="M2139" i="7"/>
  <c r="M2140" i="7"/>
  <c r="M2141" i="7"/>
  <c r="M2142" i="7"/>
  <c r="M2143" i="7"/>
  <c r="M2144" i="7"/>
  <c r="M2145" i="7"/>
  <c r="M2146" i="7"/>
  <c r="M2147" i="7"/>
  <c r="M2148" i="7"/>
  <c r="M2149" i="7"/>
  <c r="M2150" i="7"/>
  <c r="M2151" i="7"/>
  <c r="M2152" i="7"/>
  <c r="M2153" i="7"/>
  <c r="M2154" i="7"/>
  <c r="M2155" i="7"/>
  <c r="M2156" i="7"/>
  <c r="M2157" i="7"/>
  <c r="M2158" i="7"/>
  <c r="M2159" i="7"/>
  <c r="M2160" i="7"/>
  <c r="M2161" i="7"/>
  <c r="M2162" i="7"/>
  <c r="M2163" i="7"/>
  <c r="M2164" i="7"/>
  <c r="M2165" i="7"/>
  <c r="M2166" i="7"/>
  <c r="M2167" i="7"/>
  <c r="M2168" i="7"/>
  <c r="M2169" i="7"/>
  <c r="M2170" i="7"/>
  <c r="M2171" i="7"/>
  <c r="M2172" i="7"/>
  <c r="M2173" i="7"/>
  <c r="M2174" i="7"/>
  <c r="M2175" i="7"/>
  <c r="M2176" i="7"/>
  <c r="M2177" i="7"/>
  <c r="M2178" i="7"/>
  <c r="M2179" i="7"/>
  <c r="M2180" i="7"/>
  <c r="M2181" i="7"/>
  <c r="M2182" i="7"/>
  <c r="M2183" i="7"/>
  <c r="M2184" i="7"/>
  <c r="M2185" i="7"/>
  <c r="M2186" i="7"/>
  <c r="M2187" i="7"/>
  <c r="M2188" i="7"/>
  <c r="M2189" i="7"/>
  <c r="M2190" i="7"/>
  <c r="M2191" i="7"/>
  <c r="M2192" i="7"/>
  <c r="M2193" i="7"/>
  <c r="M2194" i="7"/>
  <c r="M2195" i="7"/>
  <c r="M2196" i="7"/>
  <c r="M2197" i="7"/>
  <c r="M2198" i="7"/>
  <c r="M2199" i="7"/>
  <c r="M2200" i="7"/>
  <c r="M2201" i="7"/>
  <c r="M2202" i="7"/>
  <c r="M2203" i="7"/>
  <c r="M2204" i="7"/>
  <c r="M2205" i="7"/>
  <c r="M2206" i="7"/>
  <c r="M2207" i="7"/>
  <c r="M2208" i="7"/>
  <c r="M2209" i="7"/>
  <c r="M2210" i="7"/>
  <c r="M2211" i="7"/>
  <c r="M2212" i="7"/>
  <c r="M2213" i="7"/>
  <c r="M2214" i="7"/>
  <c r="M2215" i="7"/>
  <c r="M2216" i="7"/>
  <c r="M2217" i="7"/>
  <c r="M2218" i="7"/>
  <c r="M2219" i="7"/>
  <c r="M2220" i="7"/>
  <c r="M2221" i="7"/>
  <c r="M2222" i="7"/>
  <c r="M2223" i="7"/>
  <c r="M2224" i="7"/>
  <c r="M2225" i="7"/>
  <c r="M2226" i="7"/>
  <c r="M2227" i="7"/>
  <c r="M2228" i="7"/>
  <c r="M2229" i="7"/>
  <c r="M2230" i="7"/>
  <c r="M2231" i="7"/>
  <c r="M2232" i="7"/>
  <c r="M2233" i="7"/>
  <c r="M2234" i="7"/>
  <c r="M2235" i="7"/>
  <c r="M2236" i="7"/>
  <c r="M2237" i="7"/>
  <c r="M2238" i="7"/>
  <c r="M2239" i="7"/>
  <c r="M2240" i="7"/>
  <c r="M2241" i="7"/>
  <c r="M2242" i="7"/>
  <c r="M2243" i="7"/>
  <c r="M2244" i="7"/>
  <c r="M2245" i="7"/>
  <c r="M2246" i="7"/>
  <c r="M2247" i="7"/>
  <c r="M2248" i="7"/>
  <c r="M2249" i="7"/>
  <c r="M2250" i="7"/>
  <c r="M2251" i="7"/>
  <c r="M2252" i="7"/>
  <c r="M2253" i="7"/>
  <c r="M2254" i="7"/>
  <c r="M2255" i="7"/>
  <c r="M2256" i="7"/>
  <c r="M2257" i="7"/>
  <c r="M2258" i="7"/>
  <c r="M2259" i="7"/>
  <c r="M2260" i="7"/>
  <c r="M2261" i="7"/>
  <c r="M2262" i="7"/>
  <c r="M2263" i="7"/>
  <c r="M2264" i="7"/>
  <c r="M2265" i="7"/>
  <c r="M2266" i="7"/>
  <c r="M2267" i="7"/>
  <c r="M2268" i="7"/>
  <c r="M2269" i="7"/>
  <c r="M2270" i="7"/>
  <c r="M2271" i="7"/>
  <c r="M2272" i="7"/>
  <c r="M2273" i="7"/>
  <c r="M2274" i="7"/>
  <c r="M2275" i="7"/>
  <c r="M2276" i="7"/>
  <c r="M2277" i="7"/>
  <c r="M2278" i="7"/>
  <c r="M2279" i="7"/>
  <c r="M2280" i="7"/>
  <c r="M2281" i="7"/>
  <c r="M2282" i="7"/>
  <c r="M2283" i="7"/>
  <c r="M2284" i="7"/>
  <c r="M2285" i="7"/>
  <c r="M2286" i="7"/>
  <c r="M2287" i="7"/>
  <c r="M2288" i="7"/>
  <c r="M2289" i="7"/>
  <c r="M2290" i="7"/>
  <c r="M2291" i="7"/>
  <c r="M2292" i="7"/>
  <c r="M2293" i="7"/>
  <c r="M2294" i="7"/>
  <c r="M2295" i="7"/>
  <c r="M2296" i="7"/>
  <c r="M2297" i="7"/>
  <c r="M2298" i="7"/>
  <c r="M2299" i="7"/>
  <c r="M2300" i="7"/>
  <c r="M2301" i="7"/>
  <c r="M2302" i="7"/>
  <c r="M2303" i="7"/>
  <c r="M2304" i="7"/>
  <c r="M2305" i="7"/>
  <c r="M2306" i="7"/>
  <c r="M2307" i="7"/>
  <c r="M2308" i="7"/>
  <c r="M2309" i="7"/>
  <c r="M2310" i="7"/>
  <c r="M2311" i="7"/>
  <c r="M2312" i="7"/>
  <c r="M2313" i="7"/>
  <c r="M2314" i="7"/>
  <c r="M2315" i="7"/>
  <c r="M2316" i="7"/>
  <c r="M2317" i="7"/>
  <c r="M2318" i="7"/>
  <c r="M2319" i="7"/>
  <c r="M2320" i="7"/>
  <c r="M2321" i="7"/>
  <c r="M2322" i="7"/>
  <c r="M2323" i="7"/>
  <c r="M2324" i="7"/>
  <c r="M2325" i="7"/>
  <c r="M2326" i="7"/>
  <c r="M2327" i="7"/>
  <c r="M2328" i="7"/>
  <c r="M2329" i="7"/>
  <c r="M2330" i="7"/>
  <c r="M2331" i="7"/>
  <c r="M2332" i="7"/>
  <c r="M2333" i="7"/>
  <c r="M2334" i="7"/>
  <c r="M2335" i="7"/>
  <c r="M2336" i="7"/>
  <c r="M2337" i="7"/>
  <c r="M2338" i="7"/>
  <c r="M2339" i="7"/>
  <c r="M2340" i="7"/>
  <c r="M2341" i="7"/>
  <c r="M2342" i="7"/>
  <c r="M2343" i="7"/>
  <c r="M2344" i="7"/>
  <c r="M2345" i="7"/>
  <c r="M2346" i="7"/>
  <c r="M2347" i="7"/>
  <c r="M2348" i="7"/>
  <c r="M2349" i="7"/>
  <c r="M2350" i="7"/>
  <c r="M2351" i="7"/>
  <c r="M2352" i="7"/>
  <c r="M2353" i="7"/>
  <c r="M2354" i="7"/>
  <c r="M2355" i="7"/>
  <c r="M2356" i="7"/>
  <c r="M2357" i="7"/>
  <c r="M2358" i="7"/>
  <c r="M2359" i="7"/>
  <c r="M2360" i="7"/>
  <c r="M2361" i="7"/>
  <c r="M2362" i="7"/>
  <c r="M2363" i="7"/>
  <c r="M2364" i="7"/>
  <c r="M2365" i="7"/>
  <c r="M2366" i="7"/>
  <c r="M2367" i="7"/>
  <c r="M2368" i="7"/>
  <c r="M2369" i="7"/>
  <c r="M2370" i="7"/>
  <c r="M2371" i="7"/>
  <c r="M2372" i="7"/>
  <c r="M2373" i="7"/>
  <c r="M2374" i="7"/>
  <c r="M2375" i="7"/>
  <c r="M2376" i="7"/>
  <c r="M2377" i="7"/>
  <c r="M2378" i="7"/>
  <c r="M2379" i="7"/>
  <c r="M2380" i="7"/>
  <c r="M2381" i="7"/>
  <c r="M2382" i="7"/>
  <c r="M2383" i="7"/>
  <c r="M2384" i="7"/>
  <c r="M2385" i="7"/>
  <c r="M2386" i="7"/>
  <c r="M2387" i="7"/>
  <c r="M2388" i="7"/>
  <c r="M2389" i="7"/>
  <c r="M2390" i="7"/>
  <c r="M2391" i="7"/>
  <c r="M2392" i="7"/>
  <c r="M2393" i="7"/>
  <c r="M2394" i="7"/>
  <c r="M2395" i="7"/>
  <c r="M2396" i="7"/>
  <c r="M2397" i="7"/>
  <c r="M2398" i="7"/>
  <c r="M2399" i="7"/>
  <c r="M2400" i="7"/>
  <c r="M2401" i="7"/>
  <c r="M2402" i="7"/>
  <c r="M2403" i="7"/>
  <c r="M2404" i="7"/>
  <c r="M2405" i="7"/>
  <c r="M2406" i="7"/>
  <c r="M2407" i="7"/>
  <c r="M2408" i="7"/>
  <c r="M2409" i="7"/>
  <c r="M2410" i="7"/>
  <c r="M2411" i="7"/>
  <c r="M2412" i="7"/>
  <c r="M2413" i="7"/>
  <c r="M2414" i="7"/>
  <c r="M2415" i="7"/>
  <c r="M2416" i="7"/>
  <c r="M2417" i="7"/>
  <c r="M2418" i="7"/>
  <c r="M2419" i="7"/>
  <c r="M2420" i="7"/>
  <c r="M2421" i="7"/>
  <c r="M2422" i="7"/>
  <c r="M2423" i="7"/>
  <c r="M2424" i="7"/>
  <c r="M2425" i="7"/>
  <c r="M2426" i="7"/>
  <c r="M2427" i="7"/>
  <c r="M2428" i="7"/>
  <c r="M2429" i="7"/>
  <c r="M2430" i="7"/>
  <c r="M2431" i="7"/>
  <c r="M2432" i="7"/>
  <c r="M2433" i="7"/>
  <c r="M2434" i="7"/>
  <c r="M2435" i="7"/>
  <c r="M2436" i="7"/>
  <c r="M2437" i="7"/>
  <c r="M2438" i="7"/>
  <c r="M2439" i="7"/>
  <c r="M2440" i="7"/>
  <c r="M2441" i="7"/>
  <c r="M2442" i="7"/>
  <c r="M2443" i="7"/>
  <c r="M2444" i="7"/>
  <c r="M2445" i="7"/>
  <c r="M2446" i="7"/>
  <c r="M2447" i="7"/>
  <c r="M2448" i="7"/>
  <c r="M2449" i="7"/>
  <c r="M2450" i="7"/>
  <c r="M2451" i="7"/>
  <c r="M2452" i="7"/>
  <c r="M2453" i="7"/>
  <c r="M2454" i="7"/>
  <c r="M2455" i="7"/>
  <c r="M2456" i="7"/>
  <c r="M2457" i="7"/>
  <c r="M2458" i="7"/>
  <c r="M2459" i="7"/>
  <c r="M2460" i="7"/>
  <c r="M2461" i="7"/>
  <c r="M2462" i="7"/>
  <c r="M2463" i="7"/>
  <c r="M2464" i="7"/>
  <c r="M2465" i="7"/>
  <c r="M2466" i="7"/>
  <c r="M2467" i="7"/>
  <c r="M2468" i="7"/>
  <c r="M2469" i="7"/>
  <c r="M2470" i="7"/>
  <c r="M2471" i="7"/>
  <c r="M2472" i="7"/>
  <c r="M2473" i="7"/>
  <c r="M2474" i="7"/>
  <c r="M2475" i="7"/>
  <c r="M2476" i="7"/>
  <c r="M2477" i="7"/>
  <c r="M2478" i="7"/>
  <c r="M2479" i="7"/>
  <c r="M2480" i="7"/>
  <c r="M2481" i="7"/>
  <c r="M2482" i="7"/>
  <c r="M2483" i="7"/>
  <c r="M2484" i="7"/>
  <c r="M2485" i="7"/>
  <c r="M2486" i="7"/>
  <c r="M2487" i="7"/>
  <c r="M2488" i="7"/>
  <c r="M2489" i="7"/>
  <c r="M2490" i="7"/>
  <c r="M2491" i="7"/>
  <c r="M2492" i="7"/>
  <c r="M2493" i="7"/>
  <c r="M2494" i="7"/>
  <c r="M2495" i="7"/>
  <c r="M2496" i="7"/>
  <c r="M2497" i="7"/>
  <c r="M2498" i="7"/>
  <c r="M2499" i="7"/>
  <c r="M2500" i="7"/>
  <c r="M2501" i="7"/>
  <c r="M2502" i="7"/>
  <c r="M2503" i="7"/>
  <c r="M2504" i="7"/>
  <c r="M2505" i="7"/>
  <c r="M2506" i="7"/>
  <c r="M2507" i="7"/>
  <c r="M2508" i="7"/>
  <c r="M2509" i="7"/>
  <c r="M2510" i="7"/>
  <c r="M2511" i="7"/>
  <c r="M2512" i="7"/>
  <c r="M2513" i="7"/>
  <c r="M2514" i="7"/>
  <c r="M2515" i="7"/>
  <c r="M2516" i="7"/>
  <c r="M2517" i="7"/>
  <c r="M2518" i="7"/>
  <c r="M2519" i="7"/>
  <c r="M2520" i="7"/>
  <c r="M2521" i="7"/>
  <c r="M2522" i="7"/>
  <c r="M2523" i="7"/>
  <c r="M2524" i="7"/>
  <c r="M2525" i="7"/>
  <c r="M2526" i="7"/>
  <c r="M2527" i="7"/>
  <c r="M2528" i="7"/>
  <c r="M2529" i="7"/>
  <c r="M2530" i="7"/>
  <c r="M2531" i="7"/>
  <c r="M2532" i="7"/>
  <c r="M2533" i="7"/>
  <c r="M2534" i="7"/>
  <c r="M2535" i="7"/>
  <c r="M2536" i="7"/>
  <c r="M2537" i="7"/>
  <c r="M2538" i="7"/>
  <c r="M2539" i="7"/>
  <c r="M2540" i="7"/>
  <c r="M2541" i="7"/>
  <c r="M2542" i="7"/>
  <c r="M2543" i="7"/>
  <c r="M2544" i="7"/>
  <c r="M2545" i="7"/>
  <c r="M2546" i="7"/>
  <c r="M2547" i="7"/>
  <c r="M2548" i="7"/>
  <c r="M2549" i="7"/>
  <c r="M2550" i="7"/>
  <c r="M2551" i="7"/>
  <c r="M2552" i="7"/>
  <c r="M2553" i="7"/>
  <c r="M2554" i="7"/>
  <c r="M2555" i="7"/>
  <c r="M2556" i="7"/>
  <c r="M2557" i="7"/>
  <c r="M2558" i="7"/>
  <c r="M2559" i="7"/>
  <c r="M2560" i="7"/>
  <c r="M2561" i="7"/>
  <c r="M2562" i="7"/>
  <c r="M2563" i="7"/>
  <c r="M2564" i="7"/>
  <c r="M2565" i="7"/>
  <c r="M2566" i="7"/>
  <c r="M2567" i="7"/>
  <c r="M2568" i="7"/>
  <c r="M2569" i="7"/>
  <c r="M2570" i="7"/>
  <c r="M2571" i="7"/>
  <c r="M2572" i="7"/>
  <c r="M2573" i="7"/>
  <c r="M2574" i="7"/>
  <c r="M2575" i="7"/>
  <c r="M2576" i="7"/>
  <c r="M2577" i="7"/>
  <c r="M2578" i="7"/>
  <c r="M2579" i="7"/>
  <c r="M2580" i="7"/>
  <c r="M2581" i="7"/>
  <c r="M2582" i="7"/>
  <c r="M2583" i="7"/>
  <c r="M2584" i="7"/>
  <c r="M2585" i="7"/>
  <c r="M2586" i="7"/>
  <c r="M2587" i="7"/>
  <c r="M2588" i="7"/>
  <c r="M2589" i="7"/>
  <c r="M2590" i="7"/>
  <c r="M2591" i="7"/>
  <c r="M2592" i="7"/>
  <c r="M2593" i="7"/>
  <c r="M2594" i="7"/>
  <c r="M2595" i="7"/>
  <c r="M2596" i="7"/>
  <c r="M2597" i="7"/>
  <c r="M2598" i="7"/>
  <c r="M2599" i="7"/>
  <c r="M2600" i="7"/>
  <c r="M2601" i="7"/>
  <c r="M2602" i="7"/>
  <c r="M2603" i="7"/>
  <c r="M2604" i="7"/>
  <c r="M2605" i="7"/>
  <c r="M2606" i="7"/>
  <c r="M2607" i="7"/>
  <c r="M2608" i="7"/>
  <c r="M2609" i="7"/>
  <c r="M2610" i="7"/>
  <c r="M2611" i="7"/>
  <c r="M2612" i="7"/>
  <c r="M2613" i="7"/>
  <c r="M2614" i="7"/>
  <c r="M2615" i="7"/>
  <c r="M2616" i="7"/>
  <c r="M2617" i="7"/>
  <c r="M2618" i="7"/>
  <c r="M2619" i="7"/>
  <c r="M2620" i="7"/>
  <c r="M2621" i="7"/>
  <c r="M2622" i="7"/>
  <c r="M2623" i="7"/>
  <c r="M2624" i="7"/>
  <c r="M2625" i="7"/>
  <c r="M2626" i="7"/>
  <c r="M2627" i="7"/>
  <c r="M2628" i="7"/>
  <c r="M2629" i="7"/>
  <c r="M2630" i="7"/>
  <c r="M2631" i="7"/>
  <c r="M2632" i="7"/>
  <c r="M2633" i="7"/>
  <c r="M2634" i="7"/>
  <c r="M2635" i="7"/>
  <c r="M2636" i="7"/>
  <c r="M2637" i="7"/>
  <c r="M2638" i="7"/>
  <c r="M2639" i="7"/>
  <c r="M2640" i="7"/>
  <c r="M2641" i="7"/>
  <c r="M2642" i="7"/>
  <c r="M2643" i="7"/>
  <c r="M2644" i="7"/>
  <c r="M2645" i="7"/>
  <c r="M2646" i="7"/>
  <c r="M2647" i="7"/>
  <c r="M2648" i="7"/>
  <c r="M2649" i="7"/>
  <c r="M2650" i="7"/>
  <c r="M2651" i="7"/>
  <c r="M2652" i="7"/>
  <c r="M2653" i="7"/>
  <c r="M2654" i="7"/>
  <c r="M2655" i="7"/>
  <c r="M2656" i="7"/>
  <c r="M2657" i="7"/>
  <c r="M2658" i="7"/>
  <c r="M2659" i="7"/>
  <c r="M2660" i="7"/>
  <c r="M2661" i="7"/>
  <c r="M2662" i="7"/>
  <c r="B5" i="9" l="1"/>
  <c r="AG4" i="9"/>
  <c r="C3" i="9" s="1"/>
  <c r="B4" i="9"/>
  <c r="C4" i="9" l="1"/>
  <c r="D3" i="9"/>
  <c r="C5" i="9"/>
  <c r="M4" i="7"/>
  <c r="M6" i="7"/>
  <c r="M11" i="7"/>
  <c r="M8" i="7"/>
  <c r="M5" i="7"/>
  <c r="M9" i="7"/>
  <c r="M13" i="7"/>
  <c r="M10" i="7"/>
  <c r="M2" i="7"/>
  <c r="M7" i="7"/>
  <c r="M12" i="7"/>
  <c r="M3" i="7"/>
  <c r="H6" i="7"/>
  <c r="H12" i="7"/>
  <c r="A6" i="9"/>
  <c r="B6" i="9" s="1" a="1"/>
  <c r="B6" i="9" s="1"/>
  <c r="C6" i="9" l="1" a="1"/>
  <c r="C6" i="9" s="1"/>
  <c r="D4" i="9"/>
  <c r="D6" i="9" a="1"/>
  <c r="D6" i="9" s="1"/>
  <c r="E3" i="9"/>
  <c r="D5" i="9"/>
  <c r="A63" i="9"/>
  <c r="D63" i="9" s="1" a="1"/>
  <c r="D63" i="9" s="1"/>
  <c r="A28" i="9"/>
  <c r="D28" i="9" s="1" a="1"/>
  <c r="D28" i="9" s="1"/>
  <c r="A51" i="9"/>
  <c r="D51" i="9" s="1" a="1"/>
  <c r="D51" i="9" s="1"/>
  <c r="A14" i="9"/>
  <c r="D14" i="9" s="1" a="1"/>
  <c r="D14" i="9" s="1"/>
  <c r="A38" i="9"/>
  <c r="A8" i="9"/>
  <c r="D8" i="9" s="1" a="1"/>
  <c r="D8" i="9" s="1"/>
  <c r="A40" i="9"/>
  <c r="D40" i="9" s="1" a="1"/>
  <c r="D40" i="9" s="1"/>
  <c r="A10" i="9"/>
  <c r="A59" i="9"/>
  <c r="A22" i="9"/>
  <c r="D22" i="9" s="1" a="1"/>
  <c r="D22" i="9" s="1"/>
  <c r="A46" i="9"/>
  <c r="A16" i="9"/>
  <c r="D16" i="9" s="1" a="1"/>
  <c r="D16" i="9" s="1"/>
  <c r="A47" i="9"/>
  <c r="D47" i="9" s="1" a="1"/>
  <c r="D47" i="9" s="1"/>
  <c r="A18" i="9"/>
  <c r="A19" i="9"/>
  <c r="D19" i="9" s="1" a="1"/>
  <c r="D19" i="9" s="1"/>
  <c r="A43" i="9"/>
  <c r="A65" i="9"/>
  <c r="D65" i="9" s="1" a="1"/>
  <c r="D65" i="9" s="1"/>
  <c r="A30" i="9"/>
  <c r="A53" i="9"/>
  <c r="A24" i="9"/>
  <c r="D24" i="9" s="1" a="1"/>
  <c r="D24" i="9" s="1"/>
  <c r="A55" i="9"/>
  <c r="D55" i="9" s="1" a="1"/>
  <c r="D55" i="9" s="1"/>
  <c r="A26" i="9"/>
  <c r="D26" i="9" s="1" a="1"/>
  <c r="D26" i="9" s="1"/>
  <c r="A27" i="9"/>
  <c r="D27" i="9" s="1" a="1"/>
  <c r="D27" i="9" s="1"/>
  <c r="A50" i="9"/>
  <c r="A13" i="9"/>
  <c r="D13" i="9" s="1" a="1"/>
  <c r="D13" i="9" s="1"/>
  <c r="A37" i="9"/>
  <c r="D37" i="9" s="1" a="1"/>
  <c r="D37" i="9" s="1"/>
  <c r="A61" i="9"/>
  <c r="A32" i="9"/>
  <c r="D32" i="9" s="1" a="1"/>
  <c r="D32" i="9" s="1"/>
  <c r="A34" i="9"/>
  <c r="D34" i="9" s="1" a="1"/>
  <c r="D34" i="9" s="1"/>
  <c r="A35" i="9"/>
  <c r="D35" i="9" s="1" a="1"/>
  <c r="D35" i="9" s="1"/>
  <c r="A58" i="9"/>
  <c r="A21" i="9"/>
  <c r="A45" i="9"/>
  <c r="D45" i="9" s="1" a="1"/>
  <c r="D45" i="9" s="1"/>
  <c r="A7" i="9"/>
  <c r="A39" i="9"/>
  <c r="A9" i="9"/>
  <c r="A41" i="9"/>
  <c r="A42" i="9"/>
  <c r="A64" i="9"/>
  <c r="A29" i="9"/>
  <c r="A52" i="9"/>
  <c r="D52" i="9" s="1" a="1"/>
  <c r="D52" i="9" s="1"/>
  <c r="A15" i="9"/>
  <c r="A17" i="9"/>
  <c r="A48" i="9"/>
  <c r="D48" i="9" s="1" a="1"/>
  <c r="D48" i="9" s="1"/>
  <c r="A49" i="9"/>
  <c r="D49" i="9" s="1" a="1"/>
  <c r="D49" i="9" s="1"/>
  <c r="A12" i="9"/>
  <c r="A36" i="9"/>
  <c r="A60" i="9"/>
  <c r="A23" i="9"/>
  <c r="D23" i="9" s="1" a="1"/>
  <c r="D23" i="9" s="1"/>
  <c r="A54" i="9"/>
  <c r="D54" i="9" s="1" a="1"/>
  <c r="D54" i="9" s="1"/>
  <c r="A25" i="9"/>
  <c r="D25" i="9" s="1" a="1"/>
  <c r="D25" i="9" s="1"/>
  <c r="A56" i="9"/>
  <c r="A11" i="9"/>
  <c r="D11" i="9" s="1" a="1"/>
  <c r="D11" i="9" s="1"/>
  <c r="A57" i="9"/>
  <c r="D57" i="9" s="1" a="1"/>
  <c r="D57" i="9" s="1"/>
  <c r="A20" i="9"/>
  <c r="A44" i="9"/>
  <c r="D44" i="9" s="1" a="1"/>
  <c r="D44" i="9" s="1"/>
  <c r="A31" i="9"/>
  <c r="D31" i="9" s="1" a="1"/>
  <c r="D31" i="9" s="1"/>
  <c r="A62" i="9"/>
  <c r="A33" i="9"/>
  <c r="H2" i="7"/>
  <c r="H4" i="7"/>
  <c r="H7" i="7"/>
  <c r="H11" i="7"/>
  <c r="H8" i="7"/>
  <c r="H10" i="7"/>
  <c r="H13" i="7"/>
  <c r="H9" i="7"/>
  <c r="H3" i="7"/>
  <c r="H5" i="7"/>
  <c r="B24" i="9" l="1" a="1"/>
  <c r="B24" i="9" s="1"/>
  <c r="C24" i="9" a="1"/>
  <c r="C24" i="9" s="1"/>
  <c r="B33" i="9" a="1"/>
  <c r="B33" i="9" s="1"/>
  <c r="C33" i="9" a="1"/>
  <c r="C33" i="9" s="1"/>
  <c r="B64" i="9" a="1"/>
  <c r="B64" i="9" s="1"/>
  <c r="C64" i="9" a="1"/>
  <c r="C64" i="9" s="1"/>
  <c r="B53" i="9" a="1"/>
  <c r="B53" i="9" s="1"/>
  <c r="C53" i="9" a="1"/>
  <c r="C53" i="9" s="1"/>
  <c r="D33" i="9" a="1"/>
  <c r="D33" i="9" s="1"/>
  <c r="B44" i="9" a="1"/>
  <c r="B44" i="9" s="1"/>
  <c r="C44" i="9" a="1"/>
  <c r="C44" i="9" s="1"/>
  <c r="B56" i="9" a="1"/>
  <c r="B56" i="9" s="1"/>
  <c r="C56" i="9" a="1"/>
  <c r="C56" i="9" s="1"/>
  <c r="B60" i="9" a="1"/>
  <c r="B60" i="9" s="1"/>
  <c r="C60" i="9" a="1"/>
  <c r="C60" i="9" s="1"/>
  <c r="B48" i="9" a="1"/>
  <c r="B48" i="9" s="1"/>
  <c r="C48" i="9" a="1"/>
  <c r="C48" i="9" s="1"/>
  <c r="B29" i="9" a="1"/>
  <c r="B29" i="9" s="1"/>
  <c r="C29" i="9" a="1"/>
  <c r="C29" i="9" s="1"/>
  <c r="B9" i="9" a="1"/>
  <c r="B9" i="9" s="1"/>
  <c r="C9" i="9" a="1"/>
  <c r="C9" i="9" s="1"/>
  <c r="B21" i="9" a="1"/>
  <c r="B21" i="9" s="1"/>
  <c r="C21" i="9" a="1"/>
  <c r="C21" i="9" s="1"/>
  <c r="B32" i="9" a="1"/>
  <c r="B32" i="9" s="1"/>
  <c r="C32" i="9" a="1"/>
  <c r="C32" i="9" s="1"/>
  <c r="B50" i="9" a="1"/>
  <c r="B50" i="9" s="1"/>
  <c r="C50" i="9" a="1"/>
  <c r="C50" i="9" s="1"/>
  <c r="B43" i="9" a="1"/>
  <c r="B43" i="9" s="1"/>
  <c r="C43" i="9" a="1"/>
  <c r="C43" i="9" s="1"/>
  <c r="B16" i="9" a="1"/>
  <c r="B16" i="9" s="1"/>
  <c r="C16" i="9" a="1"/>
  <c r="C16" i="9" s="1"/>
  <c r="B10" i="9" a="1"/>
  <c r="B10" i="9" s="1"/>
  <c r="C10" i="9" a="1"/>
  <c r="C10" i="9" s="1"/>
  <c r="B14" i="9" a="1"/>
  <c r="B14" i="9" s="1"/>
  <c r="C14" i="9" a="1"/>
  <c r="C14" i="9" s="1"/>
  <c r="D56" i="9" a="1"/>
  <c r="D56" i="9" s="1"/>
  <c r="D50" i="9" a="1"/>
  <c r="D50" i="9" s="1"/>
  <c r="D29" i="9" a="1"/>
  <c r="D29" i="9" s="1"/>
  <c r="B20" i="9" a="1"/>
  <c r="B20" i="9" s="1"/>
  <c r="C20" i="9" a="1"/>
  <c r="C20" i="9" s="1"/>
  <c r="B36" i="9" a="1"/>
  <c r="B36" i="9" s="1"/>
  <c r="C36" i="9" a="1"/>
  <c r="C36" i="9" s="1"/>
  <c r="B39" i="9" a="1"/>
  <c r="B39" i="9" s="1"/>
  <c r="C39" i="9" a="1"/>
  <c r="C39" i="9" s="1"/>
  <c r="B61" i="9" a="1"/>
  <c r="B61" i="9" s="1"/>
  <c r="C61" i="9" a="1"/>
  <c r="C61" i="9" s="1"/>
  <c r="B46" i="9" a="1"/>
  <c r="B46" i="9" s="1"/>
  <c r="C46" i="9" a="1"/>
  <c r="C46" i="9" s="1"/>
  <c r="B40" i="9" a="1"/>
  <c r="B40" i="9" s="1"/>
  <c r="C40" i="9" a="1"/>
  <c r="C40" i="9" s="1"/>
  <c r="D53" i="9" a="1"/>
  <c r="D53" i="9" s="1"/>
  <c r="B62" i="9" a="1"/>
  <c r="B62" i="9" s="1"/>
  <c r="C62" i="9" a="1"/>
  <c r="C62" i="9" s="1"/>
  <c r="B54" i="9" a="1"/>
  <c r="B54" i="9" s="1"/>
  <c r="C54" i="9" a="1"/>
  <c r="C54" i="9" s="1"/>
  <c r="B15" i="9" a="1"/>
  <c r="B15" i="9" s="1"/>
  <c r="C15" i="9" a="1"/>
  <c r="C15" i="9" s="1"/>
  <c r="B42" i="9" a="1"/>
  <c r="B42" i="9" s="1"/>
  <c r="C42" i="9" a="1"/>
  <c r="C42" i="9" s="1"/>
  <c r="B7" i="9" a="1"/>
  <c r="B7" i="9" s="1"/>
  <c r="C7" i="9" a="1"/>
  <c r="C7" i="9" s="1"/>
  <c r="B35" i="9" a="1"/>
  <c r="B35" i="9" s="1"/>
  <c r="C35" i="9" a="1"/>
  <c r="C35" i="9" s="1"/>
  <c r="B37" i="9" a="1"/>
  <c r="B37" i="9" s="1"/>
  <c r="C37" i="9" a="1"/>
  <c r="C37" i="9" s="1"/>
  <c r="B26" i="9" a="1"/>
  <c r="B26" i="9" s="1"/>
  <c r="C26" i="9" a="1"/>
  <c r="C26" i="9" s="1"/>
  <c r="B30" i="9" a="1"/>
  <c r="B30" i="9" s="1"/>
  <c r="C30" i="9" a="1"/>
  <c r="C30" i="9" s="1"/>
  <c r="B18" i="9" a="1"/>
  <c r="B18" i="9" s="1"/>
  <c r="C18" i="9" a="1"/>
  <c r="C18" i="9" s="1"/>
  <c r="B22" i="9" a="1"/>
  <c r="B22" i="9" s="1"/>
  <c r="C22" i="9" a="1"/>
  <c r="C22" i="9" s="1"/>
  <c r="B8" i="9" a="1"/>
  <c r="B8" i="9" s="1"/>
  <c r="C8" i="9" a="1"/>
  <c r="C8" i="9" s="1"/>
  <c r="B28" i="9" a="1"/>
  <c r="B28" i="9" s="1"/>
  <c r="C28" i="9" a="1"/>
  <c r="C28" i="9" s="1"/>
  <c r="D64" i="9" a="1"/>
  <c r="D64" i="9" s="1"/>
  <c r="D62" i="9" a="1"/>
  <c r="D62" i="9" s="1"/>
  <c r="D42" i="9" a="1"/>
  <c r="D42" i="9" s="1"/>
  <c r="D43" i="9" a="1"/>
  <c r="D43" i="9" s="1"/>
  <c r="D36" i="9" a="1"/>
  <c r="D36" i="9" s="1"/>
  <c r="D18" i="9" a="1"/>
  <c r="D18" i="9" s="1"/>
  <c r="D20" i="9" a="1"/>
  <c r="D20" i="9" s="1"/>
  <c r="D9" i="9" a="1"/>
  <c r="D9" i="9" s="1"/>
  <c r="B25" i="9" a="1"/>
  <c r="B25" i="9" s="1"/>
  <c r="C25" i="9" a="1"/>
  <c r="C25" i="9" s="1"/>
  <c r="B17" i="9" a="1"/>
  <c r="B17" i="9" s="1"/>
  <c r="C17" i="9" a="1"/>
  <c r="C17" i="9" s="1"/>
  <c r="B58" i="9" a="1"/>
  <c r="B58" i="9" s="1"/>
  <c r="C58" i="9" a="1"/>
  <c r="C58" i="9" s="1"/>
  <c r="B27" i="9" a="1"/>
  <c r="B27" i="9" s="1"/>
  <c r="C27" i="9" a="1"/>
  <c r="C27" i="9" s="1"/>
  <c r="B19" i="9" a="1"/>
  <c r="B19" i="9" s="1"/>
  <c r="C19" i="9" a="1"/>
  <c r="C19" i="9" s="1"/>
  <c r="B51" i="9" a="1"/>
  <c r="B51" i="9" s="1"/>
  <c r="C51" i="9" a="1"/>
  <c r="C51" i="9" s="1"/>
  <c r="D39" i="9" a="1"/>
  <c r="D39" i="9" s="1"/>
  <c r="B57" i="9" a="1"/>
  <c r="B57" i="9" s="1"/>
  <c r="C57" i="9" a="1"/>
  <c r="C57" i="9" s="1"/>
  <c r="B12" i="9" a="1"/>
  <c r="B12" i="9" s="1"/>
  <c r="C12" i="9" a="1"/>
  <c r="C12" i="9" s="1"/>
  <c r="B31" i="9" a="1"/>
  <c r="B31" i="9" s="1"/>
  <c r="C31" i="9" a="1"/>
  <c r="C31" i="9" s="1"/>
  <c r="B11" i="9" a="1"/>
  <c r="B11" i="9" s="1"/>
  <c r="C11" i="9" a="1"/>
  <c r="C11" i="9" s="1"/>
  <c r="B23" i="9" a="1"/>
  <c r="B23" i="9" s="1"/>
  <c r="C23" i="9" a="1"/>
  <c r="C23" i="9" s="1"/>
  <c r="B49" i="9" a="1"/>
  <c r="B49" i="9" s="1"/>
  <c r="C49" i="9" a="1"/>
  <c r="C49" i="9" s="1"/>
  <c r="B52" i="9" a="1"/>
  <c r="B52" i="9" s="1"/>
  <c r="C52" i="9" a="1"/>
  <c r="C52" i="9" s="1"/>
  <c r="B41" i="9" a="1"/>
  <c r="B41" i="9" s="1"/>
  <c r="C41" i="9" a="1"/>
  <c r="C41" i="9" s="1"/>
  <c r="B45" i="9" a="1"/>
  <c r="B45" i="9" s="1"/>
  <c r="C45" i="9" a="1"/>
  <c r="C45" i="9" s="1"/>
  <c r="B34" i="9" a="1"/>
  <c r="B34" i="9" s="1"/>
  <c r="C34" i="9" a="1"/>
  <c r="C34" i="9" s="1"/>
  <c r="B13" i="9" a="1"/>
  <c r="B13" i="9" s="1"/>
  <c r="C13" i="9" a="1"/>
  <c r="C13" i="9" s="1"/>
  <c r="B55" i="9" a="1"/>
  <c r="B55" i="9" s="1"/>
  <c r="C55" i="9" a="1"/>
  <c r="C55" i="9" s="1"/>
  <c r="B65" i="9" a="1"/>
  <c r="B65" i="9" s="1"/>
  <c r="C65" i="9" a="1"/>
  <c r="C65" i="9" s="1"/>
  <c r="B47" i="9" a="1"/>
  <c r="B47" i="9" s="1"/>
  <c r="C47" i="9" a="1"/>
  <c r="C47" i="9" s="1"/>
  <c r="B59" i="9" a="1"/>
  <c r="B59" i="9" s="1"/>
  <c r="C59" i="9" a="1"/>
  <c r="C59" i="9" s="1"/>
  <c r="B38" i="9" a="1"/>
  <c r="B38" i="9" s="1"/>
  <c r="C38" i="9" a="1"/>
  <c r="C38" i="9" s="1"/>
  <c r="B63" i="9" a="1"/>
  <c r="B63" i="9" s="1"/>
  <c r="C63" i="9" a="1"/>
  <c r="C63" i="9" s="1"/>
  <c r="D59" i="9" a="1"/>
  <c r="D59" i="9" s="1"/>
  <c r="D60" i="9" a="1"/>
  <c r="D60" i="9" s="1"/>
  <c r="D61" i="9" a="1"/>
  <c r="D61" i="9" s="1"/>
  <c r="D58" i="9" a="1"/>
  <c r="D58" i="9" s="1"/>
  <c r="D46" i="9" a="1"/>
  <c r="D46" i="9" s="1"/>
  <c r="D30" i="9" a="1"/>
  <c r="D30" i="9" s="1"/>
  <c r="D38" i="9" a="1"/>
  <c r="D38" i="9" s="1"/>
  <c r="D41" i="9" a="1"/>
  <c r="D41" i="9" s="1"/>
  <c r="D17" i="9" a="1"/>
  <c r="D17" i="9" s="1"/>
  <c r="D21" i="9" a="1"/>
  <c r="D21" i="9" s="1"/>
  <c r="D15" i="9" a="1"/>
  <c r="D15" i="9" s="1"/>
  <c r="D10" i="9" a="1"/>
  <c r="D10" i="9" s="1"/>
  <c r="D7" i="9" a="1"/>
  <c r="D7" i="9" s="1"/>
  <c r="D12" i="9" a="1"/>
  <c r="D12" i="9" s="1"/>
  <c r="E7" i="9" a="1"/>
  <c r="E7" i="9" s="1"/>
  <c r="E10" i="9" a="1"/>
  <c r="E10" i="9" s="1"/>
  <c r="E15" i="9" a="1"/>
  <c r="E15" i="9" s="1"/>
  <c r="E9" i="9" a="1"/>
  <c r="E9" i="9" s="1"/>
  <c r="E14" i="9" a="1"/>
  <c r="E14" i="9" s="1"/>
  <c r="E12" i="9" a="1"/>
  <c r="E12" i="9" s="1"/>
  <c r="E13" i="9" a="1"/>
  <c r="E13" i="9" s="1"/>
  <c r="E21" i="9" a="1"/>
  <c r="E21" i="9" s="1"/>
  <c r="E8" i="9" a="1"/>
  <c r="E8" i="9" s="1"/>
  <c r="E16" i="9" a="1"/>
  <c r="E16" i="9" s="1"/>
  <c r="E17" i="9" a="1"/>
  <c r="E17" i="9" s="1"/>
  <c r="E20" i="9" a="1"/>
  <c r="E20" i="9" s="1"/>
  <c r="E19" i="9" a="1"/>
  <c r="E19" i="9" s="1"/>
  <c r="E22" i="9" a="1"/>
  <c r="E22" i="9" s="1"/>
  <c r="E11" i="9" a="1"/>
  <c r="E11" i="9" s="1"/>
  <c r="E24" i="9" a="1"/>
  <c r="E24" i="9" s="1"/>
  <c r="E27" i="9" a="1"/>
  <c r="E27" i="9" s="1"/>
  <c r="E18" i="9" a="1"/>
  <c r="E18" i="9" s="1"/>
  <c r="E23" i="9" a="1"/>
  <c r="E23" i="9" s="1"/>
  <c r="E26" i="9" a="1"/>
  <c r="E26" i="9" s="1"/>
  <c r="E28" i="9" a="1"/>
  <c r="E28" i="9" s="1"/>
  <c r="E29" i="9" a="1"/>
  <c r="E29" i="9" s="1"/>
  <c r="E30" i="9" a="1"/>
  <c r="E30" i="9" s="1"/>
  <c r="E32" i="9" a="1"/>
  <c r="E32" i="9" s="1"/>
  <c r="E35" i="9" a="1"/>
  <c r="E35" i="9" s="1"/>
  <c r="E38" i="9" a="1"/>
  <c r="E38" i="9" s="1"/>
  <c r="E34" i="9" a="1"/>
  <c r="E34" i="9" s="1"/>
  <c r="E37" i="9" a="1"/>
  <c r="E37" i="9" s="1"/>
  <c r="E40" i="9" a="1"/>
  <c r="E40" i="9" s="1"/>
  <c r="E42" i="9" a="1"/>
  <c r="E42" i="9" s="1"/>
  <c r="E44" i="9" a="1"/>
  <c r="E44" i="9" s="1"/>
  <c r="E46" i="9" a="1"/>
  <c r="E46" i="9" s="1"/>
  <c r="E52" i="9" a="1"/>
  <c r="E52" i="9" s="1"/>
  <c r="E31" i="9" a="1"/>
  <c r="E31" i="9" s="1"/>
  <c r="E33" i="9" a="1"/>
  <c r="E33" i="9" s="1"/>
  <c r="E41" i="9" a="1"/>
  <c r="E41" i="9" s="1"/>
  <c r="E48" i="9" a="1"/>
  <c r="E48" i="9" s="1"/>
  <c r="E51" i="9" a="1"/>
  <c r="E51" i="9" s="1"/>
  <c r="E25" i="9" a="1"/>
  <c r="E25" i="9" s="1"/>
  <c r="E36" i="9" a="1"/>
  <c r="E36" i="9" s="1"/>
  <c r="E43" i="9" a="1"/>
  <c r="E43" i="9" s="1"/>
  <c r="E45" i="9" a="1"/>
  <c r="E45" i="9" s="1"/>
  <c r="E50" i="9" a="1"/>
  <c r="E50" i="9" s="1"/>
  <c r="E39" i="9" a="1"/>
  <c r="E39" i="9" s="1"/>
  <c r="E47" i="9" a="1"/>
  <c r="E47" i="9" s="1"/>
  <c r="E55" i="9" a="1"/>
  <c r="E55" i="9" s="1"/>
  <c r="E59" i="9" a="1"/>
  <c r="E59" i="9" s="1"/>
  <c r="E63" i="9" a="1"/>
  <c r="E63" i="9" s="1"/>
  <c r="E56" i="9" a="1"/>
  <c r="E56" i="9" s="1"/>
  <c r="E49" i="9" a="1"/>
  <c r="E49" i="9" s="1"/>
  <c r="E53" i="9" a="1"/>
  <c r="E53" i="9" s="1"/>
  <c r="E54" i="9" a="1"/>
  <c r="E54" i="9" s="1"/>
  <c r="E58" i="9" a="1"/>
  <c r="E58" i="9" s="1"/>
  <c r="E62" i="9" a="1"/>
  <c r="E62" i="9" s="1"/>
  <c r="E6" i="9" a="1"/>
  <c r="E6" i="9" s="1"/>
  <c r="E57" i="9" a="1"/>
  <c r="E57" i="9" s="1"/>
  <c r="E61" i="9" a="1"/>
  <c r="E61" i="9" s="1"/>
  <c r="E65" i="9" a="1"/>
  <c r="E65" i="9" s="1"/>
  <c r="E64" i="9" a="1"/>
  <c r="E64" i="9" s="1"/>
  <c r="E60" i="9" a="1"/>
  <c r="E60" i="9" s="1"/>
  <c r="F3" i="9"/>
  <c r="G3" i="9" s="1"/>
  <c r="E5" i="9"/>
  <c r="E4" i="9"/>
  <c r="G9" i="9" l="1" a="1"/>
  <c r="G9" i="9" s="1"/>
  <c r="G12" i="9" a="1"/>
  <c r="G12" i="9" s="1"/>
  <c r="G14" i="9" a="1"/>
  <c r="G14" i="9" s="1"/>
  <c r="G8" i="9" a="1"/>
  <c r="G8" i="9" s="1"/>
  <c r="G11" i="9" a="1"/>
  <c r="G11" i="9" s="1"/>
  <c r="G13" i="9" a="1"/>
  <c r="G13" i="9" s="1"/>
  <c r="G16" i="9" a="1"/>
  <c r="G16" i="9" s="1"/>
  <c r="G7" i="9" a="1"/>
  <c r="G7" i="9" s="1"/>
  <c r="G15" i="9" a="1"/>
  <c r="G15" i="9" s="1"/>
  <c r="G17" i="9" a="1"/>
  <c r="G17" i="9" s="1"/>
  <c r="G22" i="9" a="1"/>
  <c r="G22" i="9" s="1"/>
  <c r="G19" i="9" a="1"/>
  <c r="G19" i="9" s="1"/>
  <c r="G18" i="9" a="1"/>
  <c r="G18" i="9" s="1"/>
  <c r="G21" i="9" a="1"/>
  <c r="G21" i="9" s="1"/>
  <c r="G26" i="9" a="1"/>
  <c r="G26" i="9" s="1"/>
  <c r="G20" i="9" a="1"/>
  <c r="G20" i="9" s="1"/>
  <c r="G25" i="9" a="1"/>
  <c r="G25" i="9" s="1"/>
  <c r="G28" i="9" a="1"/>
  <c r="G28" i="9" s="1"/>
  <c r="G29" i="9" a="1"/>
  <c r="G29" i="9" s="1"/>
  <c r="G10" i="9" a="1"/>
  <c r="G10" i="9" s="1"/>
  <c r="G24" i="9" a="1"/>
  <c r="G24" i="9" s="1"/>
  <c r="G23" i="9" a="1"/>
  <c r="G23" i="9" s="1"/>
  <c r="G34" i="9" a="1"/>
  <c r="G34" i="9" s="1"/>
  <c r="G37" i="9" a="1"/>
  <c r="G37" i="9" s="1"/>
  <c r="G40" i="9" a="1"/>
  <c r="G40" i="9" s="1"/>
  <c r="G31" i="9" a="1"/>
  <c r="G31" i="9" s="1"/>
  <c r="G33" i="9" a="1"/>
  <c r="G33" i="9" s="1"/>
  <c r="G36" i="9" a="1"/>
  <c r="G36" i="9" s="1"/>
  <c r="G30" i="9" a="1"/>
  <c r="G30" i="9" s="1"/>
  <c r="G32" i="9" a="1"/>
  <c r="G32" i="9" s="1"/>
  <c r="G39" i="9" a="1"/>
  <c r="G39" i="9" s="1"/>
  <c r="G41" i="9" a="1"/>
  <c r="G41" i="9" s="1"/>
  <c r="G44" i="9" a="1"/>
  <c r="G44" i="9" s="1"/>
  <c r="G48" i="9" a="1"/>
  <c r="G48" i="9" s="1"/>
  <c r="G50" i="9" a="1"/>
  <c r="G50" i="9" s="1"/>
  <c r="G35" i="9" a="1"/>
  <c r="G35" i="9" s="1"/>
  <c r="G45" i="9" a="1"/>
  <c r="G45" i="9" s="1"/>
  <c r="G49" i="9" a="1"/>
  <c r="G49" i="9" s="1"/>
  <c r="G53" i="9" a="1"/>
  <c r="G53" i="9" s="1"/>
  <c r="G38" i="9" a="1"/>
  <c r="G38" i="9" s="1"/>
  <c r="G43" i="9" a="1"/>
  <c r="G43" i="9" s="1"/>
  <c r="G47" i="9" a="1"/>
  <c r="G47" i="9" s="1"/>
  <c r="G52" i="9" a="1"/>
  <c r="G52" i="9" s="1"/>
  <c r="G57" i="9" a="1"/>
  <c r="G57" i="9" s="1"/>
  <c r="G61" i="9" a="1"/>
  <c r="G61" i="9" s="1"/>
  <c r="G65" i="9" a="1"/>
  <c r="G65" i="9" s="1"/>
  <c r="G6" i="9" a="1"/>
  <c r="G6" i="9" s="1"/>
  <c r="G27" i="9" a="1"/>
  <c r="G27" i="9" s="1"/>
  <c r="G42" i="9" a="1"/>
  <c r="G42" i="9" s="1"/>
  <c r="G46" i="9" a="1"/>
  <c r="G46" i="9" s="1"/>
  <c r="G51" i="9" a="1"/>
  <c r="G51" i="9" s="1"/>
  <c r="G56" i="9" a="1"/>
  <c r="G56" i="9" s="1"/>
  <c r="G60" i="9" a="1"/>
  <c r="G60" i="9" s="1"/>
  <c r="G64" i="9" a="1"/>
  <c r="G64" i="9" s="1"/>
  <c r="G55" i="9" a="1"/>
  <c r="G55" i="9" s="1"/>
  <c r="G59" i="9" a="1"/>
  <c r="G59" i="9" s="1"/>
  <c r="G63" i="9" a="1"/>
  <c r="G63" i="9" s="1"/>
  <c r="G54" i="9" a="1"/>
  <c r="G54" i="9" s="1"/>
  <c r="G62" i="9" a="1"/>
  <c r="G62" i="9" s="1"/>
  <c r="G58" i="9" a="1"/>
  <c r="G58" i="9" s="1"/>
  <c r="F8" i="9" a="1"/>
  <c r="F8" i="9" s="1"/>
  <c r="F11" i="9" a="1"/>
  <c r="F11" i="9" s="1"/>
  <c r="F13" i="9" a="1"/>
  <c r="F13" i="9" s="1"/>
  <c r="F16" i="9" a="1"/>
  <c r="F16" i="9" s="1"/>
  <c r="F7" i="9" a="1"/>
  <c r="F7" i="9" s="1"/>
  <c r="F10" i="9" a="1"/>
  <c r="F10" i="9" s="1"/>
  <c r="F15" i="9" a="1"/>
  <c r="F15" i="9" s="1"/>
  <c r="F14" i="9" a="1"/>
  <c r="F14" i="9" s="1"/>
  <c r="F12" i="9" a="1"/>
  <c r="F12" i="9" s="1"/>
  <c r="F18" i="9" a="1"/>
  <c r="F18" i="9" s="1"/>
  <c r="F21" i="9" a="1"/>
  <c r="F21" i="9" s="1"/>
  <c r="F9" i="9" a="1"/>
  <c r="F9" i="9" s="1"/>
  <c r="F17" i="9" a="1"/>
  <c r="F17" i="9" s="1"/>
  <c r="F20" i="9" a="1"/>
  <c r="F20" i="9" s="1"/>
  <c r="F22" i="9" a="1"/>
  <c r="F22" i="9" s="1"/>
  <c r="F25" i="9" a="1"/>
  <c r="F25" i="9" s="1"/>
  <c r="F28" i="9" a="1"/>
  <c r="F28" i="9" s="1"/>
  <c r="F24" i="9" a="1"/>
  <c r="F24" i="9" s="1"/>
  <c r="F27" i="9" a="1"/>
  <c r="F27" i="9" s="1"/>
  <c r="F23" i="9" a="1"/>
  <c r="F23" i="9" s="1"/>
  <c r="F31" i="9" a="1"/>
  <c r="F31" i="9" s="1"/>
  <c r="F33" i="9" a="1"/>
  <c r="F33" i="9" s="1"/>
  <c r="F36" i="9" a="1"/>
  <c r="F36" i="9" s="1"/>
  <c r="F39" i="9" a="1"/>
  <c r="F39" i="9" s="1"/>
  <c r="F26" i="9" a="1"/>
  <c r="F26" i="9" s="1"/>
  <c r="F30" i="9" a="1"/>
  <c r="F30" i="9" s="1"/>
  <c r="F32" i="9" a="1"/>
  <c r="F32" i="9" s="1"/>
  <c r="F35" i="9" a="1"/>
  <c r="F35" i="9" s="1"/>
  <c r="F29" i="9" a="1"/>
  <c r="F29" i="9" s="1"/>
  <c r="F38" i="9" a="1"/>
  <c r="F38" i="9" s="1"/>
  <c r="F37" i="9" a="1"/>
  <c r="F37" i="9" s="1"/>
  <c r="F43" i="9" a="1"/>
  <c r="F43" i="9" s="1"/>
  <c r="F47" i="9" a="1"/>
  <c r="F47" i="9" s="1"/>
  <c r="F49" i="9" a="1"/>
  <c r="F49" i="9" s="1"/>
  <c r="F53" i="9" a="1"/>
  <c r="F53" i="9" s="1"/>
  <c r="F40" i="9" a="1"/>
  <c r="F40" i="9" s="1"/>
  <c r="F42" i="9" a="1"/>
  <c r="F42" i="9" s="1"/>
  <c r="F52" i="9" a="1"/>
  <c r="F52" i="9" s="1"/>
  <c r="F19" i="9" a="1"/>
  <c r="F19" i="9" s="1"/>
  <c r="F44" i="9" a="1"/>
  <c r="F44" i="9" s="1"/>
  <c r="F46" i="9" a="1"/>
  <c r="F46" i="9" s="1"/>
  <c r="F51" i="9" a="1"/>
  <c r="F51" i="9" s="1"/>
  <c r="F34" i="9" a="1"/>
  <c r="F34" i="9" s="1"/>
  <c r="F48" i="9" a="1"/>
  <c r="F48" i="9" s="1"/>
  <c r="F56" i="9" a="1"/>
  <c r="F56" i="9" s="1"/>
  <c r="F60" i="9" a="1"/>
  <c r="F60" i="9" s="1"/>
  <c r="F64" i="9" a="1"/>
  <c r="F64" i="9" s="1"/>
  <c r="F41" i="9" a="1"/>
  <c r="F41" i="9" s="1"/>
  <c r="F45" i="9" a="1"/>
  <c r="F45" i="9" s="1"/>
  <c r="F50" i="9" a="1"/>
  <c r="F50" i="9" s="1"/>
  <c r="F55" i="9" a="1"/>
  <c r="F55" i="9" s="1"/>
  <c r="F59" i="9" a="1"/>
  <c r="F59" i="9" s="1"/>
  <c r="F63" i="9" a="1"/>
  <c r="F63" i="9" s="1"/>
  <c r="F54" i="9" a="1"/>
  <c r="F54" i="9" s="1"/>
  <c r="F58" i="9" a="1"/>
  <c r="F58" i="9" s="1"/>
  <c r="F62" i="9" a="1"/>
  <c r="F62" i="9" s="1"/>
  <c r="F65" i="9" a="1"/>
  <c r="F65" i="9" s="1"/>
  <c r="F6" i="9" a="1"/>
  <c r="F6" i="9" s="1"/>
  <c r="F61" i="9" a="1"/>
  <c r="F61" i="9" s="1"/>
  <c r="F57" i="9" a="1"/>
  <c r="F57" i="9" s="1"/>
  <c r="F5" i="9"/>
  <c r="F4" i="9"/>
  <c r="G5" i="9"/>
  <c r="H3" i="9"/>
  <c r="G4" i="9"/>
  <c r="H10" i="9" l="1" a="1"/>
  <c r="H10" i="9" s="1"/>
  <c r="H15" i="9" a="1"/>
  <c r="H15" i="9" s="1"/>
  <c r="H9" i="9" a="1"/>
  <c r="H9" i="9" s="1"/>
  <c r="H12" i="9" a="1"/>
  <c r="H12" i="9" s="1"/>
  <c r="H14" i="9" a="1"/>
  <c r="H14" i="9" s="1"/>
  <c r="H8" i="9" a="1"/>
  <c r="H8" i="9" s="1"/>
  <c r="H13" i="9" a="1"/>
  <c r="H13" i="9" s="1"/>
  <c r="H16" i="9" a="1"/>
  <c r="H16" i="9" s="1"/>
  <c r="H11" i="9" a="1"/>
  <c r="H11" i="9" s="1"/>
  <c r="H18" i="9" a="1"/>
  <c r="H18" i="9" s="1"/>
  <c r="H7" i="9" a="1"/>
  <c r="H7" i="9" s="1"/>
  <c r="H17" i="9" a="1"/>
  <c r="H17" i="9" s="1"/>
  <c r="H20" i="9" a="1"/>
  <c r="H20" i="9" s="1"/>
  <c r="H19" i="9" a="1"/>
  <c r="H19" i="9" s="1"/>
  <c r="H23" i="9" a="1"/>
  <c r="H23" i="9" s="1"/>
  <c r="H27" i="9" a="1"/>
  <c r="H27" i="9" s="1"/>
  <c r="H22" i="9" a="1"/>
  <c r="H22" i="9" s="1"/>
  <c r="H26" i="9" a="1"/>
  <c r="H26" i="9" s="1"/>
  <c r="H25" i="9" a="1"/>
  <c r="H25" i="9" s="1"/>
  <c r="H29" i="9" a="1"/>
  <c r="H29" i="9" s="1"/>
  <c r="H21" i="9" a="1"/>
  <c r="H21" i="9" s="1"/>
  <c r="H30" i="9" a="1"/>
  <c r="H30" i="9" s="1"/>
  <c r="H32" i="9" a="1"/>
  <c r="H32" i="9" s="1"/>
  <c r="H35" i="9" a="1"/>
  <c r="H35" i="9" s="1"/>
  <c r="H38" i="9" a="1"/>
  <c r="H38" i="9" s="1"/>
  <c r="H28" i="9" a="1"/>
  <c r="H28" i="9" s="1"/>
  <c r="H34" i="9" a="1"/>
  <c r="H34" i="9" s="1"/>
  <c r="H37" i="9" a="1"/>
  <c r="H37" i="9" s="1"/>
  <c r="H24" i="9" a="1"/>
  <c r="H24" i="9" s="1"/>
  <c r="H31" i="9" a="1"/>
  <c r="H31" i="9" s="1"/>
  <c r="H33" i="9" a="1"/>
  <c r="H33" i="9" s="1"/>
  <c r="H40" i="9" a="1"/>
  <c r="H40" i="9" s="1"/>
  <c r="H39" i="9" a="1"/>
  <c r="H39" i="9" s="1"/>
  <c r="H42" i="9" a="1"/>
  <c r="H42" i="9" s="1"/>
  <c r="H43" i="9" a="1"/>
  <c r="H43" i="9" s="1"/>
  <c r="H51" i="9" a="1"/>
  <c r="H51" i="9" s="1"/>
  <c r="H46" i="9" a="1"/>
  <c r="H46" i="9" s="1"/>
  <c r="H50" i="9" a="1"/>
  <c r="H50" i="9" s="1"/>
  <c r="H41" i="9" a="1"/>
  <c r="H41" i="9" s="1"/>
  <c r="H44" i="9" a="1"/>
  <c r="H44" i="9" s="1"/>
  <c r="H45" i="9" a="1"/>
  <c r="H45" i="9" s="1"/>
  <c r="H48" i="9" a="1"/>
  <c r="H48" i="9" s="1"/>
  <c r="H49" i="9" a="1"/>
  <c r="H49" i="9" s="1"/>
  <c r="H54" i="9" a="1"/>
  <c r="H54" i="9" s="1"/>
  <c r="H58" i="9" a="1"/>
  <c r="H58" i="9" s="1"/>
  <c r="H62" i="9" a="1"/>
  <c r="H62" i="9" s="1"/>
  <c r="H55" i="9" a="1"/>
  <c r="H55" i="9" s="1"/>
  <c r="H36" i="9" a="1"/>
  <c r="H36" i="9" s="1"/>
  <c r="H47" i="9" a="1"/>
  <c r="H47" i="9" s="1"/>
  <c r="H52" i="9" a="1"/>
  <c r="H52" i="9" s="1"/>
  <c r="H57" i="9" a="1"/>
  <c r="H57" i="9" s="1"/>
  <c r="H61" i="9" a="1"/>
  <c r="H61" i="9" s="1"/>
  <c r="H65" i="9" a="1"/>
  <c r="H65" i="9" s="1"/>
  <c r="H53" i="9" a="1"/>
  <c r="H53" i="9" s="1"/>
  <c r="H56" i="9" a="1"/>
  <c r="H56" i="9" s="1"/>
  <c r="H60" i="9" a="1"/>
  <c r="H60" i="9" s="1"/>
  <c r="H64" i="9" a="1"/>
  <c r="H64" i="9" s="1"/>
  <c r="H6" i="9" a="1"/>
  <c r="H6" i="9" s="1"/>
  <c r="H63" i="9" a="1"/>
  <c r="H63" i="9" s="1"/>
  <c r="H59" i="9" a="1"/>
  <c r="H59" i="9" s="1"/>
  <c r="I3" i="9"/>
  <c r="H4" i="9"/>
  <c r="H5" i="9"/>
  <c r="I7" i="9" l="1" a="1"/>
  <c r="I7" i="9" s="1"/>
  <c r="I11" i="9" a="1"/>
  <c r="I11" i="9" s="1"/>
  <c r="I16" i="9" a="1"/>
  <c r="I16" i="9" s="1"/>
  <c r="I10" i="9" a="1"/>
  <c r="I10" i="9" s="1"/>
  <c r="I15" i="9" a="1"/>
  <c r="I15" i="9" s="1"/>
  <c r="I9" i="9" a="1"/>
  <c r="I9" i="9" s="1"/>
  <c r="I14" i="9" a="1"/>
  <c r="I14" i="9" s="1"/>
  <c r="I19" i="9" a="1"/>
  <c r="I19" i="9" s="1"/>
  <c r="I21" i="9" a="1"/>
  <c r="I21" i="9" s="1"/>
  <c r="I12" i="9" a="1"/>
  <c r="I12" i="9" s="1"/>
  <c r="I18" i="9" a="1"/>
  <c r="I18" i="9" s="1"/>
  <c r="I8" i="9" a="1"/>
  <c r="I8" i="9" s="1"/>
  <c r="I13" i="9" a="1"/>
  <c r="I13" i="9" s="1"/>
  <c r="I17" i="9" a="1"/>
  <c r="I17" i="9" s="1"/>
  <c r="I20" i="9" a="1"/>
  <c r="I20" i="9" s="1"/>
  <c r="I24" i="9" a="1"/>
  <c r="I24" i="9" s="1"/>
  <c r="I28" i="9" a="1"/>
  <c r="I28" i="9" s="1"/>
  <c r="I29" i="9" a="1"/>
  <c r="I29" i="9" s="1"/>
  <c r="I27" i="9" a="1"/>
  <c r="I27" i="9" s="1"/>
  <c r="I22" i="9" a="1"/>
  <c r="I22" i="9" s="1"/>
  <c r="I23" i="9" a="1"/>
  <c r="I23" i="9" s="1"/>
  <c r="I26" i="9" a="1"/>
  <c r="I26" i="9" s="1"/>
  <c r="I25" i="9" a="1"/>
  <c r="I25" i="9" s="1"/>
  <c r="I31" i="9" a="1"/>
  <c r="I31" i="9" s="1"/>
  <c r="I33" i="9" a="1"/>
  <c r="I33" i="9" s="1"/>
  <c r="I36" i="9" a="1"/>
  <c r="I36" i="9" s="1"/>
  <c r="I39" i="9" a="1"/>
  <c r="I39" i="9" s="1"/>
  <c r="I30" i="9" a="1"/>
  <c r="I30" i="9" s="1"/>
  <c r="I32" i="9" a="1"/>
  <c r="I32" i="9" s="1"/>
  <c r="I35" i="9" a="1"/>
  <c r="I35" i="9" s="1"/>
  <c r="I38" i="9" a="1"/>
  <c r="I38" i="9" s="1"/>
  <c r="I34" i="9" a="1"/>
  <c r="I34" i="9" s="1"/>
  <c r="I44" i="9" a="1"/>
  <c r="I44" i="9" s="1"/>
  <c r="I45" i="9" a="1"/>
  <c r="I45" i="9" s="1"/>
  <c r="I52" i="9" a="1"/>
  <c r="I52" i="9" s="1"/>
  <c r="I37" i="9" a="1"/>
  <c r="I37" i="9" s="1"/>
  <c r="I47" i="9" a="1"/>
  <c r="I47" i="9" s="1"/>
  <c r="I51" i="9" a="1"/>
  <c r="I51" i="9" s="1"/>
  <c r="I40" i="9" a="1"/>
  <c r="I40" i="9" s="1"/>
  <c r="I42" i="9" a="1"/>
  <c r="I42" i="9" s="1"/>
  <c r="I43" i="9" a="1"/>
  <c r="I43" i="9" s="1"/>
  <c r="I46" i="9" a="1"/>
  <c r="I46" i="9" s="1"/>
  <c r="I50" i="9" a="1"/>
  <c r="I50" i="9" s="1"/>
  <c r="I55" i="9" a="1"/>
  <c r="I55" i="9" s="1"/>
  <c r="I59" i="9" a="1"/>
  <c r="I59" i="9" s="1"/>
  <c r="I63" i="9" a="1"/>
  <c r="I63" i="9" s="1"/>
  <c r="I53" i="9" a="1"/>
  <c r="I53" i="9" s="1"/>
  <c r="I48" i="9" a="1"/>
  <c r="I48" i="9" s="1"/>
  <c r="I54" i="9" a="1"/>
  <c r="I54" i="9" s="1"/>
  <c r="I58" i="9" a="1"/>
  <c r="I58" i="9" s="1"/>
  <c r="I62" i="9" a="1"/>
  <c r="I62" i="9" s="1"/>
  <c r="I41" i="9" a="1"/>
  <c r="I41" i="9" s="1"/>
  <c r="I49" i="9" a="1"/>
  <c r="I49" i="9" s="1"/>
  <c r="I57" i="9" a="1"/>
  <c r="I57" i="9" s="1"/>
  <c r="I61" i="9" a="1"/>
  <c r="I61" i="9" s="1"/>
  <c r="I65" i="9" a="1"/>
  <c r="I65" i="9" s="1"/>
  <c r="I56" i="9" a="1"/>
  <c r="I56" i="9" s="1"/>
  <c r="I6" i="9" a="1"/>
  <c r="I6" i="9" s="1"/>
  <c r="I64" i="9" a="1"/>
  <c r="I64" i="9" s="1"/>
  <c r="I60" i="9" a="1"/>
  <c r="I60" i="9" s="1"/>
  <c r="I4" i="9"/>
  <c r="I5" i="9"/>
  <c r="J3" i="9"/>
  <c r="J8" i="9" l="1" a="1"/>
  <c r="J8" i="9" s="1"/>
  <c r="J12" i="9" a="1"/>
  <c r="J12" i="9" s="1"/>
  <c r="J13" i="9" a="1"/>
  <c r="J13" i="9" s="1"/>
  <c r="J7" i="9" a="1"/>
  <c r="J7" i="9" s="1"/>
  <c r="J11" i="9" a="1"/>
  <c r="J11" i="9" s="1"/>
  <c r="J16" i="9" a="1"/>
  <c r="J16" i="9" s="1"/>
  <c r="J10" i="9" a="1"/>
  <c r="J10" i="9" s="1"/>
  <c r="J15" i="9" a="1"/>
  <c r="J15" i="9" s="1"/>
  <c r="J20" i="9" a="1"/>
  <c r="J20" i="9" s="1"/>
  <c r="J19" i="9" a="1"/>
  <c r="J19" i="9" s="1"/>
  <c r="J21" i="9" a="1"/>
  <c r="J21" i="9" s="1"/>
  <c r="J22" i="9" a="1"/>
  <c r="J22" i="9" s="1"/>
  <c r="J18" i="9" a="1"/>
  <c r="J18" i="9" s="1"/>
  <c r="J9" i="9" a="1"/>
  <c r="J9" i="9" s="1"/>
  <c r="J25" i="9" a="1"/>
  <c r="J25" i="9" s="1"/>
  <c r="J17" i="9" a="1"/>
  <c r="J17" i="9" s="1"/>
  <c r="J28" i="9" a="1"/>
  <c r="J28" i="9" s="1"/>
  <c r="J29" i="9" a="1"/>
  <c r="J29" i="9" s="1"/>
  <c r="J24" i="9" a="1"/>
  <c r="J24" i="9" s="1"/>
  <c r="J27" i="9" a="1"/>
  <c r="J27" i="9" s="1"/>
  <c r="J34" i="9" a="1"/>
  <c r="J34" i="9" s="1"/>
  <c r="J37" i="9" a="1"/>
  <c r="J37" i="9" s="1"/>
  <c r="J40" i="9" a="1"/>
  <c r="J40" i="9" s="1"/>
  <c r="J23" i="9" a="1"/>
  <c r="J23" i="9" s="1"/>
  <c r="J31" i="9" a="1"/>
  <c r="J31" i="9" s="1"/>
  <c r="J33" i="9" a="1"/>
  <c r="J33" i="9" s="1"/>
  <c r="J36" i="9" a="1"/>
  <c r="J36" i="9" s="1"/>
  <c r="J39" i="9" a="1"/>
  <c r="J39" i="9" s="1"/>
  <c r="J26" i="9" a="1"/>
  <c r="J26" i="9" s="1"/>
  <c r="J32" i="9" a="1"/>
  <c r="J32" i="9" s="1"/>
  <c r="J35" i="9" a="1"/>
  <c r="J35" i="9" s="1"/>
  <c r="J14" i="9" a="1"/>
  <c r="J14" i="9" s="1"/>
  <c r="J30" i="9" a="1"/>
  <c r="J30" i="9" s="1"/>
  <c r="J43" i="9" a="1"/>
  <c r="J43" i="9" s="1"/>
  <c r="J46" i="9" a="1"/>
  <c r="J46" i="9" s="1"/>
  <c r="J49" i="9" a="1"/>
  <c r="J49" i="9" s="1"/>
  <c r="J53" i="9" a="1"/>
  <c r="J53" i="9" s="1"/>
  <c r="J41" i="9" a="1"/>
  <c r="J41" i="9" s="1"/>
  <c r="J45" i="9" a="1"/>
  <c r="J45" i="9" s="1"/>
  <c r="J48" i="9" a="1"/>
  <c r="J48" i="9" s="1"/>
  <c r="J52" i="9" a="1"/>
  <c r="J52" i="9" s="1"/>
  <c r="J44" i="9" a="1"/>
  <c r="J44" i="9" s="1"/>
  <c r="J47" i="9" a="1"/>
  <c r="J47" i="9" s="1"/>
  <c r="J51" i="9" a="1"/>
  <c r="J51" i="9" s="1"/>
  <c r="J56" i="9" a="1"/>
  <c r="J56" i="9" s="1"/>
  <c r="J60" i="9" a="1"/>
  <c r="J60" i="9" s="1"/>
  <c r="J64" i="9" a="1"/>
  <c r="J64" i="9" s="1"/>
  <c r="J55" i="9" a="1"/>
  <c r="J55" i="9" s="1"/>
  <c r="J59" i="9" a="1"/>
  <c r="J59" i="9" s="1"/>
  <c r="J63" i="9" a="1"/>
  <c r="J63" i="9" s="1"/>
  <c r="J6" i="9" a="1"/>
  <c r="J6" i="9" s="1"/>
  <c r="J38" i="9" a="1"/>
  <c r="J38" i="9" s="1"/>
  <c r="J42" i="9" a="1"/>
  <c r="J42" i="9" s="1"/>
  <c r="J50" i="9" a="1"/>
  <c r="J50" i="9" s="1"/>
  <c r="J54" i="9" a="1"/>
  <c r="J54" i="9" s="1"/>
  <c r="J58" i="9" a="1"/>
  <c r="J58" i="9" s="1"/>
  <c r="J62" i="9" a="1"/>
  <c r="J62" i="9" s="1"/>
  <c r="J65" i="9" a="1"/>
  <c r="J65" i="9" s="1"/>
  <c r="J61" i="9" a="1"/>
  <c r="J61" i="9" s="1"/>
  <c r="J57" i="9" a="1"/>
  <c r="J57" i="9" s="1"/>
  <c r="J4" i="9"/>
  <c r="J5" i="9"/>
  <c r="K3" i="9"/>
  <c r="K9" i="9" l="1" a="1"/>
  <c r="K9" i="9" s="1"/>
  <c r="K8" i="9" a="1"/>
  <c r="K8" i="9" s="1"/>
  <c r="K12" i="9" a="1"/>
  <c r="K12" i="9" s="1"/>
  <c r="K13" i="9" a="1"/>
  <c r="K13" i="9" s="1"/>
  <c r="K14" i="9" a="1"/>
  <c r="K14" i="9" s="1"/>
  <c r="K7" i="9" a="1"/>
  <c r="K7" i="9" s="1"/>
  <c r="K11" i="9" a="1"/>
  <c r="K11" i="9" s="1"/>
  <c r="K16" i="9" a="1"/>
  <c r="K16" i="9" s="1"/>
  <c r="K10" i="9" a="1"/>
  <c r="K10" i="9" s="1"/>
  <c r="K17" i="9" a="1"/>
  <c r="K17" i="9" s="1"/>
  <c r="K15" i="9" a="1"/>
  <c r="K15" i="9" s="1"/>
  <c r="K20" i="9" a="1"/>
  <c r="K20" i="9" s="1"/>
  <c r="K19" i="9" a="1"/>
  <c r="K19" i="9" s="1"/>
  <c r="K21" i="9" a="1"/>
  <c r="K21" i="9" s="1"/>
  <c r="K26" i="9" a="1"/>
  <c r="K26" i="9" s="1"/>
  <c r="K23" i="9" a="1"/>
  <c r="K23" i="9" s="1"/>
  <c r="K25" i="9" a="1"/>
  <c r="K25" i="9" s="1"/>
  <c r="K28" i="9" a="1"/>
  <c r="K28" i="9" s="1"/>
  <c r="K27" i="9" a="1"/>
  <c r="K27" i="9" s="1"/>
  <c r="K29" i="9" a="1"/>
  <c r="K29" i="9" s="1"/>
  <c r="K30" i="9" a="1"/>
  <c r="K30" i="9" s="1"/>
  <c r="K35" i="9" a="1"/>
  <c r="K35" i="9" s="1"/>
  <c r="K38" i="9" a="1"/>
  <c r="K38" i="9" s="1"/>
  <c r="K18" i="9" a="1"/>
  <c r="K18" i="9" s="1"/>
  <c r="K34" i="9" a="1"/>
  <c r="K34" i="9" s="1"/>
  <c r="K37" i="9" a="1"/>
  <c r="K37" i="9" s="1"/>
  <c r="K40" i="9" a="1"/>
  <c r="K40" i="9" s="1"/>
  <c r="K33" i="9" a="1"/>
  <c r="K33" i="9" s="1"/>
  <c r="K36" i="9" a="1"/>
  <c r="K36" i="9" s="1"/>
  <c r="K22" i="9" a="1"/>
  <c r="K22" i="9" s="1"/>
  <c r="K24" i="9" a="1"/>
  <c r="K24" i="9" s="1"/>
  <c r="K44" i="9" a="1"/>
  <c r="K44" i="9" s="1"/>
  <c r="K47" i="9" a="1"/>
  <c r="K47" i="9" s="1"/>
  <c r="K50" i="9" a="1"/>
  <c r="K50" i="9" s="1"/>
  <c r="K32" i="9" a="1"/>
  <c r="K32" i="9" s="1"/>
  <c r="K39" i="9" a="1"/>
  <c r="K39" i="9" s="1"/>
  <c r="K42" i="9" a="1"/>
  <c r="K42" i="9" s="1"/>
  <c r="K46" i="9" a="1"/>
  <c r="K46" i="9" s="1"/>
  <c r="K49" i="9" a="1"/>
  <c r="K49" i="9" s="1"/>
  <c r="K53" i="9" a="1"/>
  <c r="K53" i="9" s="1"/>
  <c r="K41" i="9" a="1"/>
  <c r="K41" i="9" s="1"/>
  <c r="K43" i="9" a="1"/>
  <c r="K43" i="9" s="1"/>
  <c r="K48" i="9" a="1"/>
  <c r="K48" i="9" s="1"/>
  <c r="K52" i="9" a="1"/>
  <c r="K52" i="9" s="1"/>
  <c r="K57" i="9" a="1"/>
  <c r="K57" i="9" s="1"/>
  <c r="K61" i="9" a="1"/>
  <c r="K61" i="9" s="1"/>
  <c r="K65" i="9" a="1"/>
  <c r="K65" i="9" s="1"/>
  <c r="K45" i="9" a="1"/>
  <c r="K45" i="9" s="1"/>
  <c r="K54" i="9" a="1"/>
  <c r="K54" i="9" s="1"/>
  <c r="K31" i="9" a="1"/>
  <c r="K31" i="9" s="1"/>
  <c r="K56" i="9" a="1"/>
  <c r="K56" i="9" s="1"/>
  <c r="K60" i="9" a="1"/>
  <c r="K60" i="9" s="1"/>
  <c r="K64" i="9" a="1"/>
  <c r="K64" i="9" s="1"/>
  <c r="K51" i="9" a="1"/>
  <c r="K51" i="9" s="1"/>
  <c r="K55" i="9" a="1"/>
  <c r="K55" i="9" s="1"/>
  <c r="K59" i="9" a="1"/>
  <c r="K59" i="9" s="1"/>
  <c r="K63" i="9" a="1"/>
  <c r="K63" i="9" s="1"/>
  <c r="K6" i="9" a="1"/>
  <c r="K6" i="9" s="1"/>
  <c r="K62" i="9" a="1"/>
  <c r="K62" i="9" s="1"/>
  <c r="K58" i="9" a="1"/>
  <c r="K58" i="9" s="1"/>
  <c r="K4" i="9"/>
  <c r="K5" i="9"/>
  <c r="L3" i="9"/>
  <c r="L7" i="9" l="1" a="1"/>
  <c r="L7" i="9" s="1"/>
  <c r="L10" i="9" a="1"/>
  <c r="L10" i="9" s="1"/>
  <c r="L9" i="9" a="1"/>
  <c r="L9" i="9" s="1"/>
  <c r="L15" i="9" a="1"/>
  <c r="L15" i="9" s="1"/>
  <c r="L8" i="9" a="1"/>
  <c r="L8" i="9" s="1"/>
  <c r="L12" i="9" a="1"/>
  <c r="L12" i="9" s="1"/>
  <c r="L13" i="9" a="1"/>
  <c r="L13" i="9" s="1"/>
  <c r="L14" i="9" a="1"/>
  <c r="L14" i="9" s="1"/>
  <c r="L18" i="9" a="1"/>
  <c r="L18" i="9" s="1"/>
  <c r="L21" i="9" a="1"/>
  <c r="L21" i="9" s="1"/>
  <c r="L11" i="9" a="1"/>
  <c r="L11" i="9" s="1"/>
  <c r="L17" i="9" a="1"/>
  <c r="L17" i="9" s="1"/>
  <c r="L20" i="9" a="1"/>
  <c r="L20" i="9" s="1"/>
  <c r="L16" i="9" a="1"/>
  <c r="L16" i="9" s="1"/>
  <c r="L22" i="9" a="1"/>
  <c r="L22" i="9" s="1"/>
  <c r="L27" i="9" a="1"/>
  <c r="L27" i="9" s="1"/>
  <c r="L29" i="9" a="1"/>
  <c r="L29" i="9" s="1"/>
  <c r="L19" i="9" a="1"/>
  <c r="L19" i="9" s="1"/>
  <c r="L24" i="9" a="1"/>
  <c r="L24" i="9" s="1"/>
  <c r="L23" i="9" a="1"/>
  <c r="L23" i="9" s="1"/>
  <c r="L26" i="9" a="1"/>
  <c r="L26" i="9" s="1"/>
  <c r="L31" i="9" a="1"/>
  <c r="L31" i="9" s="1"/>
  <c r="L36" i="9" a="1"/>
  <c r="L36" i="9" s="1"/>
  <c r="L39" i="9" a="1"/>
  <c r="L39" i="9" s="1"/>
  <c r="L25" i="9" a="1"/>
  <c r="L25" i="9" s="1"/>
  <c r="L32" i="9" a="1"/>
  <c r="L32" i="9" s="1"/>
  <c r="L35" i="9" a="1"/>
  <c r="L35" i="9" s="1"/>
  <c r="L38" i="9" a="1"/>
  <c r="L38" i="9" s="1"/>
  <c r="L28" i="9" a="1"/>
  <c r="L28" i="9" s="1"/>
  <c r="L30" i="9" a="1"/>
  <c r="L30" i="9" s="1"/>
  <c r="L34" i="9" a="1"/>
  <c r="L34" i="9" s="1"/>
  <c r="L37" i="9" a="1"/>
  <c r="L37" i="9" s="1"/>
  <c r="L41" i="9" a="1"/>
  <c r="L41" i="9" s="1"/>
  <c r="L43" i="9" a="1"/>
  <c r="L43" i="9" s="1"/>
  <c r="L45" i="9" a="1"/>
  <c r="L45" i="9" s="1"/>
  <c r="L48" i="9" a="1"/>
  <c r="L48" i="9" s="1"/>
  <c r="L51" i="9" a="1"/>
  <c r="L51" i="9" s="1"/>
  <c r="L47" i="9" a="1"/>
  <c r="L47" i="9" s="1"/>
  <c r="L50" i="9" a="1"/>
  <c r="L50" i="9" s="1"/>
  <c r="L42" i="9" a="1"/>
  <c r="L42" i="9" s="1"/>
  <c r="L44" i="9" a="1"/>
  <c r="L44" i="9" s="1"/>
  <c r="L49" i="9" a="1"/>
  <c r="L49" i="9" s="1"/>
  <c r="L53" i="9" a="1"/>
  <c r="L53" i="9" s="1"/>
  <c r="L54" i="9" a="1"/>
  <c r="L54" i="9" s="1"/>
  <c r="L58" i="9" a="1"/>
  <c r="L58" i="9" s="1"/>
  <c r="L62" i="9" a="1"/>
  <c r="L62" i="9" s="1"/>
  <c r="L6" i="9" a="1"/>
  <c r="L6" i="9" s="1"/>
  <c r="L57" i="9" a="1"/>
  <c r="L57" i="9" s="1"/>
  <c r="L61" i="9" a="1"/>
  <c r="L61" i="9" s="1"/>
  <c r="L65" i="9" a="1"/>
  <c r="L65" i="9" s="1"/>
  <c r="L40" i="9" a="1"/>
  <c r="L40" i="9" s="1"/>
  <c r="L33" i="9" a="1"/>
  <c r="L33" i="9" s="1"/>
  <c r="L52" i="9" a="1"/>
  <c r="L52" i="9" s="1"/>
  <c r="L56" i="9" a="1"/>
  <c r="L56" i="9" s="1"/>
  <c r="L60" i="9" a="1"/>
  <c r="L60" i="9" s="1"/>
  <c r="L64" i="9" a="1"/>
  <c r="L64" i="9" s="1"/>
  <c r="L46" i="9" a="1"/>
  <c r="L46" i="9" s="1"/>
  <c r="L55" i="9" a="1"/>
  <c r="L55" i="9" s="1"/>
  <c r="L63" i="9" a="1"/>
  <c r="L63" i="9" s="1"/>
  <c r="L59" i="9" a="1"/>
  <c r="L59" i="9" s="1"/>
  <c r="L4" i="9"/>
  <c r="L5" i="9"/>
  <c r="M3" i="9"/>
  <c r="M8" i="9" l="1" a="1"/>
  <c r="M8" i="9" s="1"/>
  <c r="M11" i="9" a="1"/>
  <c r="M11" i="9" s="1"/>
  <c r="M7" i="9" a="1"/>
  <c r="M7" i="9" s="1"/>
  <c r="M10" i="9" a="1"/>
  <c r="M10" i="9" s="1"/>
  <c r="M16" i="9" a="1"/>
  <c r="M16" i="9" s="1"/>
  <c r="M9" i="9" a="1"/>
  <c r="M9" i="9" s="1"/>
  <c r="M15" i="9" a="1"/>
  <c r="M15" i="9" s="1"/>
  <c r="M14" i="9" a="1"/>
  <c r="M14" i="9" s="1"/>
  <c r="M19" i="9" a="1"/>
  <c r="M19" i="9" s="1"/>
  <c r="M22" i="9" a="1"/>
  <c r="M22" i="9" s="1"/>
  <c r="M18" i="9" a="1"/>
  <c r="M18" i="9" s="1"/>
  <c r="M21" i="9" a="1"/>
  <c r="M21" i="9" s="1"/>
  <c r="M12" i="9" a="1"/>
  <c r="M12" i="9" s="1"/>
  <c r="M28" i="9" a="1"/>
  <c r="M28" i="9" s="1"/>
  <c r="M13" i="9" a="1"/>
  <c r="M13" i="9" s="1"/>
  <c r="M25" i="9" a="1"/>
  <c r="M25" i="9" s="1"/>
  <c r="M29" i="9" a="1"/>
  <c r="M29" i="9" s="1"/>
  <c r="M17" i="9" a="1"/>
  <c r="M17" i="9" s="1"/>
  <c r="M24" i="9" a="1"/>
  <c r="M24" i="9" s="1"/>
  <c r="M27" i="9" a="1"/>
  <c r="M27" i="9" s="1"/>
  <c r="M37" i="9" a="1"/>
  <c r="M37" i="9" s="1"/>
  <c r="M40" i="9" a="1"/>
  <c r="M40" i="9" s="1"/>
  <c r="M33" i="9" a="1"/>
  <c r="M33" i="9" s="1"/>
  <c r="M36" i="9" a="1"/>
  <c r="M36" i="9" s="1"/>
  <c r="M39" i="9" a="1"/>
  <c r="M39" i="9" s="1"/>
  <c r="M20" i="9" a="1"/>
  <c r="M20" i="9" s="1"/>
  <c r="M23" i="9" a="1"/>
  <c r="M23" i="9" s="1"/>
  <c r="M31" i="9" a="1"/>
  <c r="M31" i="9" s="1"/>
  <c r="M32" i="9" a="1"/>
  <c r="M32" i="9" s="1"/>
  <c r="M35" i="9" a="1"/>
  <c r="M35" i="9" s="1"/>
  <c r="M38" i="9" a="1"/>
  <c r="M38" i="9" s="1"/>
  <c r="M42" i="9" a="1"/>
  <c r="M42" i="9" s="1"/>
  <c r="M44" i="9" a="1"/>
  <c r="M44" i="9" s="1"/>
  <c r="M46" i="9" a="1"/>
  <c r="M46" i="9" s="1"/>
  <c r="M52" i="9" a="1"/>
  <c r="M52" i="9" s="1"/>
  <c r="M26" i="9" a="1"/>
  <c r="M26" i="9" s="1"/>
  <c r="M30" i="9" a="1"/>
  <c r="M30" i="9" s="1"/>
  <c r="M34" i="9" a="1"/>
  <c r="M34" i="9" s="1"/>
  <c r="M41" i="9" a="1"/>
  <c r="M41" i="9" s="1"/>
  <c r="M48" i="9" a="1"/>
  <c r="M48" i="9" s="1"/>
  <c r="M51" i="9" a="1"/>
  <c r="M51" i="9" s="1"/>
  <c r="M43" i="9" a="1"/>
  <c r="M43" i="9" s="1"/>
  <c r="M45" i="9" a="1"/>
  <c r="M45" i="9" s="1"/>
  <c r="M50" i="9" a="1"/>
  <c r="M50" i="9" s="1"/>
  <c r="M55" i="9" a="1"/>
  <c r="M55" i="9" s="1"/>
  <c r="M59" i="9" a="1"/>
  <c r="M59" i="9" s="1"/>
  <c r="M63" i="9" a="1"/>
  <c r="M63" i="9" s="1"/>
  <c r="M49" i="9" a="1"/>
  <c r="M49" i="9" s="1"/>
  <c r="M53" i="9" a="1"/>
  <c r="M53" i="9" s="1"/>
  <c r="M54" i="9" a="1"/>
  <c r="M54" i="9" s="1"/>
  <c r="M58" i="9" a="1"/>
  <c r="M58" i="9" s="1"/>
  <c r="M62" i="9" a="1"/>
  <c r="M62" i="9" s="1"/>
  <c r="M6" i="9" a="1"/>
  <c r="M6" i="9" s="1"/>
  <c r="M47" i="9" a="1"/>
  <c r="M47" i="9" s="1"/>
  <c r="M56" i="9" a="1"/>
  <c r="M56" i="9" s="1"/>
  <c r="M57" i="9" a="1"/>
  <c r="M57" i="9" s="1"/>
  <c r="M61" i="9" a="1"/>
  <c r="M61" i="9" s="1"/>
  <c r="M65" i="9" a="1"/>
  <c r="M65" i="9" s="1"/>
  <c r="M60" i="9" a="1"/>
  <c r="M60" i="9" s="1"/>
  <c r="M64" i="9" a="1"/>
  <c r="M64" i="9" s="1"/>
  <c r="M4" i="9"/>
  <c r="M5" i="9"/>
  <c r="N3" i="9"/>
  <c r="N9" i="9" l="1" a="1"/>
  <c r="N9" i="9" s="1"/>
  <c r="N12" i="9" a="1"/>
  <c r="N12" i="9" s="1"/>
  <c r="N14" i="9" a="1"/>
  <c r="N14" i="9" s="1"/>
  <c r="N8" i="9" a="1"/>
  <c r="N8" i="9" s="1"/>
  <c r="N11" i="9" a="1"/>
  <c r="N11" i="9" s="1"/>
  <c r="N13" i="9" a="1"/>
  <c r="N13" i="9" s="1"/>
  <c r="N7" i="9" a="1"/>
  <c r="N7" i="9" s="1"/>
  <c r="N10" i="9" a="1"/>
  <c r="N10" i="9" s="1"/>
  <c r="N16" i="9" a="1"/>
  <c r="N16" i="9" s="1"/>
  <c r="N17" i="9" a="1"/>
  <c r="N17" i="9" s="1"/>
  <c r="N20" i="9" a="1"/>
  <c r="N20" i="9" s="1"/>
  <c r="N19" i="9" a="1"/>
  <c r="N19" i="9" s="1"/>
  <c r="N22" i="9" a="1"/>
  <c r="N22" i="9" s="1"/>
  <c r="N15" i="9" a="1"/>
  <c r="N15" i="9" s="1"/>
  <c r="N21" i="9" a="1"/>
  <c r="N21" i="9" s="1"/>
  <c r="N18" i="9" a="1"/>
  <c r="N18" i="9" s="1"/>
  <c r="N23" i="9" a="1"/>
  <c r="N23" i="9" s="1"/>
  <c r="N26" i="9" a="1"/>
  <c r="N26" i="9" s="1"/>
  <c r="N25" i="9" a="1"/>
  <c r="N25" i="9" s="1"/>
  <c r="N28" i="9" a="1"/>
  <c r="N28" i="9" s="1"/>
  <c r="N24" i="9" a="1"/>
  <c r="N24" i="9" s="1"/>
  <c r="N30" i="9" a="1"/>
  <c r="N30" i="9" s="1"/>
  <c r="N38" i="9" a="1"/>
  <c r="N38" i="9" s="1"/>
  <c r="N27" i="9" a="1"/>
  <c r="N27" i="9" s="1"/>
  <c r="N29" i="9" a="1"/>
  <c r="N29" i="9" s="1"/>
  <c r="N34" i="9" a="1"/>
  <c r="N34" i="9" s="1"/>
  <c r="N37" i="9" a="1"/>
  <c r="N37" i="9" s="1"/>
  <c r="N40" i="9" a="1"/>
  <c r="N40" i="9" s="1"/>
  <c r="N33" i="9" a="1"/>
  <c r="N33" i="9" s="1"/>
  <c r="N36" i="9" a="1"/>
  <c r="N36" i="9" s="1"/>
  <c r="N39" i="9" a="1"/>
  <c r="N39" i="9" s="1"/>
  <c r="N31" i="9" a="1"/>
  <c r="N31" i="9" s="1"/>
  <c r="N43" i="9" a="1"/>
  <c r="N43" i="9" s="1"/>
  <c r="N47" i="9" a="1"/>
  <c r="N47" i="9" s="1"/>
  <c r="N49" i="9" a="1"/>
  <c r="N49" i="9" s="1"/>
  <c r="N53" i="9" a="1"/>
  <c r="N53" i="9" s="1"/>
  <c r="N42" i="9" a="1"/>
  <c r="N42" i="9" s="1"/>
  <c r="N52" i="9" a="1"/>
  <c r="N52" i="9" s="1"/>
  <c r="N32" i="9" a="1"/>
  <c r="N32" i="9" s="1"/>
  <c r="N44" i="9" a="1"/>
  <c r="N44" i="9" s="1"/>
  <c r="N46" i="9" a="1"/>
  <c r="N46" i="9" s="1"/>
  <c r="N51" i="9" a="1"/>
  <c r="N51" i="9" s="1"/>
  <c r="N41" i="9" a="1"/>
  <c r="N41" i="9" s="1"/>
  <c r="N45" i="9" a="1"/>
  <c r="N45" i="9" s="1"/>
  <c r="N56" i="9" a="1"/>
  <c r="N56" i="9" s="1"/>
  <c r="N60" i="9" a="1"/>
  <c r="N60" i="9" s="1"/>
  <c r="N64" i="9" a="1"/>
  <c r="N64" i="9" s="1"/>
  <c r="N35" i="9" a="1"/>
  <c r="N35" i="9" s="1"/>
  <c r="N55" i="9" a="1"/>
  <c r="N55" i="9" s="1"/>
  <c r="N59" i="9" a="1"/>
  <c r="N59" i="9" s="1"/>
  <c r="N63" i="9" a="1"/>
  <c r="N63" i="9" s="1"/>
  <c r="N48" i="9" a="1"/>
  <c r="N48" i="9" s="1"/>
  <c r="N50" i="9" a="1"/>
  <c r="N50" i="9" s="1"/>
  <c r="N54" i="9" a="1"/>
  <c r="N54" i="9" s="1"/>
  <c r="N58" i="9" a="1"/>
  <c r="N58" i="9" s="1"/>
  <c r="N62" i="9" a="1"/>
  <c r="N62" i="9" s="1"/>
  <c r="N57" i="9" a="1"/>
  <c r="N57" i="9" s="1"/>
  <c r="N61" i="9" a="1"/>
  <c r="N61" i="9" s="1"/>
  <c r="N65" i="9" a="1"/>
  <c r="N65" i="9" s="1"/>
  <c r="N6" i="9" a="1"/>
  <c r="N6" i="9" s="1"/>
  <c r="N4" i="9"/>
  <c r="N5" i="9"/>
  <c r="O3" i="9"/>
  <c r="O10" i="9" l="1" a="1"/>
  <c r="O10" i="9" s="1"/>
  <c r="O15" i="9" a="1"/>
  <c r="O15" i="9" s="1"/>
  <c r="O9" i="9" a="1"/>
  <c r="O9" i="9" s="1"/>
  <c r="O12" i="9" a="1"/>
  <c r="O12" i="9" s="1"/>
  <c r="O8" i="9" a="1"/>
  <c r="O8" i="9" s="1"/>
  <c r="O11" i="9" a="1"/>
  <c r="O11" i="9" s="1"/>
  <c r="O13" i="9" a="1"/>
  <c r="O13" i="9" s="1"/>
  <c r="O14" i="9" a="1"/>
  <c r="O14" i="9" s="1"/>
  <c r="O18" i="9" a="1"/>
  <c r="O18" i="9" s="1"/>
  <c r="O16" i="9" a="1"/>
  <c r="O16" i="9" s="1"/>
  <c r="O20" i="9" a="1"/>
  <c r="O20" i="9" s="1"/>
  <c r="O17" i="9" a="1"/>
  <c r="O17" i="9" s="1"/>
  <c r="O7" i="9" a="1"/>
  <c r="O7" i="9" s="1"/>
  <c r="O24" i="9" a="1"/>
  <c r="O24" i="9" s="1"/>
  <c r="O29" i="9" a="1"/>
  <c r="O29" i="9" s="1"/>
  <c r="O21" i="9" a="1"/>
  <c r="O21" i="9" s="1"/>
  <c r="O22" i="9" a="1"/>
  <c r="O22" i="9" s="1"/>
  <c r="O23" i="9" a="1"/>
  <c r="O23" i="9" s="1"/>
  <c r="O27" i="9" a="1"/>
  <c r="O27" i="9" s="1"/>
  <c r="O19" i="9" a="1"/>
  <c r="O19" i="9" s="1"/>
  <c r="O26" i="9" a="1"/>
  <c r="O26" i="9" s="1"/>
  <c r="O31" i="9" a="1"/>
  <c r="O31" i="9" s="1"/>
  <c r="O32" i="9" a="1"/>
  <c r="O32" i="9" s="1"/>
  <c r="O39" i="9" a="1"/>
  <c r="O39" i="9" s="1"/>
  <c r="O30" i="9" a="1"/>
  <c r="O30" i="9" s="1"/>
  <c r="O35" i="9" a="1"/>
  <c r="O35" i="9" s="1"/>
  <c r="O38" i="9" a="1"/>
  <c r="O38" i="9" s="1"/>
  <c r="O25" i="9" a="1"/>
  <c r="O25" i="9" s="1"/>
  <c r="O34" i="9" a="1"/>
  <c r="O34" i="9" s="1"/>
  <c r="O37" i="9" a="1"/>
  <c r="O37" i="9" s="1"/>
  <c r="O40" i="9" a="1"/>
  <c r="O40" i="9" s="1"/>
  <c r="O33" i="9" a="1"/>
  <c r="O33" i="9" s="1"/>
  <c r="O41" i="9" a="1"/>
  <c r="O41" i="9" s="1"/>
  <c r="O44" i="9" a="1"/>
  <c r="O44" i="9" s="1"/>
  <c r="O48" i="9" a="1"/>
  <c r="O48" i="9" s="1"/>
  <c r="O50" i="9" a="1"/>
  <c r="O50" i="9" s="1"/>
  <c r="O36" i="9" a="1"/>
  <c r="O36" i="9" s="1"/>
  <c r="O45" i="9" a="1"/>
  <c r="O45" i="9" s="1"/>
  <c r="O49" i="9" a="1"/>
  <c r="O49" i="9" s="1"/>
  <c r="O53" i="9" a="1"/>
  <c r="O53" i="9" s="1"/>
  <c r="O28" i="9" a="1"/>
  <c r="O28" i="9" s="1"/>
  <c r="O43" i="9" a="1"/>
  <c r="O43" i="9" s="1"/>
  <c r="O47" i="9" a="1"/>
  <c r="O47" i="9" s="1"/>
  <c r="O52" i="9" a="1"/>
  <c r="O52" i="9" s="1"/>
  <c r="O42" i="9" a="1"/>
  <c r="O42" i="9" s="1"/>
  <c r="O46" i="9" a="1"/>
  <c r="O46" i="9" s="1"/>
  <c r="O57" i="9" a="1"/>
  <c r="O57" i="9" s="1"/>
  <c r="O61" i="9" a="1"/>
  <c r="O61" i="9" s="1"/>
  <c r="O65" i="9" a="1"/>
  <c r="O65" i="9" s="1"/>
  <c r="O6" i="9" a="1"/>
  <c r="O6" i="9" s="1"/>
  <c r="O56" i="9" a="1"/>
  <c r="O56" i="9" s="1"/>
  <c r="O60" i="9" a="1"/>
  <c r="O60" i="9" s="1"/>
  <c r="O64" i="9" a="1"/>
  <c r="O64" i="9" s="1"/>
  <c r="O51" i="9" a="1"/>
  <c r="O51" i="9" s="1"/>
  <c r="O54" i="9" a="1"/>
  <c r="O54" i="9" s="1"/>
  <c r="O55" i="9" a="1"/>
  <c r="O55" i="9" s="1"/>
  <c r="O59" i="9" a="1"/>
  <c r="O59" i="9" s="1"/>
  <c r="O63" i="9" a="1"/>
  <c r="O63" i="9" s="1"/>
  <c r="O58" i="9" a="1"/>
  <c r="O58" i="9" s="1"/>
  <c r="O62" i="9" a="1"/>
  <c r="O62" i="9" s="1"/>
  <c r="O5" i="9"/>
  <c r="P3" i="9"/>
  <c r="O4" i="9"/>
  <c r="P7" i="9" l="1" a="1"/>
  <c r="P7" i="9" s="1"/>
  <c r="P11" i="9" a="1"/>
  <c r="P11" i="9" s="1"/>
  <c r="P10" i="9" a="1"/>
  <c r="P10" i="9" s="1"/>
  <c r="P9" i="9" a="1"/>
  <c r="P9" i="9" s="1"/>
  <c r="P12" i="9" a="1"/>
  <c r="P12" i="9" s="1"/>
  <c r="P15" i="9" a="1"/>
  <c r="P15" i="9" s="1"/>
  <c r="P8" i="9" a="1"/>
  <c r="P8" i="9" s="1"/>
  <c r="P13" i="9" a="1"/>
  <c r="P13" i="9" s="1"/>
  <c r="P19" i="9" a="1"/>
  <c r="P19" i="9" s="1"/>
  <c r="P21" i="9" a="1"/>
  <c r="P21" i="9" s="1"/>
  <c r="P22" i="9" a="1"/>
  <c r="P22" i="9" s="1"/>
  <c r="P14" i="9" a="1"/>
  <c r="P14" i="9" s="1"/>
  <c r="P16" i="9" a="1"/>
  <c r="P16" i="9" s="1"/>
  <c r="P18" i="9" a="1"/>
  <c r="P18" i="9" s="1"/>
  <c r="P20" i="9" a="1"/>
  <c r="P20" i="9" s="1"/>
  <c r="P25" i="9" a="1"/>
  <c r="P25" i="9" s="1"/>
  <c r="P24" i="9" a="1"/>
  <c r="P24" i="9" s="1"/>
  <c r="P28" i="9" a="1"/>
  <c r="P28" i="9" s="1"/>
  <c r="P29" i="9" a="1"/>
  <c r="P29" i="9" s="1"/>
  <c r="P23" i="9" a="1"/>
  <c r="P23" i="9" s="1"/>
  <c r="P27" i="9" a="1"/>
  <c r="P27" i="9" s="1"/>
  <c r="P26" i="9" a="1"/>
  <c r="P26" i="9" s="1"/>
  <c r="P33" i="9" a="1"/>
  <c r="P33" i="9" s="1"/>
  <c r="P40" i="9" a="1"/>
  <c r="P40" i="9" s="1"/>
  <c r="P31" i="9" a="1"/>
  <c r="P31" i="9" s="1"/>
  <c r="P36" i="9" a="1"/>
  <c r="P36" i="9" s="1"/>
  <c r="P39" i="9" a="1"/>
  <c r="P39" i="9" s="1"/>
  <c r="P32" i="9" a="1"/>
  <c r="P32" i="9" s="1"/>
  <c r="P35" i="9" a="1"/>
  <c r="P35" i="9" s="1"/>
  <c r="P38" i="9" a="1"/>
  <c r="P38" i="9" s="1"/>
  <c r="P42" i="9" a="1"/>
  <c r="P42" i="9" s="1"/>
  <c r="P43" i="9" a="1"/>
  <c r="P43" i="9" s="1"/>
  <c r="P51" i="9" a="1"/>
  <c r="P51" i="9" s="1"/>
  <c r="P17" i="9" a="1"/>
  <c r="P17" i="9" s="1"/>
  <c r="P46" i="9" a="1"/>
  <c r="P46" i="9" s="1"/>
  <c r="P50" i="9" a="1"/>
  <c r="P50" i="9" s="1"/>
  <c r="P30" i="9" a="1"/>
  <c r="P30" i="9" s="1"/>
  <c r="P34" i="9" a="1"/>
  <c r="P34" i="9" s="1"/>
  <c r="P41" i="9" a="1"/>
  <c r="P41" i="9" s="1"/>
  <c r="P44" i="9" a="1"/>
  <c r="P44" i="9" s="1"/>
  <c r="P45" i="9" a="1"/>
  <c r="P45" i="9" s="1"/>
  <c r="P48" i="9" a="1"/>
  <c r="P48" i="9" s="1"/>
  <c r="P49" i="9" a="1"/>
  <c r="P49" i="9" s="1"/>
  <c r="P37" i="9" a="1"/>
  <c r="P37" i="9" s="1"/>
  <c r="P47" i="9" a="1"/>
  <c r="P47" i="9" s="1"/>
  <c r="P54" i="9" a="1"/>
  <c r="P54" i="9" s="1"/>
  <c r="P58" i="9" a="1"/>
  <c r="P58" i="9" s="1"/>
  <c r="P62" i="9" a="1"/>
  <c r="P62" i="9" s="1"/>
  <c r="P52" i="9" a="1"/>
  <c r="P52" i="9" s="1"/>
  <c r="P55" i="9" a="1"/>
  <c r="P55" i="9" s="1"/>
  <c r="P57" i="9" a="1"/>
  <c r="P57" i="9" s="1"/>
  <c r="P61" i="9" a="1"/>
  <c r="P61" i="9" s="1"/>
  <c r="P65" i="9" a="1"/>
  <c r="P65" i="9" s="1"/>
  <c r="P53" i="9" a="1"/>
  <c r="P53" i="9" s="1"/>
  <c r="P56" i="9" a="1"/>
  <c r="P56" i="9" s="1"/>
  <c r="P60" i="9" a="1"/>
  <c r="P60" i="9" s="1"/>
  <c r="P64" i="9" a="1"/>
  <c r="P64" i="9" s="1"/>
  <c r="P6" i="9" a="1"/>
  <c r="P6" i="9" s="1"/>
  <c r="P59" i="9" a="1"/>
  <c r="P59" i="9" s="1"/>
  <c r="P63" i="9" a="1"/>
  <c r="P63" i="9" s="1"/>
  <c r="Q3" i="9"/>
  <c r="P4" i="9"/>
  <c r="P5" i="9"/>
  <c r="Q8" i="9" l="1" a="1"/>
  <c r="Q8" i="9" s="1"/>
  <c r="Q12" i="9" a="1"/>
  <c r="Q12" i="9" s="1"/>
  <c r="Q13" i="9" a="1"/>
  <c r="Q13" i="9" s="1"/>
  <c r="Q14" i="9" a="1"/>
  <c r="Q14" i="9" s="1"/>
  <c r="Q7" i="9" a="1"/>
  <c r="Q7" i="9" s="1"/>
  <c r="Q11" i="9" a="1"/>
  <c r="Q11" i="9" s="1"/>
  <c r="Q10" i="9" a="1"/>
  <c r="Q10" i="9" s="1"/>
  <c r="Q16" i="9" a="1"/>
  <c r="Q16" i="9" s="1"/>
  <c r="Q17" i="9" a="1"/>
  <c r="Q17" i="9" s="1"/>
  <c r="Q20" i="9" a="1"/>
  <c r="Q20" i="9" s="1"/>
  <c r="Q9" i="9" a="1"/>
  <c r="Q9" i="9" s="1"/>
  <c r="Q22" i="9" a="1"/>
  <c r="Q22" i="9" s="1"/>
  <c r="Q19" i="9" a="1"/>
  <c r="Q19" i="9" s="1"/>
  <c r="Q21" i="9" a="1"/>
  <c r="Q21" i="9" s="1"/>
  <c r="Q23" i="9" a="1"/>
  <c r="Q23" i="9" s="1"/>
  <c r="Q26" i="9" a="1"/>
  <c r="Q26" i="9" s="1"/>
  <c r="Q18" i="9" a="1"/>
  <c r="Q18" i="9" s="1"/>
  <c r="Q25" i="9" a="1"/>
  <c r="Q25" i="9" s="1"/>
  <c r="Q15" i="9" a="1"/>
  <c r="Q15" i="9" s="1"/>
  <c r="Q24" i="9" a="1"/>
  <c r="Q24" i="9" s="1"/>
  <c r="Q28" i="9" a="1"/>
  <c r="Q28" i="9" s="1"/>
  <c r="Q29" i="9" a="1"/>
  <c r="Q29" i="9" s="1"/>
  <c r="Q30" i="9" a="1"/>
  <c r="Q30" i="9" s="1"/>
  <c r="Q34" i="9" a="1"/>
  <c r="Q34" i="9" s="1"/>
  <c r="Q37" i="9" a="1"/>
  <c r="Q37" i="9" s="1"/>
  <c r="Q40" i="9" a="1"/>
  <c r="Q40" i="9" s="1"/>
  <c r="Q27" i="9" a="1"/>
  <c r="Q27" i="9" s="1"/>
  <c r="Q33" i="9" a="1"/>
  <c r="Q33" i="9" s="1"/>
  <c r="Q36" i="9" a="1"/>
  <c r="Q36" i="9" s="1"/>
  <c r="Q39" i="9" a="1"/>
  <c r="Q39" i="9" s="1"/>
  <c r="Q35" i="9" a="1"/>
  <c r="Q35" i="9" s="1"/>
  <c r="Q44" i="9" a="1"/>
  <c r="Q44" i="9" s="1"/>
  <c r="Q45" i="9" a="1"/>
  <c r="Q45" i="9" s="1"/>
  <c r="Q52" i="9" a="1"/>
  <c r="Q52" i="9" s="1"/>
  <c r="Q31" i="9" a="1"/>
  <c r="Q31" i="9" s="1"/>
  <c r="Q38" i="9" a="1"/>
  <c r="Q38" i="9" s="1"/>
  <c r="Q47" i="9" a="1"/>
  <c r="Q47" i="9" s="1"/>
  <c r="Q51" i="9" a="1"/>
  <c r="Q51" i="9" s="1"/>
  <c r="Q42" i="9" a="1"/>
  <c r="Q42" i="9" s="1"/>
  <c r="Q43" i="9" a="1"/>
  <c r="Q43" i="9" s="1"/>
  <c r="Q46" i="9" a="1"/>
  <c r="Q46" i="9" s="1"/>
  <c r="Q50" i="9" a="1"/>
  <c r="Q50" i="9" s="1"/>
  <c r="Q32" i="9" a="1"/>
  <c r="Q32" i="9" s="1"/>
  <c r="Q48" i="9" a="1"/>
  <c r="Q48" i="9" s="1"/>
  <c r="Q49" i="9" a="1"/>
  <c r="Q49" i="9" s="1"/>
  <c r="Q55" i="9" a="1"/>
  <c r="Q55" i="9" s="1"/>
  <c r="Q59" i="9" a="1"/>
  <c r="Q59" i="9" s="1"/>
  <c r="Q63" i="9" a="1"/>
  <c r="Q63" i="9" s="1"/>
  <c r="Q41" i="9" a="1"/>
  <c r="Q41" i="9" s="1"/>
  <c r="Q54" i="9" a="1"/>
  <c r="Q54" i="9" s="1"/>
  <c r="Q58" i="9" a="1"/>
  <c r="Q58" i="9" s="1"/>
  <c r="Q62" i="9" a="1"/>
  <c r="Q62" i="9" s="1"/>
  <c r="Q53" i="9" a="1"/>
  <c r="Q53" i="9" s="1"/>
  <c r="Q57" i="9" a="1"/>
  <c r="Q57" i="9" s="1"/>
  <c r="Q61" i="9" a="1"/>
  <c r="Q61" i="9" s="1"/>
  <c r="Q65" i="9" a="1"/>
  <c r="Q65" i="9" s="1"/>
  <c r="Q60" i="9" a="1"/>
  <c r="Q60" i="9" s="1"/>
  <c r="Q6" i="9" a="1"/>
  <c r="Q6" i="9" s="1"/>
  <c r="Q56" i="9" a="1"/>
  <c r="Q56" i="9" s="1"/>
  <c r="Q64" i="9" a="1"/>
  <c r="Q64" i="9" s="1"/>
  <c r="Q4" i="9"/>
  <c r="Q5" i="9"/>
  <c r="R3" i="9"/>
  <c r="R9" i="9" l="1" a="1"/>
  <c r="R9" i="9" s="1"/>
  <c r="R15" i="9" a="1"/>
  <c r="R15" i="9" s="1"/>
  <c r="R8" i="9" a="1"/>
  <c r="R8" i="9" s="1"/>
  <c r="R12" i="9" a="1"/>
  <c r="R12" i="9" s="1"/>
  <c r="R13" i="9" a="1"/>
  <c r="R13" i="9" s="1"/>
  <c r="R14" i="9" a="1"/>
  <c r="R14" i="9" s="1"/>
  <c r="R7" i="9" a="1"/>
  <c r="R7" i="9" s="1"/>
  <c r="R11" i="9" a="1"/>
  <c r="R11" i="9" s="1"/>
  <c r="R18" i="9" a="1"/>
  <c r="R18" i="9" s="1"/>
  <c r="R16" i="9" a="1"/>
  <c r="R16" i="9" s="1"/>
  <c r="R17" i="9" a="1"/>
  <c r="R17" i="9" s="1"/>
  <c r="R10" i="9" a="1"/>
  <c r="R10" i="9" s="1"/>
  <c r="R20" i="9" a="1"/>
  <c r="R20" i="9" s="1"/>
  <c r="R22" i="9" a="1"/>
  <c r="R22" i="9" s="1"/>
  <c r="R24" i="9" a="1"/>
  <c r="R24" i="9" s="1"/>
  <c r="R27" i="9" a="1"/>
  <c r="R27" i="9" s="1"/>
  <c r="R29" i="9" a="1"/>
  <c r="R29" i="9" s="1"/>
  <c r="R23" i="9" a="1"/>
  <c r="R23" i="9" s="1"/>
  <c r="R26" i="9" a="1"/>
  <c r="R26" i="9" s="1"/>
  <c r="R21" i="9" a="1"/>
  <c r="R21" i="9" s="1"/>
  <c r="R25" i="9" a="1"/>
  <c r="R25" i="9" s="1"/>
  <c r="R19" i="9" a="1"/>
  <c r="R19" i="9" s="1"/>
  <c r="R28" i="9" a="1"/>
  <c r="R28" i="9" s="1"/>
  <c r="R32" i="9" a="1"/>
  <c r="R32" i="9" s="1"/>
  <c r="R35" i="9" a="1"/>
  <c r="R35" i="9" s="1"/>
  <c r="R31" i="9" a="1"/>
  <c r="R31" i="9" s="1"/>
  <c r="R38" i="9" a="1"/>
  <c r="R38" i="9" s="1"/>
  <c r="R30" i="9" a="1"/>
  <c r="R30" i="9" s="1"/>
  <c r="R34" i="9" a="1"/>
  <c r="R34" i="9" s="1"/>
  <c r="R37" i="9" a="1"/>
  <c r="R37" i="9" s="1"/>
  <c r="R40" i="9" a="1"/>
  <c r="R40" i="9" s="1"/>
  <c r="R43" i="9" a="1"/>
  <c r="R43" i="9" s="1"/>
  <c r="R46" i="9" a="1"/>
  <c r="R46" i="9" s="1"/>
  <c r="R49" i="9" a="1"/>
  <c r="R49" i="9" s="1"/>
  <c r="R53" i="9" a="1"/>
  <c r="R53" i="9" s="1"/>
  <c r="R33" i="9" a="1"/>
  <c r="R33" i="9" s="1"/>
  <c r="R41" i="9" a="1"/>
  <c r="R41" i="9" s="1"/>
  <c r="R45" i="9" a="1"/>
  <c r="R45" i="9" s="1"/>
  <c r="R48" i="9" a="1"/>
  <c r="R48" i="9" s="1"/>
  <c r="R52" i="9" a="1"/>
  <c r="R52" i="9" s="1"/>
  <c r="R36" i="9" a="1"/>
  <c r="R36" i="9" s="1"/>
  <c r="R44" i="9" a="1"/>
  <c r="R44" i="9" s="1"/>
  <c r="R47" i="9" a="1"/>
  <c r="R47" i="9" s="1"/>
  <c r="R51" i="9" a="1"/>
  <c r="R51" i="9" s="1"/>
  <c r="R50" i="9" a="1"/>
  <c r="R50" i="9" s="1"/>
  <c r="R56" i="9" a="1"/>
  <c r="R56" i="9" s="1"/>
  <c r="R60" i="9" a="1"/>
  <c r="R60" i="9" s="1"/>
  <c r="R64" i="9" a="1"/>
  <c r="R64" i="9" s="1"/>
  <c r="R39" i="9" a="1"/>
  <c r="R39" i="9" s="1"/>
  <c r="R42" i="9" a="1"/>
  <c r="R42" i="9" s="1"/>
  <c r="R55" i="9" a="1"/>
  <c r="R55" i="9" s="1"/>
  <c r="R59" i="9" a="1"/>
  <c r="R59" i="9" s="1"/>
  <c r="R63" i="9" a="1"/>
  <c r="R63" i="9" s="1"/>
  <c r="R6" i="9" a="1"/>
  <c r="R6" i="9" s="1"/>
  <c r="R54" i="9" a="1"/>
  <c r="R54" i="9" s="1"/>
  <c r="R58" i="9" a="1"/>
  <c r="R58" i="9" s="1"/>
  <c r="R62" i="9" a="1"/>
  <c r="R62" i="9" s="1"/>
  <c r="R61" i="9" a="1"/>
  <c r="R61" i="9" s="1"/>
  <c r="R65" i="9" a="1"/>
  <c r="R65" i="9" s="1"/>
  <c r="R57" i="9" a="1"/>
  <c r="R57" i="9" s="1"/>
  <c r="R4" i="9"/>
  <c r="R5" i="9"/>
  <c r="S3" i="9"/>
  <c r="S10" i="9" l="1" a="1"/>
  <c r="S10" i="9" s="1"/>
  <c r="S9" i="9" a="1"/>
  <c r="S9" i="9" s="1"/>
  <c r="S15" i="9" a="1"/>
  <c r="S15" i="9" s="1"/>
  <c r="S8" i="9" a="1"/>
  <c r="S8" i="9" s="1"/>
  <c r="S13" i="9" a="1"/>
  <c r="S13" i="9" s="1"/>
  <c r="S7" i="9" a="1"/>
  <c r="S7" i="9" s="1"/>
  <c r="S12" i="9" a="1"/>
  <c r="S12" i="9" s="1"/>
  <c r="S19" i="9" a="1"/>
  <c r="S19" i="9" s="1"/>
  <c r="S22" i="9" a="1"/>
  <c r="S22" i="9" s="1"/>
  <c r="S18" i="9" a="1"/>
  <c r="S18" i="9" s="1"/>
  <c r="S21" i="9" a="1"/>
  <c r="S21" i="9" s="1"/>
  <c r="S14" i="9" a="1"/>
  <c r="S14" i="9" s="1"/>
  <c r="S16" i="9" a="1"/>
  <c r="S16" i="9" s="1"/>
  <c r="S17" i="9" a="1"/>
  <c r="S17" i="9" s="1"/>
  <c r="S25" i="9" a="1"/>
  <c r="S25" i="9" s="1"/>
  <c r="S28" i="9" a="1"/>
  <c r="S28" i="9" s="1"/>
  <c r="S11" i="9" a="1"/>
  <c r="S11" i="9" s="1"/>
  <c r="S20" i="9" a="1"/>
  <c r="S20" i="9" s="1"/>
  <c r="S24" i="9" a="1"/>
  <c r="S24" i="9" s="1"/>
  <c r="S27" i="9" a="1"/>
  <c r="S27" i="9" s="1"/>
  <c r="S26" i="9" a="1"/>
  <c r="S26" i="9" s="1"/>
  <c r="S23" i="9" a="1"/>
  <c r="S23" i="9" s="1"/>
  <c r="S33" i="9" a="1"/>
  <c r="S33" i="9" s="1"/>
  <c r="S36" i="9" a="1"/>
  <c r="S36" i="9" s="1"/>
  <c r="S29" i="9" a="1"/>
  <c r="S29" i="9" s="1"/>
  <c r="S32" i="9" a="1"/>
  <c r="S32" i="9" s="1"/>
  <c r="S39" i="9" a="1"/>
  <c r="S39" i="9" s="1"/>
  <c r="S35" i="9" a="1"/>
  <c r="S35" i="9" s="1"/>
  <c r="S38" i="9" a="1"/>
  <c r="S38" i="9" s="1"/>
  <c r="S37" i="9" a="1"/>
  <c r="S37" i="9" s="1"/>
  <c r="S44" i="9" a="1"/>
  <c r="S44" i="9" s="1"/>
  <c r="S47" i="9" a="1"/>
  <c r="S47" i="9" s="1"/>
  <c r="S50" i="9" a="1"/>
  <c r="S50" i="9" s="1"/>
  <c r="S40" i="9" a="1"/>
  <c r="S40" i="9" s="1"/>
  <c r="S42" i="9" a="1"/>
  <c r="S42" i="9" s="1"/>
  <c r="S46" i="9" a="1"/>
  <c r="S46" i="9" s="1"/>
  <c r="S49" i="9" a="1"/>
  <c r="S49" i="9" s="1"/>
  <c r="S53" i="9" a="1"/>
  <c r="S53" i="9" s="1"/>
  <c r="S31" i="9" a="1"/>
  <c r="S31" i="9" s="1"/>
  <c r="S41" i="9" a="1"/>
  <c r="S41" i="9" s="1"/>
  <c r="S43" i="9" a="1"/>
  <c r="S43" i="9" s="1"/>
  <c r="S48" i="9" a="1"/>
  <c r="S48" i="9" s="1"/>
  <c r="S51" i="9" a="1"/>
  <c r="S51" i="9" s="1"/>
  <c r="S52" i="9" a="1"/>
  <c r="S52" i="9" s="1"/>
  <c r="S57" i="9" a="1"/>
  <c r="S57" i="9" s="1"/>
  <c r="S61" i="9" a="1"/>
  <c r="S61" i="9" s="1"/>
  <c r="S65" i="9" a="1"/>
  <c r="S65" i="9" s="1"/>
  <c r="S34" i="9" a="1"/>
  <c r="S34" i="9" s="1"/>
  <c r="S56" i="9" a="1"/>
  <c r="S56" i="9" s="1"/>
  <c r="S60" i="9" a="1"/>
  <c r="S60" i="9" s="1"/>
  <c r="S64" i="9" a="1"/>
  <c r="S64" i="9" s="1"/>
  <c r="S30" i="9" a="1"/>
  <c r="S30" i="9" s="1"/>
  <c r="S45" i="9" a="1"/>
  <c r="S45" i="9" s="1"/>
  <c r="S55" i="9" a="1"/>
  <c r="S55" i="9" s="1"/>
  <c r="S59" i="9" a="1"/>
  <c r="S59" i="9" s="1"/>
  <c r="S63" i="9" a="1"/>
  <c r="S63" i="9" s="1"/>
  <c r="S6" i="9" a="1"/>
  <c r="S6" i="9" s="1"/>
  <c r="S54" i="9" a="1"/>
  <c r="S54" i="9" s="1"/>
  <c r="S62" i="9" a="1"/>
  <c r="S62" i="9" s="1"/>
  <c r="S58" i="9" a="1"/>
  <c r="S58" i="9" s="1"/>
  <c r="S4" i="9"/>
  <c r="S5" i="9"/>
  <c r="T3" i="9"/>
  <c r="T11" i="9" l="1" a="1"/>
  <c r="T11" i="9" s="1"/>
  <c r="T12" i="9" a="1"/>
  <c r="T12" i="9" s="1"/>
  <c r="T14" i="9" a="1"/>
  <c r="T14" i="9" s="1"/>
  <c r="T7" i="9" a="1"/>
  <c r="T7" i="9" s="1"/>
  <c r="T10" i="9" a="1"/>
  <c r="T10" i="9" s="1"/>
  <c r="T9" i="9" a="1"/>
  <c r="T9" i="9" s="1"/>
  <c r="T15" i="9" a="1"/>
  <c r="T15" i="9" s="1"/>
  <c r="T20" i="9" a="1"/>
  <c r="T20" i="9" s="1"/>
  <c r="T8" i="9" a="1"/>
  <c r="T8" i="9" s="1"/>
  <c r="T13" i="9" a="1"/>
  <c r="T13" i="9" s="1"/>
  <c r="T19" i="9" a="1"/>
  <c r="T19" i="9" s="1"/>
  <c r="T22" i="9" a="1"/>
  <c r="T22" i="9" s="1"/>
  <c r="T18" i="9" a="1"/>
  <c r="T18" i="9" s="1"/>
  <c r="T21" i="9" a="1"/>
  <c r="T21" i="9" s="1"/>
  <c r="T17" i="9" a="1"/>
  <c r="T17" i="9" s="1"/>
  <c r="T23" i="9" a="1"/>
  <c r="T23" i="9" s="1"/>
  <c r="T26" i="9" a="1"/>
  <c r="T26" i="9" s="1"/>
  <c r="T25" i="9" a="1"/>
  <c r="T25" i="9" s="1"/>
  <c r="T28" i="9" a="1"/>
  <c r="T28" i="9" s="1"/>
  <c r="T16" i="9" a="1"/>
  <c r="T16" i="9" s="1"/>
  <c r="T27" i="9" a="1"/>
  <c r="T27" i="9" s="1"/>
  <c r="T31" i="9" a="1"/>
  <c r="T31" i="9" s="1"/>
  <c r="T34" i="9" a="1"/>
  <c r="T34" i="9" s="1"/>
  <c r="T37" i="9" a="1"/>
  <c r="T37" i="9" s="1"/>
  <c r="T30" i="9" a="1"/>
  <c r="T30" i="9" s="1"/>
  <c r="T33" i="9" a="1"/>
  <c r="T33" i="9" s="1"/>
  <c r="T40" i="9" a="1"/>
  <c r="T40" i="9" s="1"/>
  <c r="T24" i="9" a="1"/>
  <c r="T24" i="9" s="1"/>
  <c r="T29" i="9" a="1"/>
  <c r="T29" i="9" s="1"/>
  <c r="T36" i="9" a="1"/>
  <c r="T36" i="9" s="1"/>
  <c r="T39" i="9" a="1"/>
  <c r="T39" i="9" s="1"/>
  <c r="T32" i="9" a="1"/>
  <c r="T32" i="9" s="1"/>
  <c r="T41" i="9" a="1"/>
  <c r="T41" i="9" s="1"/>
  <c r="T43" i="9" a="1"/>
  <c r="T43" i="9" s="1"/>
  <c r="T45" i="9" a="1"/>
  <c r="T45" i="9" s="1"/>
  <c r="T51" i="9" a="1"/>
  <c r="T51" i="9" s="1"/>
  <c r="T35" i="9" a="1"/>
  <c r="T35" i="9" s="1"/>
  <c r="T47" i="9" a="1"/>
  <c r="T47" i="9" s="1"/>
  <c r="T50" i="9" a="1"/>
  <c r="T50" i="9" s="1"/>
  <c r="T38" i="9" a="1"/>
  <c r="T38" i="9" s="1"/>
  <c r="T42" i="9" a="1"/>
  <c r="T42" i="9" s="1"/>
  <c r="T44" i="9" a="1"/>
  <c r="T44" i="9" s="1"/>
  <c r="T49" i="9" a="1"/>
  <c r="T49" i="9" s="1"/>
  <c r="T53" i="9" a="1"/>
  <c r="T53" i="9" s="1"/>
  <c r="T54" i="9" a="1"/>
  <c r="T54" i="9" s="1"/>
  <c r="T58" i="9" a="1"/>
  <c r="T58" i="9" s="1"/>
  <c r="T62" i="9" a="1"/>
  <c r="T62" i="9" s="1"/>
  <c r="T6" i="9" a="1"/>
  <c r="T6" i="9" s="1"/>
  <c r="T48" i="9" a="1"/>
  <c r="T48" i="9" s="1"/>
  <c r="T52" i="9" a="1"/>
  <c r="T52" i="9" s="1"/>
  <c r="T57" i="9" a="1"/>
  <c r="T57" i="9" s="1"/>
  <c r="T61" i="9" a="1"/>
  <c r="T61" i="9" s="1"/>
  <c r="T65" i="9" a="1"/>
  <c r="T65" i="9" s="1"/>
  <c r="T55" i="9" a="1"/>
  <c r="T55" i="9" s="1"/>
  <c r="T46" i="9" a="1"/>
  <c r="T46" i="9" s="1"/>
  <c r="T56" i="9" a="1"/>
  <c r="T56" i="9" s="1"/>
  <c r="T60" i="9" a="1"/>
  <c r="T60" i="9" s="1"/>
  <c r="T64" i="9" a="1"/>
  <c r="T64" i="9" s="1"/>
  <c r="T63" i="9" a="1"/>
  <c r="T63" i="9" s="1"/>
  <c r="T59" i="9" a="1"/>
  <c r="T59" i="9" s="1"/>
  <c r="T4" i="9"/>
  <c r="T5" i="9"/>
  <c r="U3" i="9"/>
  <c r="U13" i="9" l="1" a="1"/>
  <c r="U13" i="9" s="1"/>
  <c r="U15" i="9" a="1"/>
  <c r="U15" i="9" s="1"/>
  <c r="U8" i="9" a="1"/>
  <c r="U8" i="9" s="1"/>
  <c r="U11" i="9" a="1"/>
  <c r="U11" i="9" s="1"/>
  <c r="U14" i="9" a="1"/>
  <c r="U14" i="9" s="1"/>
  <c r="U7" i="9" a="1"/>
  <c r="U7" i="9" s="1"/>
  <c r="U10" i="9" a="1"/>
  <c r="U10" i="9" s="1"/>
  <c r="U12" i="9" a="1"/>
  <c r="U12" i="9" s="1"/>
  <c r="U16" i="9" a="1"/>
  <c r="U16" i="9" s="1"/>
  <c r="U17" i="9" a="1"/>
  <c r="U17" i="9" s="1"/>
  <c r="U20" i="9" a="1"/>
  <c r="U20" i="9" s="1"/>
  <c r="U9" i="9" a="1"/>
  <c r="U9" i="9" s="1"/>
  <c r="U19" i="9" a="1"/>
  <c r="U19" i="9" s="1"/>
  <c r="U24" i="9" a="1"/>
  <c r="U24" i="9" s="1"/>
  <c r="U27" i="9" a="1"/>
  <c r="U27" i="9" s="1"/>
  <c r="U29" i="9" a="1"/>
  <c r="U29" i="9" s="1"/>
  <c r="U22" i="9" a="1"/>
  <c r="U22" i="9" s="1"/>
  <c r="U23" i="9" a="1"/>
  <c r="U23" i="9" s="1"/>
  <c r="U26" i="9" a="1"/>
  <c r="U26" i="9" s="1"/>
  <c r="U18" i="9" a="1"/>
  <c r="U18" i="9" s="1"/>
  <c r="U28" i="9" a="1"/>
  <c r="U28" i="9" s="1"/>
  <c r="U25" i="9" a="1"/>
  <c r="U25" i="9" s="1"/>
  <c r="U32" i="9" a="1"/>
  <c r="U32" i="9" s="1"/>
  <c r="U35" i="9" a="1"/>
  <c r="U35" i="9" s="1"/>
  <c r="U38" i="9" a="1"/>
  <c r="U38" i="9" s="1"/>
  <c r="U21" i="9" a="1"/>
  <c r="U21" i="9" s="1"/>
  <c r="U31" i="9" a="1"/>
  <c r="U31" i="9" s="1"/>
  <c r="U34" i="9" a="1"/>
  <c r="U34" i="9" s="1"/>
  <c r="U30" i="9" a="1"/>
  <c r="U30" i="9" s="1"/>
  <c r="U37" i="9" a="1"/>
  <c r="U37" i="9" s="1"/>
  <c r="U39" i="9" a="1"/>
  <c r="U39" i="9" s="1"/>
  <c r="U42" i="9" a="1"/>
  <c r="U42" i="9" s="1"/>
  <c r="U46" i="9" a="1"/>
  <c r="U46" i="9" s="1"/>
  <c r="U48" i="9" a="1"/>
  <c r="U48" i="9" s="1"/>
  <c r="U52" i="9" a="1"/>
  <c r="U52" i="9" s="1"/>
  <c r="U41" i="9" a="1"/>
  <c r="U41" i="9" s="1"/>
  <c r="U51" i="9" a="1"/>
  <c r="U51" i="9" s="1"/>
  <c r="U33" i="9" a="1"/>
  <c r="U33" i="9" s="1"/>
  <c r="U43" i="9" a="1"/>
  <c r="U43" i="9" s="1"/>
  <c r="U45" i="9" a="1"/>
  <c r="U45" i="9" s="1"/>
  <c r="U50" i="9" a="1"/>
  <c r="U50" i="9" s="1"/>
  <c r="U40" i="9" a="1"/>
  <c r="U40" i="9" s="1"/>
  <c r="U55" i="9" a="1"/>
  <c r="U55" i="9" s="1"/>
  <c r="U59" i="9" a="1"/>
  <c r="U59" i="9" s="1"/>
  <c r="U63" i="9" a="1"/>
  <c r="U63" i="9" s="1"/>
  <c r="U49" i="9" a="1"/>
  <c r="U49" i="9" s="1"/>
  <c r="U53" i="9" a="1"/>
  <c r="U53" i="9" s="1"/>
  <c r="U54" i="9" a="1"/>
  <c r="U54" i="9" s="1"/>
  <c r="U58" i="9" a="1"/>
  <c r="U58" i="9" s="1"/>
  <c r="U62" i="9" a="1"/>
  <c r="U62" i="9" s="1"/>
  <c r="U6" i="9" a="1"/>
  <c r="U6" i="9" s="1"/>
  <c r="U36" i="9" a="1"/>
  <c r="U36" i="9" s="1"/>
  <c r="U47" i="9" a="1"/>
  <c r="U47" i="9" s="1"/>
  <c r="U57" i="9" a="1"/>
  <c r="U57" i="9" s="1"/>
  <c r="U61" i="9" a="1"/>
  <c r="U61" i="9" s="1"/>
  <c r="U65" i="9" a="1"/>
  <c r="U65" i="9" s="1"/>
  <c r="U44" i="9" a="1"/>
  <c r="U44" i="9" s="1"/>
  <c r="U64" i="9" a="1"/>
  <c r="U64" i="9" s="1"/>
  <c r="U60" i="9" a="1"/>
  <c r="U60" i="9" s="1"/>
  <c r="U56" i="9" a="1"/>
  <c r="U56" i="9" s="1"/>
  <c r="U4" i="9"/>
  <c r="U5" i="9"/>
  <c r="V3" i="9"/>
  <c r="V9" i="9" l="1" a="1"/>
  <c r="V9" i="9" s="1"/>
  <c r="V15" i="9" a="1"/>
  <c r="V15" i="9" s="1"/>
  <c r="V8" i="9" a="1"/>
  <c r="V8" i="9" s="1"/>
  <c r="V11" i="9" a="1"/>
  <c r="V11" i="9" s="1"/>
  <c r="V13" i="9" a="1"/>
  <c r="V13" i="9" s="1"/>
  <c r="V14" i="9" a="1"/>
  <c r="V14" i="9" s="1"/>
  <c r="V21" i="9" a="1"/>
  <c r="V21" i="9" s="1"/>
  <c r="V7" i="9" a="1"/>
  <c r="V7" i="9" s="1"/>
  <c r="V12" i="9" a="1"/>
  <c r="V12" i="9" s="1"/>
  <c r="V18" i="9" a="1"/>
  <c r="V18" i="9" s="1"/>
  <c r="V17" i="9" a="1"/>
  <c r="V17" i="9" s="1"/>
  <c r="V20" i="9" a="1"/>
  <c r="V20" i="9" s="1"/>
  <c r="V19" i="9" a="1"/>
  <c r="V19" i="9" s="1"/>
  <c r="V25" i="9" a="1"/>
  <c r="V25" i="9" s="1"/>
  <c r="V28" i="9" a="1"/>
  <c r="V28" i="9" s="1"/>
  <c r="V24" i="9" a="1"/>
  <c r="V24" i="9" s="1"/>
  <c r="V27" i="9" a="1"/>
  <c r="V27" i="9" s="1"/>
  <c r="V29" i="9" a="1"/>
  <c r="V29" i="9" s="1"/>
  <c r="V22" i="9" a="1"/>
  <c r="V22" i="9" s="1"/>
  <c r="V23" i="9" a="1"/>
  <c r="V23" i="9" s="1"/>
  <c r="V33" i="9" a="1"/>
  <c r="V33" i="9" s="1"/>
  <c r="V36" i="9" a="1"/>
  <c r="V36" i="9" s="1"/>
  <c r="V39" i="9" a="1"/>
  <c r="V39" i="9" s="1"/>
  <c r="V10" i="9" a="1"/>
  <c r="V10" i="9" s="1"/>
  <c r="V16" i="9" a="1"/>
  <c r="V16" i="9" s="1"/>
  <c r="V32" i="9" a="1"/>
  <c r="V32" i="9" s="1"/>
  <c r="V35" i="9" a="1"/>
  <c r="V35" i="9" s="1"/>
  <c r="V40" i="9" a="1"/>
  <c r="V40" i="9" s="1"/>
  <c r="V26" i="9" a="1"/>
  <c r="V26" i="9" s="1"/>
  <c r="V31" i="9" a="1"/>
  <c r="V31" i="9" s="1"/>
  <c r="V38" i="9" a="1"/>
  <c r="V38" i="9" s="1"/>
  <c r="V30" i="9" a="1"/>
  <c r="V30" i="9" s="1"/>
  <c r="V34" i="9" a="1"/>
  <c r="V34" i="9" s="1"/>
  <c r="V43" i="9" a="1"/>
  <c r="V43" i="9" s="1"/>
  <c r="V47" i="9" a="1"/>
  <c r="V47" i="9" s="1"/>
  <c r="V49" i="9" a="1"/>
  <c r="V49" i="9" s="1"/>
  <c r="V53" i="9" a="1"/>
  <c r="V53" i="9" s="1"/>
  <c r="V37" i="9" a="1"/>
  <c r="V37" i="9" s="1"/>
  <c r="V42" i="9" a="1"/>
  <c r="V42" i="9" s="1"/>
  <c r="V44" i="9" a="1"/>
  <c r="V44" i="9" s="1"/>
  <c r="V48" i="9" a="1"/>
  <c r="V48" i="9" s="1"/>
  <c r="V52" i="9" a="1"/>
  <c r="V52" i="9" s="1"/>
  <c r="V46" i="9" a="1"/>
  <c r="V46" i="9" s="1"/>
  <c r="V51" i="9" a="1"/>
  <c r="V51" i="9" s="1"/>
  <c r="V56" i="9" a="1"/>
  <c r="V56" i="9" s="1"/>
  <c r="V60" i="9" a="1"/>
  <c r="V60" i="9" s="1"/>
  <c r="V64" i="9" a="1"/>
  <c r="V64" i="9" s="1"/>
  <c r="V50" i="9" a="1"/>
  <c r="V50" i="9" s="1"/>
  <c r="V55" i="9" a="1"/>
  <c r="V55" i="9" s="1"/>
  <c r="V59" i="9" a="1"/>
  <c r="V59" i="9" s="1"/>
  <c r="V63" i="9" a="1"/>
  <c r="V63" i="9" s="1"/>
  <c r="V45" i="9" a="1"/>
  <c r="V45" i="9" s="1"/>
  <c r="V54" i="9" a="1"/>
  <c r="V54" i="9" s="1"/>
  <c r="V58" i="9" a="1"/>
  <c r="V58" i="9" s="1"/>
  <c r="V62" i="9" a="1"/>
  <c r="V62" i="9" s="1"/>
  <c r="V41" i="9" a="1"/>
  <c r="V41" i="9" s="1"/>
  <c r="V65" i="9" a="1"/>
  <c r="V65" i="9" s="1"/>
  <c r="V61" i="9" a="1"/>
  <c r="V61" i="9" s="1"/>
  <c r="V57" i="9" a="1"/>
  <c r="V57" i="9" s="1"/>
  <c r="V6" i="9" a="1"/>
  <c r="V6" i="9" s="1"/>
  <c r="V4" i="9"/>
  <c r="V5" i="9"/>
  <c r="W3" i="9"/>
  <c r="W7" i="9" l="1" a="1"/>
  <c r="W7" i="9" s="1"/>
  <c r="W12" i="9" a="1"/>
  <c r="W12" i="9" s="1"/>
  <c r="W14" i="9" a="1"/>
  <c r="W14" i="9" s="1"/>
  <c r="W10" i="9" a="1"/>
  <c r="W10" i="9" s="1"/>
  <c r="W9" i="9" a="1"/>
  <c r="W9" i="9" s="1"/>
  <c r="W15" i="9" a="1"/>
  <c r="W15" i="9" s="1"/>
  <c r="W11" i="9" a="1"/>
  <c r="W11" i="9" s="1"/>
  <c r="W16" i="9" a="1"/>
  <c r="W16" i="9" s="1"/>
  <c r="W17" i="9" a="1"/>
  <c r="W17" i="9" s="1"/>
  <c r="W22" i="9" a="1"/>
  <c r="W22" i="9" s="1"/>
  <c r="W19" i="9" a="1"/>
  <c r="W19" i="9" s="1"/>
  <c r="W8" i="9" a="1"/>
  <c r="W8" i="9" s="1"/>
  <c r="W13" i="9" a="1"/>
  <c r="W13" i="9" s="1"/>
  <c r="W18" i="9" a="1"/>
  <c r="W18" i="9" s="1"/>
  <c r="W21" i="9" a="1"/>
  <c r="W21" i="9" s="1"/>
  <c r="W26" i="9" a="1"/>
  <c r="W26" i="9" s="1"/>
  <c r="W25" i="9" a="1"/>
  <c r="W25" i="9" s="1"/>
  <c r="W28" i="9" a="1"/>
  <c r="W28" i="9" s="1"/>
  <c r="W20" i="9" a="1"/>
  <c r="W20" i="9" s="1"/>
  <c r="W24" i="9" a="1"/>
  <c r="W24" i="9" s="1"/>
  <c r="W27" i="9" a="1"/>
  <c r="W27" i="9" s="1"/>
  <c r="W29" i="9" a="1"/>
  <c r="W29" i="9" s="1"/>
  <c r="W30" i="9" a="1"/>
  <c r="W30" i="9" s="1"/>
  <c r="W31" i="9" a="1"/>
  <c r="W31" i="9" s="1"/>
  <c r="W34" i="9" a="1"/>
  <c r="W34" i="9" s="1"/>
  <c r="W37" i="9" a="1"/>
  <c r="W37" i="9" s="1"/>
  <c r="W23" i="9" a="1"/>
  <c r="W23" i="9" s="1"/>
  <c r="W33" i="9" a="1"/>
  <c r="W33" i="9" s="1"/>
  <c r="W36" i="9" a="1"/>
  <c r="W36" i="9" s="1"/>
  <c r="W32" i="9" a="1"/>
  <c r="W32" i="9" s="1"/>
  <c r="W39" i="9" a="1"/>
  <c r="W39" i="9" s="1"/>
  <c r="W41" i="9" a="1"/>
  <c r="W41" i="9" s="1"/>
  <c r="W50" i="9" a="1"/>
  <c r="W50" i="9" s="1"/>
  <c r="W40" i="9" a="1"/>
  <c r="W40" i="9" s="1"/>
  <c r="W45" i="9" a="1"/>
  <c r="W45" i="9" s="1"/>
  <c r="W49" i="9" a="1"/>
  <c r="W49" i="9" s="1"/>
  <c r="W53" i="9" a="1"/>
  <c r="W53" i="9" s="1"/>
  <c r="W35" i="9" a="1"/>
  <c r="W35" i="9" s="1"/>
  <c r="W43" i="9" a="1"/>
  <c r="W43" i="9" s="1"/>
  <c r="W44" i="9" a="1"/>
  <c r="W44" i="9" s="1"/>
  <c r="W47" i="9" a="1"/>
  <c r="W47" i="9" s="1"/>
  <c r="W48" i="9" a="1"/>
  <c r="W48" i="9" s="1"/>
  <c r="W57" i="9" a="1"/>
  <c r="W57" i="9" s="1"/>
  <c r="W61" i="9" a="1"/>
  <c r="W61" i="9" s="1"/>
  <c r="W65" i="9" a="1"/>
  <c r="W65" i="9" s="1"/>
  <c r="W6" i="9" a="1"/>
  <c r="W6" i="9" s="1"/>
  <c r="W38" i="9" a="1"/>
  <c r="W38" i="9" s="1"/>
  <c r="W46" i="9" a="1"/>
  <c r="W46" i="9" s="1"/>
  <c r="W51" i="9" a="1"/>
  <c r="W51" i="9" s="1"/>
  <c r="W56" i="9" a="1"/>
  <c r="W56" i="9" s="1"/>
  <c r="W60" i="9" a="1"/>
  <c r="W60" i="9" s="1"/>
  <c r="W64" i="9" a="1"/>
  <c r="W64" i="9" s="1"/>
  <c r="W42" i="9" a="1"/>
  <c r="W42" i="9" s="1"/>
  <c r="W54" i="9" a="1"/>
  <c r="W54" i="9" s="1"/>
  <c r="W52" i="9" a="1"/>
  <c r="W52" i="9" s="1"/>
  <c r="W55" i="9" a="1"/>
  <c r="W55" i="9" s="1"/>
  <c r="W59" i="9" a="1"/>
  <c r="W59" i="9" s="1"/>
  <c r="W63" i="9" a="1"/>
  <c r="W63" i="9" s="1"/>
  <c r="W62" i="9" a="1"/>
  <c r="W62" i="9" s="1"/>
  <c r="W58" i="9" a="1"/>
  <c r="W58" i="9" s="1"/>
  <c r="W5" i="9"/>
  <c r="X3" i="9"/>
  <c r="W4" i="9"/>
  <c r="X8" i="9" l="1" a="1"/>
  <c r="X8" i="9" s="1"/>
  <c r="X13" i="9" a="1"/>
  <c r="X13" i="9" s="1"/>
  <c r="X15" i="9" a="1"/>
  <c r="X15" i="9" s="1"/>
  <c r="X7" i="9" a="1"/>
  <c r="X7" i="9" s="1"/>
  <c r="X11" i="9" a="1"/>
  <c r="X11" i="9" s="1"/>
  <c r="X12" i="9" a="1"/>
  <c r="X12" i="9" s="1"/>
  <c r="X14" i="9" a="1"/>
  <c r="X14" i="9" s="1"/>
  <c r="X10" i="9" a="1"/>
  <c r="X10" i="9" s="1"/>
  <c r="X18" i="9" a="1"/>
  <c r="X18" i="9" s="1"/>
  <c r="X17" i="9" a="1"/>
  <c r="X17" i="9" s="1"/>
  <c r="X20" i="9" a="1"/>
  <c r="X20" i="9" s="1"/>
  <c r="X16" i="9" a="1"/>
  <c r="X16" i="9" s="1"/>
  <c r="X19" i="9" a="1"/>
  <c r="X19" i="9" s="1"/>
  <c r="X21" i="9" a="1"/>
  <c r="X21" i="9" s="1"/>
  <c r="X23" i="9" a="1"/>
  <c r="X23" i="9" s="1"/>
  <c r="X27" i="9" a="1"/>
  <c r="X27" i="9" s="1"/>
  <c r="X29" i="9" a="1"/>
  <c r="X29" i="9" s="1"/>
  <c r="X9" i="9" a="1"/>
  <c r="X9" i="9" s="1"/>
  <c r="X26" i="9" a="1"/>
  <c r="X26" i="9" s="1"/>
  <c r="X25" i="9" a="1"/>
  <c r="X25" i="9" s="1"/>
  <c r="X32" i="9" a="1"/>
  <c r="X32" i="9" s="1"/>
  <c r="X35" i="9" a="1"/>
  <c r="X35" i="9" s="1"/>
  <c r="X38" i="9" a="1"/>
  <c r="X38" i="9" s="1"/>
  <c r="X22" i="9" a="1"/>
  <c r="X22" i="9" s="1"/>
  <c r="X31" i="9" a="1"/>
  <c r="X31" i="9" s="1"/>
  <c r="X34" i="9" a="1"/>
  <c r="X34" i="9" s="1"/>
  <c r="X37" i="9" a="1"/>
  <c r="X37" i="9" s="1"/>
  <c r="X40" i="9" a="1"/>
  <c r="X40" i="9" s="1"/>
  <c r="X28" i="9" a="1"/>
  <c r="X28" i="9" s="1"/>
  <c r="X30" i="9" a="1"/>
  <c r="X30" i="9" s="1"/>
  <c r="X33" i="9" a="1"/>
  <c r="X33" i="9" s="1"/>
  <c r="X36" i="9" a="1"/>
  <c r="X36" i="9" s="1"/>
  <c r="X42" i="9" a="1"/>
  <c r="X42" i="9" s="1"/>
  <c r="X43" i="9" a="1"/>
  <c r="X43" i="9" s="1"/>
  <c r="X44" i="9" a="1"/>
  <c r="X44" i="9" s="1"/>
  <c r="X51" i="9" a="1"/>
  <c r="X51" i="9" s="1"/>
  <c r="X24" i="9" a="1"/>
  <c r="X24" i="9" s="1"/>
  <c r="X39" i="9" a="1"/>
  <c r="X39" i="9" s="1"/>
  <c r="X46" i="9" a="1"/>
  <c r="X46" i="9" s="1"/>
  <c r="X50" i="9" a="1"/>
  <c r="X50" i="9" s="1"/>
  <c r="X41" i="9" a="1"/>
  <c r="X41" i="9" s="1"/>
  <c r="X45" i="9" a="1"/>
  <c r="X45" i="9" s="1"/>
  <c r="X49" i="9" a="1"/>
  <c r="X49" i="9" s="1"/>
  <c r="X54" i="9" a="1"/>
  <c r="X54" i="9" s="1"/>
  <c r="X58" i="9" a="1"/>
  <c r="X58" i="9" s="1"/>
  <c r="X62" i="9" a="1"/>
  <c r="X62" i="9" s="1"/>
  <c r="X47" i="9" a="1"/>
  <c r="X47" i="9" s="1"/>
  <c r="X55" i="9" a="1"/>
  <c r="X55" i="9" s="1"/>
  <c r="X57" i="9" a="1"/>
  <c r="X57" i="9" s="1"/>
  <c r="X61" i="9" a="1"/>
  <c r="X61" i="9" s="1"/>
  <c r="X65" i="9" a="1"/>
  <c r="X65" i="9" s="1"/>
  <c r="X52" i="9" a="1"/>
  <c r="X52" i="9" s="1"/>
  <c r="X48" i="9" a="1"/>
  <c r="X48" i="9" s="1"/>
  <c r="X53" i="9" a="1"/>
  <c r="X53" i="9" s="1"/>
  <c r="X56" i="9" a="1"/>
  <c r="X56" i="9" s="1"/>
  <c r="X60" i="9" a="1"/>
  <c r="X60" i="9" s="1"/>
  <c r="X64" i="9" a="1"/>
  <c r="X64" i="9" s="1"/>
  <c r="X6" i="9" a="1"/>
  <c r="X6" i="9" s="1"/>
  <c r="X63" i="9" a="1"/>
  <c r="X63" i="9" s="1"/>
  <c r="X59" i="9" a="1"/>
  <c r="X59" i="9" s="1"/>
  <c r="Y3" i="9"/>
  <c r="X4" i="9"/>
  <c r="X5" i="9"/>
  <c r="Y9" i="9" l="1" a="1"/>
  <c r="Y9" i="9" s="1"/>
  <c r="Y8" i="9" a="1"/>
  <c r="Y8" i="9" s="1"/>
  <c r="Y13" i="9" a="1"/>
  <c r="Y13" i="9" s="1"/>
  <c r="Y15" i="9" a="1"/>
  <c r="Y15" i="9" s="1"/>
  <c r="Y7" i="9" a="1"/>
  <c r="Y7" i="9" s="1"/>
  <c r="Y11" i="9" a="1"/>
  <c r="Y11" i="9" s="1"/>
  <c r="Y12" i="9" a="1"/>
  <c r="Y12" i="9" s="1"/>
  <c r="Y14" i="9" a="1"/>
  <c r="Y14" i="9" s="1"/>
  <c r="Y10" i="9" a="1"/>
  <c r="Y10" i="9" s="1"/>
  <c r="Y19" i="9" a="1"/>
  <c r="Y19" i="9" s="1"/>
  <c r="Y18" i="9" a="1"/>
  <c r="Y18" i="9" s="1"/>
  <c r="Y21" i="9" a="1"/>
  <c r="Y21" i="9" s="1"/>
  <c r="Y17" i="9" a="1"/>
  <c r="Y17" i="9" s="1"/>
  <c r="Y20" i="9" a="1"/>
  <c r="Y20" i="9" s="1"/>
  <c r="Y16" i="9" a="1"/>
  <c r="Y16" i="9" s="1"/>
  <c r="Y22" i="9" a="1"/>
  <c r="Y22" i="9" s="1"/>
  <c r="Y24" i="9" a="1"/>
  <c r="Y24" i="9" s="1"/>
  <c r="Y28" i="9" a="1"/>
  <c r="Y28" i="9" s="1"/>
  <c r="Y27" i="9" a="1"/>
  <c r="Y27" i="9" s="1"/>
  <c r="Y23" i="9" a="1"/>
  <c r="Y23" i="9" s="1"/>
  <c r="Y26" i="9" a="1"/>
  <c r="Y26" i="9" s="1"/>
  <c r="Y33" i="9" a="1"/>
  <c r="Y33" i="9" s="1"/>
  <c r="Y36" i="9" a="1"/>
  <c r="Y36" i="9" s="1"/>
  <c r="Y39" i="9" a="1"/>
  <c r="Y39" i="9" s="1"/>
  <c r="Y25" i="9" a="1"/>
  <c r="Y25" i="9" s="1"/>
  <c r="Y29" i="9" a="1"/>
  <c r="Y29" i="9" s="1"/>
  <c r="Y32" i="9" a="1"/>
  <c r="Y32" i="9" s="1"/>
  <c r="Y35" i="9" a="1"/>
  <c r="Y35" i="9" s="1"/>
  <c r="Y38" i="9" a="1"/>
  <c r="Y38" i="9" s="1"/>
  <c r="Y31" i="9" a="1"/>
  <c r="Y31" i="9" s="1"/>
  <c r="Y34" i="9" a="1"/>
  <c r="Y34" i="9" s="1"/>
  <c r="Y45" i="9" a="1"/>
  <c r="Y45" i="9" s="1"/>
  <c r="Y48" i="9" a="1"/>
  <c r="Y48" i="9" s="1"/>
  <c r="Y52" i="9" a="1"/>
  <c r="Y52" i="9" s="1"/>
  <c r="Y30" i="9" a="1"/>
  <c r="Y30" i="9" s="1"/>
  <c r="Y44" i="9" a="1"/>
  <c r="Y44" i="9" s="1"/>
  <c r="Y47" i="9" a="1"/>
  <c r="Y47" i="9" s="1"/>
  <c r="Y51" i="9" a="1"/>
  <c r="Y51" i="9" s="1"/>
  <c r="Y37" i="9" a="1"/>
  <c r="Y37" i="9" s="1"/>
  <c r="Y42" i="9" a="1"/>
  <c r="Y42" i="9" s="1"/>
  <c r="Y43" i="9" a="1"/>
  <c r="Y43" i="9" s="1"/>
  <c r="Y46" i="9" a="1"/>
  <c r="Y46" i="9" s="1"/>
  <c r="Y50" i="9" a="1"/>
  <c r="Y50" i="9" s="1"/>
  <c r="Y41" i="9" a="1"/>
  <c r="Y41" i="9" s="1"/>
  <c r="Y55" i="9" a="1"/>
  <c r="Y55" i="9" s="1"/>
  <c r="Y59" i="9" a="1"/>
  <c r="Y59" i="9" s="1"/>
  <c r="Y63" i="9" a="1"/>
  <c r="Y63" i="9" s="1"/>
  <c r="Y40" i="9" a="1"/>
  <c r="Y40" i="9" s="1"/>
  <c r="Y54" i="9" a="1"/>
  <c r="Y54" i="9" s="1"/>
  <c r="Y58" i="9" a="1"/>
  <c r="Y58" i="9" s="1"/>
  <c r="Y62" i="9" a="1"/>
  <c r="Y62" i="9" s="1"/>
  <c r="Y49" i="9" a="1"/>
  <c r="Y49" i="9" s="1"/>
  <c r="Y57" i="9" a="1"/>
  <c r="Y57" i="9" s="1"/>
  <c r="Y61" i="9" a="1"/>
  <c r="Y61" i="9" s="1"/>
  <c r="Y65" i="9" a="1"/>
  <c r="Y65" i="9" s="1"/>
  <c r="Y53" i="9" a="1"/>
  <c r="Y53" i="9" s="1"/>
  <c r="Y64" i="9" a="1"/>
  <c r="Y64" i="9" s="1"/>
  <c r="Y6" i="9" a="1"/>
  <c r="Y6" i="9" s="1"/>
  <c r="Y60" i="9" a="1"/>
  <c r="Y60" i="9" s="1"/>
  <c r="Y56" i="9" a="1"/>
  <c r="Y56" i="9" s="1"/>
  <c r="Y4" i="9"/>
  <c r="Y5" i="9"/>
  <c r="Z3" i="9"/>
  <c r="Z10" i="9" l="1" a="1"/>
  <c r="Z10" i="9" s="1"/>
  <c r="Z9" i="9" a="1"/>
  <c r="Z9" i="9" s="1"/>
  <c r="Z8" i="9" a="1"/>
  <c r="Z8" i="9" s="1"/>
  <c r="Z13" i="9" a="1"/>
  <c r="Z13" i="9" s="1"/>
  <c r="Z15" i="9" a="1"/>
  <c r="Z15" i="9" s="1"/>
  <c r="Z14" i="9" a="1"/>
  <c r="Z14" i="9" s="1"/>
  <c r="Z16" i="9" a="1"/>
  <c r="Z16" i="9" s="1"/>
  <c r="Z20" i="9" a="1"/>
  <c r="Z20" i="9" s="1"/>
  <c r="Z11" i="9" a="1"/>
  <c r="Z11" i="9" s="1"/>
  <c r="Z19" i="9" a="1"/>
  <c r="Z19" i="9" s="1"/>
  <c r="Z22" i="9" a="1"/>
  <c r="Z22" i="9" s="1"/>
  <c r="Z7" i="9" a="1"/>
  <c r="Z7" i="9" s="1"/>
  <c r="Z12" i="9" a="1"/>
  <c r="Z12" i="9" s="1"/>
  <c r="Z18" i="9" a="1"/>
  <c r="Z18" i="9" s="1"/>
  <c r="Z21" i="9" a="1"/>
  <c r="Z21" i="9" s="1"/>
  <c r="Z25" i="9" a="1"/>
  <c r="Z25" i="9" s="1"/>
  <c r="Z28" i="9" a="1"/>
  <c r="Z28" i="9" s="1"/>
  <c r="Z17" i="9" a="1"/>
  <c r="Z17" i="9" s="1"/>
  <c r="Z24" i="9" a="1"/>
  <c r="Z24" i="9" s="1"/>
  <c r="Z27" i="9" a="1"/>
  <c r="Z27" i="9" s="1"/>
  <c r="Z34" i="9" a="1"/>
  <c r="Z34" i="9" s="1"/>
  <c r="Z37" i="9" a="1"/>
  <c r="Z37" i="9" s="1"/>
  <c r="Z30" i="9" a="1"/>
  <c r="Z30" i="9" s="1"/>
  <c r="Z33" i="9" a="1"/>
  <c r="Z33" i="9" s="1"/>
  <c r="Z36" i="9" a="1"/>
  <c r="Z36" i="9" s="1"/>
  <c r="Z39" i="9" a="1"/>
  <c r="Z39" i="9" s="1"/>
  <c r="Z40" i="9" a="1"/>
  <c r="Z40" i="9" s="1"/>
  <c r="Z23" i="9" a="1"/>
  <c r="Z23" i="9" s="1"/>
  <c r="Z29" i="9" a="1"/>
  <c r="Z29" i="9" s="1"/>
  <c r="Z32" i="9" a="1"/>
  <c r="Z32" i="9" s="1"/>
  <c r="Z35" i="9" a="1"/>
  <c r="Z35" i="9" s="1"/>
  <c r="Z31" i="9" a="1"/>
  <c r="Z31" i="9" s="1"/>
  <c r="Z38" i="9" a="1"/>
  <c r="Z38" i="9" s="1"/>
  <c r="Z43" i="9" a="1"/>
  <c r="Z43" i="9" s="1"/>
  <c r="Z46" i="9" a="1"/>
  <c r="Z46" i="9" s="1"/>
  <c r="Z49" i="9" a="1"/>
  <c r="Z49" i="9" s="1"/>
  <c r="Z53" i="9" a="1"/>
  <c r="Z53" i="9" s="1"/>
  <c r="Z41" i="9" a="1"/>
  <c r="Z41" i="9" s="1"/>
  <c r="Z45" i="9" a="1"/>
  <c r="Z45" i="9" s="1"/>
  <c r="Z48" i="9" a="1"/>
  <c r="Z48" i="9" s="1"/>
  <c r="Z52" i="9" a="1"/>
  <c r="Z52" i="9" s="1"/>
  <c r="Z26" i="9" a="1"/>
  <c r="Z26" i="9" s="1"/>
  <c r="Z47" i="9" a="1"/>
  <c r="Z47" i="9" s="1"/>
  <c r="Z51" i="9" a="1"/>
  <c r="Z51" i="9" s="1"/>
  <c r="Z42" i="9" a="1"/>
  <c r="Z42" i="9" s="1"/>
  <c r="Z56" i="9" a="1"/>
  <c r="Z56" i="9" s="1"/>
  <c r="Z60" i="9" a="1"/>
  <c r="Z60" i="9" s="1"/>
  <c r="Z64" i="9" a="1"/>
  <c r="Z64" i="9" s="1"/>
  <c r="Z44" i="9" a="1"/>
  <c r="Z44" i="9" s="1"/>
  <c r="Z55" i="9" a="1"/>
  <c r="Z55" i="9" s="1"/>
  <c r="Z59" i="9" a="1"/>
  <c r="Z59" i="9" s="1"/>
  <c r="Z63" i="9" a="1"/>
  <c r="Z63" i="9" s="1"/>
  <c r="Z6" i="9" a="1"/>
  <c r="Z6" i="9" s="1"/>
  <c r="Z50" i="9" a="1"/>
  <c r="Z50" i="9" s="1"/>
  <c r="Z54" i="9" a="1"/>
  <c r="Z54" i="9" s="1"/>
  <c r="Z58" i="9" a="1"/>
  <c r="Z58" i="9" s="1"/>
  <c r="Z62" i="9" a="1"/>
  <c r="Z62" i="9" s="1"/>
  <c r="Z65" i="9" a="1"/>
  <c r="Z65" i="9" s="1"/>
  <c r="Z61" i="9" a="1"/>
  <c r="Z61" i="9" s="1"/>
  <c r="Z57" i="9" a="1"/>
  <c r="Z57" i="9" s="1"/>
  <c r="Z4" i="9"/>
  <c r="Z5" i="9"/>
  <c r="AA3" i="9"/>
  <c r="AA7" i="9" l="1" a="1"/>
  <c r="AA7" i="9" s="1"/>
  <c r="AA11" i="9" a="1"/>
  <c r="AA11" i="9" s="1"/>
  <c r="AA12" i="9" a="1"/>
  <c r="AA12" i="9" s="1"/>
  <c r="AA10" i="9" a="1"/>
  <c r="AA10" i="9" s="1"/>
  <c r="AA14" i="9" a="1"/>
  <c r="AA14" i="9" s="1"/>
  <c r="AA9" i="9" a="1"/>
  <c r="AA9" i="9" s="1"/>
  <c r="AA17" i="9" a="1"/>
  <c r="AA17" i="9" s="1"/>
  <c r="AA16" i="9" a="1"/>
  <c r="AA16" i="9" s="1"/>
  <c r="AA20" i="9" a="1"/>
  <c r="AA20" i="9" s="1"/>
  <c r="AA15" i="9" a="1"/>
  <c r="AA15" i="9" s="1"/>
  <c r="AA19" i="9" a="1"/>
  <c r="AA19" i="9" s="1"/>
  <c r="AA18" i="9" a="1"/>
  <c r="AA18" i="9" s="1"/>
  <c r="AA26" i="9" a="1"/>
  <c r="AA26" i="9" s="1"/>
  <c r="AA21" i="9" a="1"/>
  <c r="AA21" i="9" s="1"/>
  <c r="AA22" i="9" a="1"/>
  <c r="AA22" i="9" s="1"/>
  <c r="AA23" i="9" a="1"/>
  <c r="AA23" i="9" s="1"/>
  <c r="AA13" i="9" a="1"/>
  <c r="AA13" i="9" s="1"/>
  <c r="AA25" i="9" a="1"/>
  <c r="AA25" i="9" s="1"/>
  <c r="AA28" i="9" a="1"/>
  <c r="AA28" i="9" s="1"/>
  <c r="AA8" i="9" a="1"/>
  <c r="AA8" i="9" s="1"/>
  <c r="AA24" i="9" a="1"/>
  <c r="AA24" i="9" s="1"/>
  <c r="AA29" i="9" a="1"/>
  <c r="AA29" i="9" s="1"/>
  <c r="AA35" i="9" a="1"/>
  <c r="AA35" i="9" s="1"/>
  <c r="AA38" i="9" a="1"/>
  <c r="AA38" i="9" s="1"/>
  <c r="AA27" i="9" a="1"/>
  <c r="AA27" i="9" s="1"/>
  <c r="AA31" i="9" a="1"/>
  <c r="AA31" i="9" s="1"/>
  <c r="AA34" i="9" a="1"/>
  <c r="AA34" i="9" s="1"/>
  <c r="AA37" i="9" a="1"/>
  <c r="AA37" i="9" s="1"/>
  <c r="AA30" i="9" a="1"/>
  <c r="AA30" i="9" s="1"/>
  <c r="AA33" i="9" a="1"/>
  <c r="AA33" i="9" s="1"/>
  <c r="AA36" i="9" a="1"/>
  <c r="AA36" i="9" s="1"/>
  <c r="AA44" i="9" a="1"/>
  <c r="AA44" i="9" s="1"/>
  <c r="AA47" i="9" a="1"/>
  <c r="AA47" i="9" s="1"/>
  <c r="AA50" i="9" a="1"/>
  <c r="AA50" i="9" s="1"/>
  <c r="AA40" i="9" a="1"/>
  <c r="AA40" i="9" s="1"/>
  <c r="AA42" i="9" a="1"/>
  <c r="AA42" i="9" s="1"/>
  <c r="AA46" i="9" a="1"/>
  <c r="AA46" i="9" s="1"/>
  <c r="AA49" i="9" a="1"/>
  <c r="AA49" i="9" s="1"/>
  <c r="AA32" i="9" a="1"/>
  <c r="AA32" i="9" s="1"/>
  <c r="AA39" i="9" a="1"/>
  <c r="AA39" i="9" s="1"/>
  <c r="AA41" i="9" a="1"/>
  <c r="AA41" i="9" s="1"/>
  <c r="AA43" i="9" a="1"/>
  <c r="AA43" i="9" s="1"/>
  <c r="AA48" i="9" a="1"/>
  <c r="AA48" i="9" s="1"/>
  <c r="AA52" i="9" a="1"/>
  <c r="AA52" i="9" s="1"/>
  <c r="AA53" i="9" a="1"/>
  <c r="AA53" i="9" s="1"/>
  <c r="AA57" i="9" a="1"/>
  <c r="AA57" i="9" s="1"/>
  <c r="AA61" i="9" a="1"/>
  <c r="AA61" i="9" s="1"/>
  <c r="AA65" i="9" a="1"/>
  <c r="AA65" i="9" s="1"/>
  <c r="AA54" i="9" a="1"/>
  <c r="AA54" i="9" s="1"/>
  <c r="AA45" i="9" a="1"/>
  <c r="AA45" i="9" s="1"/>
  <c r="AA56" i="9" a="1"/>
  <c r="AA56" i="9" s="1"/>
  <c r="AA60" i="9" a="1"/>
  <c r="AA60" i="9" s="1"/>
  <c r="AA64" i="9" a="1"/>
  <c r="AA64" i="9" s="1"/>
  <c r="AA51" i="9" a="1"/>
  <c r="AA51" i="9" s="1"/>
  <c r="AA55" i="9" a="1"/>
  <c r="AA55" i="9" s="1"/>
  <c r="AA59" i="9" a="1"/>
  <c r="AA59" i="9" s="1"/>
  <c r="AA63" i="9" a="1"/>
  <c r="AA63" i="9" s="1"/>
  <c r="AA6" i="9" a="1"/>
  <c r="AA6" i="9" s="1"/>
  <c r="AA62" i="9" a="1"/>
  <c r="AA62" i="9" s="1"/>
  <c r="AA58" i="9" a="1"/>
  <c r="AA58" i="9" s="1"/>
  <c r="AA4" i="9"/>
  <c r="AA5" i="9"/>
  <c r="AB3" i="9"/>
  <c r="AB8" i="9" l="1" a="1"/>
  <c r="AB8" i="9" s="1"/>
  <c r="AB13" i="9" a="1"/>
  <c r="AB13" i="9" s="1"/>
  <c r="AB11" i="9" a="1"/>
  <c r="AB11" i="9" s="1"/>
  <c r="AB12" i="9" a="1"/>
  <c r="AB12" i="9" s="1"/>
  <c r="AB15" i="9" a="1"/>
  <c r="AB15" i="9" s="1"/>
  <c r="AB7" i="9" a="1"/>
  <c r="AB7" i="9" s="1"/>
  <c r="AB10" i="9" a="1"/>
  <c r="AB10" i="9" s="1"/>
  <c r="AB14" i="9" a="1"/>
  <c r="AB14" i="9" s="1"/>
  <c r="AB9" i="9" a="1"/>
  <c r="AB9" i="9" s="1"/>
  <c r="AB18" i="9" a="1"/>
  <c r="AB18" i="9" s="1"/>
  <c r="AB21" i="9" a="1"/>
  <c r="AB21" i="9" s="1"/>
  <c r="AB17" i="9" a="1"/>
  <c r="AB17" i="9" s="1"/>
  <c r="AB20" i="9" a="1"/>
  <c r="AB20" i="9" s="1"/>
  <c r="AB27" i="9" a="1"/>
  <c r="AB27" i="9" s="1"/>
  <c r="AB16" i="9" a="1"/>
  <c r="AB16" i="9" s="1"/>
  <c r="AB24" i="9" a="1"/>
  <c r="AB24" i="9" s="1"/>
  <c r="AB19" i="9" a="1"/>
  <c r="AB19" i="9" s="1"/>
  <c r="AB22" i="9" a="1"/>
  <c r="AB22" i="9" s="1"/>
  <c r="AB23" i="9" a="1"/>
  <c r="AB23" i="9" s="1"/>
  <c r="AB26" i="9" a="1"/>
  <c r="AB26" i="9" s="1"/>
  <c r="AB30" i="9" a="1"/>
  <c r="AB30" i="9" s="1"/>
  <c r="AB36" i="9" a="1"/>
  <c r="AB36" i="9" s="1"/>
  <c r="AB39" i="9" a="1"/>
  <c r="AB39" i="9" s="1"/>
  <c r="AB29" i="9" a="1"/>
  <c r="AB29" i="9" s="1"/>
  <c r="AB32" i="9" a="1"/>
  <c r="AB32" i="9" s="1"/>
  <c r="AB35" i="9" a="1"/>
  <c r="AB35" i="9" s="1"/>
  <c r="AB38" i="9" a="1"/>
  <c r="AB38" i="9" s="1"/>
  <c r="AB40" i="9" a="1"/>
  <c r="AB40" i="9" s="1"/>
  <c r="AB25" i="9" a="1"/>
  <c r="AB25" i="9" s="1"/>
  <c r="AB31" i="9" a="1"/>
  <c r="AB31" i="9" s="1"/>
  <c r="AB34" i="9" a="1"/>
  <c r="AB34" i="9" s="1"/>
  <c r="AB37" i="9" a="1"/>
  <c r="AB37" i="9" s="1"/>
  <c r="AB33" i="9" a="1"/>
  <c r="AB33" i="9" s="1"/>
  <c r="AB41" i="9" a="1"/>
  <c r="AB41" i="9" s="1"/>
  <c r="AB43" i="9" a="1"/>
  <c r="AB43" i="9" s="1"/>
  <c r="AB45" i="9" a="1"/>
  <c r="AB45" i="9" s="1"/>
  <c r="AB51" i="9" a="1"/>
  <c r="AB51" i="9" s="1"/>
  <c r="AB47" i="9" a="1"/>
  <c r="AB47" i="9" s="1"/>
  <c r="AB50" i="9" a="1"/>
  <c r="AB50" i="9" s="1"/>
  <c r="AB42" i="9" a="1"/>
  <c r="AB42" i="9" s="1"/>
  <c r="AB44" i="9" a="1"/>
  <c r="AB44" i="9" s="1"/>
  <c r="AB49" i="9" a="1"/>
  <c r="AB49" i="9" s="1"/>
  <c r="AB28" i="9" a="1"/>
  <c r="AB28" i="9" s="1"/>
  <c r="AB54" i="9" a="1"/>
  <c r="AB54" i="9" s="1"/>
  <c r="AB58" i="9" a="1"/>
  <c r="AB58" i="9" s="1"/>
  <c r="AB62" i="9" a="1"/>
  <c r="AB62" i="9" s="1"/>
  <c r="AB6" i="9" a="1"/>
  <c r="AB6" i="9" s="1"/>
  <c r="AB46" i="9" a="1"/>
  <c r="AB46" i="9" s="1"/>
  <c r="AB52" i="9" a="1"/>
  <c r="AB52" i="9" s="1"/>
  <c r="AB53" i="9" a="1"/>
  <c r="AB53" i="9" s="1"/>
  <c r="AB57" i="9" a="1"/>
  <c r="AB57" i="9" s="1"/>
  <c r="AB61" i="9" a="1"/>
  <c r="AB61" i="9" s="1"/>
  <c r="AB65" i="9" a="1"/>
  <c r="AB65" i="9" s="1"/>
  <c r="AB56" i="9" a="1"/>
  <c r="AB56" i="9" s="1"/>
  <c r="AB60" i="9" a="1"/>
  <c r="AB60" i="9" s="1"/>
  <c r="AB64" i="9" a="1"/>
  <c r="AB64" i="9" s="1"/>
  <c r="AB48" i="9" a="1"/>
  <c r="AB48" i="9" s="1"/>
  <c r="AB55" i="9" a="1"/>
  <c r="AB55" i="9" s="1"/>
  <c r="AB59" i="9" a="1"/>
  <c r="AB59" i="9" s="1"/>
  <c r="AB63" i="9" a="1"/>
  <c r="AB63" i="9" s="1"/>
  <c r="AB4" i="9"/>
  <c r="AB5" i="9"/>
  <c r="AC3" i="9"/>
  <c r="AC9" i="9" l="1" a="1"/>
  <c r="AC9" i="9" s="1"/>
  <c r="AC13" i="9" a="1"/>
  <c r="AC13" i="9" s="1"/>
  <c r="AC8" i="9" a="1"/>
  <c r="AC8" i="9" s="1"/>
  <c r="AC11" i="9" a="1"/>
  <c r="AC11" i="9" s="1"/>
  <c r="AC15" i="9" a="1"/>
  <c r="AC15" i="9" s="1"/>
  <c r="AC16" i="9" a="1"/>
  <c r="AC16" i="9" s="1"/>
  <c r="AC19" i="9" a="1"/>
  <c r="AC19" i="9" s="1"/>
  <c r="AC22" i="9" a="1"/>
  <c r="AC22" i="9" s="1"/>
  <c r="AC10" i="9" a="1"/>
  <c r="AC10" i="9" s="1"/>
  <c r="AC14" i="9" a="1"/>
  <c r="AC14" i="9" s="1"/>
  <c r="AC18" i="9" a="1"/>
  <c r="AC18" i="9" s="1"/>
  <c r="AC21" i="9" a="1"/>
  <c r="AC21" i="9" s="1"/>
  <c r="AC12" i="9" a="1"/>
  <c r="AC12" i="9" s="1"/>
  <c r="AC20" i="9" a="1"/>
  <c r="AC20" i="9" s="1"/>
  <c r="AC28" i="9" a="1"/>
  <c r="AC28" i="9" s="1"/>
  <c r="AC7" i="9" a="1"/>
  <c r="AC7" i="9" s="1"/>
  <c r="AC25" i="9" a="1"/>
  <c r="AC25" i="9" s="1"/>
  <c r="AC24" i="9" a="1"/>
  <c r="AC24" i="9" s="1"/>
  <c r="AC27" i="9" a="1"/>
  <c r="AC27" i="9" s="1"/>
  <c r="AC17" i="9" a="1"/>
  <c r="AC17" i="9" s="1"/>
  <c r="AC26" i="9" a="1"/>
  <c r="AC26" i="9" s="1"/>
  <c r="AC37" i="9" a="1"/>
  <c r="AC37" i="9" s="1"/>
  <c r="AC30" i="9" a="1"/>
  <c r="AC30" i="9" s="1"/>
  <c r="AC33" i="9" a="1"/>
  <c r="AC33" i="9" s="1"/>
  <c r="AC36" i="9" a="1"/>
  <c r="AC36" i="9" s="1"/>
  <c r="AC39" i="9" a="1"/>
  <c r="AC39" i="9" s="1"/>
  <c r="AC29" i="9" a="1"/>
  <c r="AC29" i="9" s="1"/>
  <c r="AC32" i="9" a="1"/>
  <c r="AC32" i="9" s="1"/>
  <c r="AC35" i="9" a="1"/>
  <c r="AC35" i="9" s="1"/>
  <c r="AC38" i="9" a="1"/>
  <c r="AC38" i="9" s="1"/>
  <c r="AC42" i="9" a="1"/>
  <c r="AC42" i="9" s="1"/>
  <c r="AC46" i="9" a="1"/>
  <c r="AC46" i="9" s="1"/>
  <c r="AC48" i="9" a="1"/>
  <c r="AC48" i="9" s="1"/>
  <c r="AC52" i="9" a="1"/>
  <c r="AC52" i="9" s="1"/>
  <c r="AC31" i="9" a="1"/>
  <c r="AC31" i="9" s="1"/>
  <c r="AC41" i="9" a="1"/>
  <c r="AC41" i="9" s="1"/>
  <c r="AC51" i="9" a="1"/>
  <c r="AC51" i="9" s="1"/>
  <c r="AC34" i="9" a="1"/>
  <c r="AC34" i="9" s="1"/>
  <c r="AC43" i="9" a="1"/>
  <c r="AC43" i="9" s="1"/>
  <c r="AC45" i="9" a="1"/>
  <c r="AC45" i="9" s="1"/>
  <c r="AC50" i="9" a="1"/>
  <c r="AC50" i="9" s="1"/>
  <c r="AC55" i="9" a="1"/>
  <c r="AC55" i="9" s="1"/>
  <c r="AC59" i="9" a="1"/>
  <c r="AC59" i="9" s="1"/>
  <c r="AC63" i="9" a="1"/>
  <c r="AC63" i="9" s="1"/>
  <c r="AC23" i="9" a="1"/>
  <c r="AC23" i="9" s="1"/>
  <c r="AC47" i="9" a="1"/>
  <c r="AC47" i="9" s="1"/>
  <c r="AC54" i="9" a="1"/>
  <c r="AC54" i="9" s="1"/>
  <c r="AC58" i="9" a="1"/>
  <c r="AC58" i="9" s="1"/>
  <c r="AC62" i="9" a="1"/>
  <c r="AC62" i="9" s="1"/>
  <c r="AC6" i="9" a="1"/>
  <c r="AC6" i="9" s="1"/>
  <c r="AC40" i="9" a="1"/>
  <c r="AC40" i="9" s="1"/>
  <c r="AC44" i="9" a="1"/>
  <c r="AC44" i="9" s="1"/>
  <c r="AC53" i="9" a="1"/>
  <c r="AC53" i="9" s="1"/>
  <c r="AC57" i="9" a="1"/>
  <c r="AC57" i="9" s="1"/>
  <c r="AC61" i="9" a="1"/>
  <c r="AC61" i="9" s="1"/>
  <c r="AC65" i="9" a="1"/>
  <c r="AC65" i="9" s="1"/>
  <c r="AC49" i="9" a="1"/>
  <c r="AC49" i="9" s="1"/>
  <c r="AC56" i="9" a="1"/>
  <c r="AC56" i="9" s="1"/>
  <c r="AC64" i="9" a="1"/>
  <c r="AC64" i="9" s="1"/>
  <c r="AC60" i="9" a="1"/>
  <c r="AC60" i="9" s="1"/>
  <c r="AC4" i="9"/>
  <c r="AC5" i="9"/>
  <c r="AD3" i="9"/>
  <c r="AD7" i="9" l="1" a="1"/>
  <c r="AD7" i="9" s="1"/>
  <c r="AD10" i="9" a="1"/>
  <c r="AD10" i="9" s="1"/>
  <c r="AD12" i="9" a="1"/>
  <c r="AD12" i="9" s="1"/>
  <c r="AD14" i="9" a="1"/>
  <c r="AD14" i="9" s="1"/>
  <c r="AD9" i="9" a="1"/>
  <c r="AD9" i="9" s="1"/>
  <c r="AD8" i="9" a="1"/>
  <c r="AD8" i="9" s="1"/>
  <c r="AD13" i="9" a="1"/>
  <c r="AD13" i="9" s="1"/>
  <c r="AD17" i="9" a="1"/>
  <c r="AD17" i="9" s="1"/>
  <c r="AD19" i="9" a="1"/>
  <c r="AD19" i="9" s="1"/>
  <c r="AD20" i="9" a="1"/>
  <c r="AD20" i="9" s="1"/>
  <c r="AD22" i="9" a="1"/>
  <c r="AD22" i="9" s="1"/>
  <c r="AD11" i="9" a="1"/>
  <c r="AD11" i="9" s="1"/>
  <c r="AD16" i="9" a="1"/>
  <c r="AD16" i="9" s="1"/>
  <c r="AD21" i="9" a="1"/>
  <c r="AD21" i="9" s="1"/>
  <c r="AD23" i="9" a="1"/>
  <c r="AD23" i="9" s="1"/>
  <c r="AD18" i="9" a="1"/>
  <c r="AD18" i="9" s="1"/>
  <c r="AD26" i="9" a="1"/>
  <c r="AD26" i="9" s="1"/>
  <c r="AD25" i="9" a="1"/>
  <c r="AD25" i="9" s="1"/>
  <c r="AD28" i="9" a="1"/>
  <c r="AD28" i="9" s="1"/>
  <c r="AD15" i="9" a="1"/>
  <c r="AD15" i="9" s="1"/>
  <c r="AD31" i="9" a="1"/>
  <c r="AD31" i="9" s="1"/>
  <c r="AD38" i="9" a="1"/>
  <c r="AD38" i="9" s="1"/>
  <c r="AD24" i="9" a="1"/>
  <c r="AD24" i="9" s="1"/>
  <c r="AD34" i="9" a="1"/>
  <c r="AD34" i="9" s="1"/>
  <c r="AD37" i="9" a="1"/>
  <c r="AD37" i="9" s="1"/>
  <c r="AD27" i="9" a="1"/>
  <c r="AD27" i="9" s="1"/>
  <c r="AD30" i="9" a="1"/>
  <c r="AD30" i="9" s="1"/>
  <c r="AD33" i="9" a="1"/>
  <c r="AD33" i="9" s="1"/>
  <c r="AD36" i="9" a="1"/>
  <c r="AD36" i="9" s="1"/>
  <c r="AD39" i="9" a="1"/>
  <c r="AD39" i="9" s="1"/>
  <c r="AD29" i="9" a="1"/>
  <c r="AD29" i="9" s="1"/>
  <c r="AD35" i="9" a="1"/>
  <c r="AD35" i="9" s="1"/>
  <c r="AD40" i="9" a="1"/>
  <c r="AD40" i="9" s="1"/>
  <c r="AD43" i="9" a="1"/>
  <c r="AD43" i="9" s="1"/>
  <c r="AD47" i="9" a="1"/>
  <c r="AD47" i="9" s="1"/>
  <c r="AD49" i="9" a="1"/>
  <c r="AD49" i="9" s="1"/>
  <c r="AD42" i="9" a="1"/>
  <c r="AD42" i="9" s="1"/>
  <c r="AD44" i="9" a="1"/>
  <c r="AD44" i="9" s="1"/>
  <c r="AD48" i="9" a="1"/>
  <c r="AD48" i="9" s="1"/>
  <c r="AD52" i="9" a="1"/>
  <c r="AD52" i="9" s="1"/>
  <c r="AD46" i="9" a="1"/>
  <c r="AD46" i="9" s="1"/>
  <c r="AD51" i="9" a="1"/>
  <c r="AD51" i="9" s="1"/>
  <c r="AD56" i="9" a="1"/>
  <c r="AD56" i="9" s="1"/>
  <c r="AD60" i="9" a="1"/>
  <c r="AD60" i="9" s="1"/>
  <c r="AD64" i="9" a="1"/>
  <c r="AD64" i="9" s="1"/>
  <c r="AD50" i="9" a="1"/>
  <c r="AD50" i="9" s="1"/>
  <c r="AD53" i="9" a="1"/>
  <c r="AD53" i="9" s="1"/>
  <c r="AD32" i="9" a="1"/>
  <c r="AD32" i="9" s="1"/>
  <c r="AD55" i="9" a="1"/>
  <c r="AD55" i="9" s="1"/>
  <c r="AD59" i="9" a="1"/>
  <c r="AD59" i="9" s="1"/>
  <c r="AD63" i="9" a="1"/>
  <c r="AD63" i="9" s="1"/>
  <c r="AD41" i="9" a="1"/>
  <c r="AD41" i="9" s="1"/>
  <c r="AD45" i="9" a="1"/>
  <c r="AD45" i="9" s="1"/>
  <c r="AD54" i="9" a="1"/>
  <c r="AD54" i="9" s="1"/>
  <c r="AD58" i="9" a="1"/>
  <c r="AD58" i="9" s="1"/>
  <c r="AD62" i="9" a="1"/>
  <c r="AD62" i="9" s="1"/>
  <c r="AD6" i="9" a="1"/>
  <c r="AD6" i="9" s="1"/>
  <c r="AD57" i="9" a="1"/>
  <c r="AD57" i="9" s="1"/>
  <c r="AD65" i="9" a="1"/>
  <c r="AD65" i="9" s="1"/>
  <c r="AD61" i="9" a="1"/>
  <c r="AD61" i="9" s="1"/>
  <c r="AD4" i="9"/>
  <c r="AD5" i="9"/>
  <c r="AE3" i="9"/>
  <c r="AE8" i="9" l="1" a="1"/>
  <c r="AE8" i="9" s="1"/>
  <c r="AE11" i="9" a="1"/>
  <c r="AE11" i="9" s="1"/>
  <c r="AE13" i="9" a="1"/>
  <c r="AE13" i="9" s="1"/>
  <c r="AE15" i="9" a="1"/>
  <c r="AE15" i="9" s="1"/>
  <c r="AE7" i="9" a="1"/>
  <c r="AE7" i="9" s="1"/>
  <c r="AE12" i="9" a="1"/>
  <c r="AE12" i="9" s="1"/>
  <c r="AE10" i="9" a="1"/>
  <c r="AE10" i="9" s="1"/>
  <c r="AE14" i="9" a="1"/>
  <c r="AE14" i="9" s="1"/>
  <c r="AE18" i="9" a="1"/>
  <c r="AE18" i="9" s="1"/>
  <c r="AE21" i="9" a="1"/>
  <c r="AE21" i="9" s="1"/>
  <c r="AE9" i="9" a="1"/>
  <c r="AE9" i="9" s="1"/>
  <c r="AE17" i="9" a="1"/>
  <c r="AE17" i="9" s="1"/>
  <c r="AE20" i="9" a="1"/>
  <c r="AE20" i="9" s="1"/>
  <c r="AE24" i="9" a="1"/>
  <c r="AE24" i="9" s="1"/>
  <c r="AE23" i="9" a="1"/>
  <c r="AE23" i="9" s="1"/>
  <c r="AE27" i="9" a="1"/>
  <c r="AE27" i="9" s="1"/>
  <c r="AE16" i="9" a="1"/>
  <c r="AE16" i="9" s="1"/>
  <c r="AE26" i="9" a="1"/>
  <c r="AE26" i="9" s="1"/>
  <c r="AE28" i="9" a="1"/>
  <c r="AE28" i="9" s="1"/>
  <c r="AE32" i="9" a="1"/>
  <c r="AE32" i="9" s="1"/>
  <c r="AE39" i="9" a="1"/>
  <c r="AE39" i="9" s="1"/>
  <c r="AE19" i="9" a="1"/>
  <c r="AE19" i="9" s="1"/>
  <c r="AE29" i="9" a="1"/>
  <c r="AE29" i="9" s="1"/>
  <c r="AE35" i="9" a="1"/>
  <c r="AE35" i="9" s="1"/>
  <c r="AE38" i="9" a="1"/>
  <c r="AE38" i="9" s="1"/>
  <c r="AE22" i="9" a="1"/>
  <c r="AE22" i="9" s="1"/>
  <c r="AE31" i="9" a="1"/>
  <c r="AE31" i="9" s="1"/>
  <c r="AE34" i="9" a="1"/>
  <c r="AE34" i="9" s="1"/>
  <c r="AE37" i="9" a="1"/>
  <c r="AE37" i="9" s="1"/>
  <c r="AE25" i="9" a="1"/>
  <c r="AE25" i="9" s="1"/>
  <c r="AE41" i="9" a="1"/>
  <c r="AE41" i="9" s="1"/>
  <c r="AE50" i="9" a="1"/>
  <c r="AE50" i="9" s="1"/>
  <c r="AE33" i="9" a="1"/>
  <c r="AE33" i="9" s="1"/>
  <c r="AE45" i="9" a="1"/>
  <c r="AE45" i="9" s="1"/>
  <c r="AE49" i="9" a="1"/>
  <c r="AE49" i="9" s="1"/>
  <c r="AE36" i="9" a="1"/>
  <c r="AE36" i="9" s="1"/>
  <c r="AE40" i="9" a="1"/>
  <c r="AE40" i="9" s="1"/>
  <c r="AE43" i="9" a="1"/>
  <c r="AE43" i="9" s="1"/>
  <c r="AE44" i="9" a="1"/>
  <c r="AE44" i="9" s="1"/>
  <c r="AE47" i="9" a="1"/>
  <c r="AE47" i="9" s="1"/>
  <c r="AE48" i="9" a="1"/>
  <c r="AE48" i="9" s="1"/>
  <c r="AE30" i="9" a="1"/>
  <c r="AE30" i="9" s="1"/>
  <c r="AE53" i="9" a="1"/>
  <c r="AE53" i="9" s="1"/>
  <c r="AE57" i="9" a="1"/>
  <c r="AE57" i="9" s="1"/>
  <c r="AE61" i="9" a="1"/>
  <c r="AE61" i="9" s="1"/>
  <c r="AE65" i="9" a="1"/>
  <c r="AE65" i="9" s="1"/>
  <c r="AE56" i="9" a="1"/>
  <c r="AE56" i="9" s="1"/>
  <c r="AE60" i="9" a="1"/>
  <c r="AE60" i="9" s="1"/>
  <c r="AE64" i="9" a="1"/>
  <c r="AE64" i="9" s="1"/>
  <c r="AE42" i="9" a="1"/>
  <c r="AE42" i="9" s="1"/>
  <c r="AE46" i="9" a="1"/>
  <c r="AE46" i="9" s="1"/>
  <c r="AE52" i="9" a="1"/>
  <c r="AE52" i="9" s="1"/>
  <c r="AE55" i="9" a="1"/>
  <c r="AE55" i="9" s="1"/>
  <c r="AE59" i="9" a="1"/>
  <c r="AE59" i="9" s="1"/>
  <c r="AE63" i="9" a="1"/>
  <c r="AE63" i="9" s="1"/>
  <c r="AE51" i="9" a="1"/>
  <c r="AE51" i="9" s="1"/>
  <c r="AE54" i="9" a="1"/>
  <c r="AE54" i="9" s="1"/>
  <c r="AE58" i="9" a="1"/>
  <c r="AE58" i="9" s="1"/>
  <c r="AE6" i="9" a="1"/>
  <c r="AE6" i="9" s="1"/>
  <c r="AE62" i="9" a="1"/>
  <c r="AE62" i="9" s="1"/>
  <c r="AE5" i="9"/>
  <c r="AF3" i="9"/>
  <c r="AE4" i="9"/>
  <c r="AF9" i="9" l="1" a="1"/>
  <c r="AF9" i="9" s="1"/>
  <c r="AF8" i="9" a="1"/>
  <c r="AF8" i="9" s="1"/>
  <c r="AF13" i="9" a="1"/>
  <c r="AF13" i="9" s="1"/>
  <c r="AF7" i="9" a="1"/>
  <c r="AF7" i="9" s="1"/>
  <c r="AF11" i="9" a="1"/>
  <c r="AF11" i="9" s="1"/>
  <c r="AF12" i="9" a="1"/>
  <c r="AF12" i="9" s="1"/>
  <c r="AF15" i="9" a="1"/>
  <c r="AF15" i="9" s="1"/>
  <c r="AF16" i="9" a="1"/>
  <c r="AF16" i="9" s="1"/>
  <c r="AF19" i="9" a="1"/>
  <c r="AF19" i="9" s="1"/>
  <c r="AF22" i="9" a="1"/>
  <c r="AF22" i="9" s="1"/>
  <c r="AF21" i="9" a="1"/>
  <c r="AF21" i="9" s="1"/>
  <c r="AF10" i="9" a="1"/>
  <c r="AF10" i="9" s="1"/>
  <c r="AF14" i="9" a="1"/>
  <c r="AF14" i="9" s="1"/>
  <c r="AF18" i="9" a="1"/>
  <c r="AF18" i="9" s="1"/>
  <c r="AF17" i="9" a="1"/>
  <c r="AF17" i="9" s="1"/>
  <c r="AF25" i="9" a="1"/>
  <c r="AF25" i="9" s="1"/>
  <c r="AF20" i="9" a="1"/>
  <c r="AF20" i="9" s="1"/>
  <c r="AF24" i="9" a="1"/>
  <c r="AF24" i="9" s="1"/>
  <c r="AF28" i="9" a="1"/>
  <c r="AF28" i="9" s="1"/>
  <c r="AF23" i="9" a="1"/>
  <c r="AF23" i="9" s="1"/>
  <c r="AF27" i="9" a="1"/>
  <c r="AF27" i="9" s="1"/>
  <c r="AF33" i="9" a="1"/>
  <c r="AF33" i="9" s="1"/>
  <c r="AF26" i="9" a="1"/>
  <c r="AF26" i="9" s="1"/>
  <c r="AF30" i="9" a="1"/>
  <c r="AF30" i="9" s="1"/>
  <c r="AF36" i="9" a="1"/>
  <c r="AF36" i="9" s="1"/>
  <c r="AF39" i="9" a="1"/>
  <c r="AF39" i="9" s="1"/>
  <c r="AF29" i="9" a="1"/>
  <c r="AF29" i="9" s="1"/>
  <c r="AF32" i="9" a="1"/>
  <c r="AF32" i="9" s="1"/>
  <c r="AF35" i="9" a="1"/>
  <c r="AF35" i="9" s="1"/>
  <c r="AF38" i="9" a="1"/>
  <c r="AF38" i="9" s="1"/>
  <c r="AF37" i="9" a="1"/>
  <c r="AF37" i="9" s="1"/>
  <c r="AF42" i="9" a="1"/>
  <c r="AF42" i="9" s="1"/>
  <c r="AF43" i="9" a="1"/>
  <c r="AF43" i="9" s="1"/>
  <c r="AF44" i="9" a="1"/>
  <c r="AF44" i="9" s="1"/>
  <c r="AF51" i="9" a="1"/>
  <c r="AF51" i="9" s="1"/>
  <c r="AF46" i="9" a="1"/>
  <c r="AF46" i="9" s="1"/>
  <c r="AF50" i="9" a="1"/>
  <c r="AF50" i="9" s="1"/>
  <c r="AF31" i="9" a="1"/>
  <c r="AF31" i="9" s="1"/>
  <c r="AF41" i="9" a="1"/>
  <c r="AF41" i="9" s="1"/>
  <c r="AF45" i="9" a="1"/>
  <c r="AF45" i="9" s="1"/>
  <c r="AF49" i="9" a="1"/>
  <c r="AF49" i="9" s="1"/>
  <c r="AF48" i="9" a="1"/>
  <c r="AF48" i="9" s="1"/>
  <c r="AF54" i="9" a="1"/>
  <c r="AF54" i="9" s="1"/>
  <c r="AF58" i="9" a="1"/>
  <c r="AF58" i="9" s="1"/>
  <c r="AF62" i="9" a="1"/>
  <c r="AF62" i="9" s="1"/>
  <c r="AF40" i="9" a="1"/>
  <c r="AF40" i="9" s="1"/>
  <c r="AF53" i="9" a="1"/>
  <c r="AF53" i="9" s="1"/>
  <c r="AF57" i="9" a="1"/>
  <c r="AF57" i="9" s="1"/>
  <c r="AF61" i="9" a="1"/>
  <c r="AF61" i="9" s="1"/>
  <c r="AF65" i="9" a="1"/>
  <c r="AF65" i="9" s="1"/>
  <c r="AF6" i="9" a="1"/>
  <c r="AF6" i="9" s="1"/>
  <c r="AF55" i="9" a="1"/>
  <c r="AF55" i="9" s="1"/>
  <c r="AF34" i="9" a="1"/>
  <c r="AF34" i="9" s="1"/>
  <c r="AF47" i="9" a="1"/>
  <c r="AF47" i="9" s="1"/>
  <c r="AF56" i="9" a="1"/>
  <c r="AF56" i="9" s="1"/>
  <c r="AF60" i="9" a="1"/>
  <c r="AF60" i="9" s="1"/>
  <c r="AF64" i="9" a="1"/>
  <c r="AF64" i="9" s="1"/>
  <c r="AF52" i="9" a="1"/>
  <c r="AF52" i="9" s="1"/>
  <c r="AF59" i="9" a="1"/>
  <c r="AF59" i="9" s="1"/>
  <c r="AF63" i="9" a="1"/>
  <c r="AF63" i="9" s="1"/>
  <c r="AG3" i="9"/>
  <c r="AH3" i="9" s="1"/>
  <c r="AF4" i="9"/>
  <c r="AF5" i="9"/>
  <c r="E67" i="10"/>
  <c r="F67" i="10" l="1"/>
  <c r="D67" i="10"/>
  <c r="D65" i="10"/>
  <c r="F65" i="10" l="1"/>
  <c r="E65" i="10"/>
  <c r="D70" i="10"/>
  <c r="F68" i="10"/>
  <c r="E68" i="10" l="1"/>
  <c r="D68" i="10"/>
  <c r="E70" i="10"/>
  <c r="F70" i="10"/>
  <c r="E85" i="10"/>
  <c r="D85" i="10" l="1"/>
  <c r="F85" i="10"/>
  <c r="E71" i="10"/>
  <c r="D71" i="10" l="1"/>
  <c r="F71" i="10"/>
  <c r="D66" i="10"/>
  <c r="E66" i="10" l="1"/>
  <c r="F66" i="10"/>
  <c r="F69" i="10"/>
  <c r="D69" i="10" l="1"/>
  <c r="E69" i="10"/>
  <c r="F87" i="10"/>
  <c r="F84" i="10"/>
  <c r="E88" i="10"/>
  <c r="D89" i="10"/>
  <c r="F83" i="10"/>
  <c r="F86" i="10"/>
  <c r="F64" i="10"/>
  <c r="F62" i="10"/>
  <c r="F63" i="10"/>
  <c r="F82" i="10"/>
  <c r="D64" i="10" l="1"/>
  <c r="E62" i="10"/>
  <c r="E64" i="10"/>
  <c r="E63" i="10"/>
  <c r="E89" i="10"/>
  <c r="D84" i="10"/>
  <c r="D87" i="10"/>
  <c r="E87" i="10"/>
  <c r="D83" i="10"/>
  <c r="D62" i="10"/>
  <c r="D88" i="10"/>
  <c r="E84" i="10"/>
  <c r="E83" i="10"/>
  <c r="F88" i="10"/>
  <c r="F89" i="10"/>
  <c r="E82" i="10"/>
  <c r="D82" i="10"/>
  <c r="D86" i="10"/>
  <c r="D63" i="10"/>
  <c r="E86" i="10"/>
  <c r="A11" i="4"/>
  <c r="D23" i="4"/>
  <c r="E25" i="4"/>
  <c r="F25" i="4"/>
  <c r="H25" i="4"/>
  <c r="D25" i="4"/>
  <c r="E19" i="4"/>
  <c r="D19" i="4"/>
  <c r="H19" i="4"/>
  <c r="G19" i="4"/>
  <c r="F22" i="4"/>
  <c r="F19" i="4"/>
  <c r="F24" i="4"/>
  <c r="H24" i="4"/>
  <c r="G24" i="4"/>
  <c r="C24" i="4"/>
  <c r="D24" i="4"/>
  <c r="H18" i="4"/>
  <c r="F21" i="4"/>
  <c r="G17" i="4"/>
  <c r="D17" i="4"/>
  <c r="H17" i="4"/>
  <c r="E24" i="4"/>
  <c r="C23" i="4"/>
  <c r="C20" i="4"/>
  <c r="G20" i="4"/>
  <c r="C17" i="4"/>
  <c r="G25" i="4"/>
  <c r="D21" i="4" l="1"/>
  <c r="C25" i="4"/>
  <c r="E20" i="4"/>
  <c r="E18" i="4"/>
  <c r="C22" i="4"/>
  <c r="E23" i="4"/>
  <c r="C21" i="4"/>
  <c r="G21" i="4"/>
  <c r="F23" i="4"/>
  <c r="F18" i="4"/>
  <c r="H23" i="4"/>
  <c r="E21" i="4"/>
  <c r="D22" i="4"/>
  <c r="E22" i="4"/>
  <c r="G23" i="4"/>
  <c r="H21" i="4"/>
  <c r="H20" i="4"/>
  <c r="D18" i="4"/>
  <c r="D20" i="4"/>
  <c r="G18" i="4"/>
  <c r="G22" i="4"/>
  <c r="F20" i="4"/>
  <c r="H22" i="4"/>
  <c r="F17" i="4"/>
  <c r="C18" i="4"/>
  <c r="E17" i="4"/>
  <c r="C19" i="4"/>
  <c r="F40" i="4" l="1"/>
  <c r="D43" i="4" s="1"/>
  <c r="C5" i="10"/>
  <c r="F5" i="10" s="1"/>
  <c r="E61" i="10"/>
  <c r="E5" i="10" l="1"/>
  <c r="D5" i="10"/>
  <c r="F61" i="10"/>
  <c r="D61" i="10"/>
</calcChain>
</file>

<file path=xl/sharedStrings.xml><?xml version="1.0" encoding="utf-8"?>
<sst xmlns="http://schemas.openxmlformats.org/spreadsheetml/2006/main" count="1197" uniqueCount="451">
  <si>
    <t>VIDIU</t>
  </si>
  <si>
    <t>DESIGNATION</t>
  </si>
  <si>
    <t>ZONE RANGEMENT</t>
  </si>
  <si>
    <t>TYPE</t>
  </si>
  <si>
    <t>BUREAU</t>
  </si>
  <si>
    <t>RDC</t>
  </si>
  <si>
    <t>REGIE</t>
  </si>
  <si>
    <t>CANON</t>
  </si>
  <si>
    <t>PC</t>
  </si>
  <si>
    <t>CAMERAS</t>
  </si>
  <si>
    <t>PIEDS CAM</t>
  </si>
  <si>
    <t>GRIP</t>
  </si>
  <si>
    <t>CABLES VIDEO</t>
  </si>
  <si>
    <t>ELEC</t>
  </si>
  <si>
    <t>CABLES AUDIO</t>
  </si>
  <si>
    <t>CABLES RESEAU</t>
  </si>
  <si>
    <t>AUDIO</t>
  </si>
  <si>
    <t>NUMERO RFI</t>
  </si>
  <si>
    <t>NUMERO SERIE</t>
  </si>
  <si>
    <t>PAYS ORIGINE</t>
  </si>
  <si>
    <t>x</t>
  </si>
  <si>
    <t>CAMERA PTZ JVC 1</t>
  </si>
  <si>
    <t>CAMERA PTZ JVC 2</t>
  </si>
  <si>
    <t>CAMERA PTZ JVC 3</t>
  </si>
  <si>
    <t>CAMERA PTZ JVC 4</t>
  </si>
  <si>
    <t>PC PORTABLE CLEVO + ALIM 1</t>
  </si>
  <si>
    <t>PC PORTABLE CLEVO + ALIM 2</t>
  </si>
  <si>
    <t>PC PORTABLE CLEVO + ALIM 3</t>
  </si>
  <si>
    <t>CAMERA PANASONIC UX-180 4K 1</t>
  </si>
  <si>
    <t>CAMERA PANASONIC UX-180 4K 2</t>
  </si>
  <si>
    <t>CAMERA PANASONIC UX-180 4K 3</t>
  </si>
  <si>
    <t>X</t>
  </si>
  <si>
    <t>GRIP BARRES AVENGER LONGUES</t>
  </si>
  <si>
    <t>REGIE BLACKMAGIC ATEM PUPITRE</t>
  </si>
  <si>
    <t>REGIE BLACKMAGIC CONVERTISSEURS DOUBLE</t>
  </si>
  <si>
    <t>REGIE BLACKMAGIC CONVERTISSEURS HDMI--&gt;SDI</t>
  </si>
  <si>
    <t>REGIE BLACKMAGIC CONVERTISSEURS SDI--&gt;HDMI</t>
  </si>
  <si>
    <t>REGIE BOITE ETANCHE SWITCH</t>
  </si>
  <si>
    <t>REGIE ECRAN PC IIYAMA AVEC SUPPORT BRAS MAJ</t>
  </si>
  <si>
    <t>REGIE KIT HF VIDEO</t>
  </si>
  <si>
    <t>REGIE KIT INTERCOM HF</t>
  </si>
  <si>
    <t>REGIE MONITEUR VIDEO GRAND HD</t>
  </si>
  <si>
    <t>REGIE POCHETTE SUCRES SDI/RJ45</t>
  </si>
  <si>
    <t>REGIE STREAMER VIDIU 1</t>
  </si>
  <si>
    <t>CABLES VIDEO TOURET NOIR</t>
  </si>
  <si>
    <t>CABLES VIDEO TOURET BLEU 2</t>
  </si>
  <si>
    <t>CABLES VIDEO TOURET BLEU 1</t>
  </si>
  <si>
    <t>CABLES VIDEO MULTIPAIRE 20M</t>
  </si>
  <si>
    <t>CABLES VIDEO MULTIPAIRE 10M</t>
  </si>
  <si>
    <t>CABLES VIDEO CABLES SDI</t>
  </si>
  <si>
    <t>CABLES AUDIO CABLES XLR COURTS</t>
  </si>
  <si>
    <t>CABLES AUDIO CABLES XLR LONGS</t>
  </si>
  <si>
    <t>CAMERA CANON XF 205 1</t>
  </si>
  <si>
    <t>CAMERA CANON XF 205 2</t>
  </si>
  <si>
    <t>GRIP CLAMPS</t>
  </si>
  <si>
    <t>GRIP CYCLONES</t>
  </si>
  <si>
    <t>GRIP ELINGUES</t>
  </si>
  <si>
    <t>GRIP PASSAGES DE CABLES</t>
  </si>
  <si>
    <t>GRIP BRAS MAGIQUES MANFROTTO</t>
  </si>
  <si>
    <t>CABLES RESEAU CABLES ETHERNET COURTS</t>
  </si>
  <si>
    <t>CABLES RESEAU CABLES ETHERNET LONGS</t>
  </si>
  <si>
    <t>AUDIO MICRO MAIN INTERRRUPTEUR</t>
  </si>
  <si>
    <t>PIEDS CAM MONOPODES  MANFROTTO 2</t>
  </si>
  <si>
    <t>PIEDS CAM MONOPODES  MANFROTTO 1</t>
  </si>
  <si>
    <t>PIEDS CAM PIEDS LEGERS  MANFROTTO 1</t>
  </si>
  <si>
    <t>PIEDS CAM PIEDS LEGERS  MANFROTTO 2</t>
  </si>
  <si>
    <t>PIEDS CAM PIEDS LEGERS  MANFROTTO 3</t>
  </si>
  <si>
    <t>PIEDS CAM PIEDS LOURDS MANFROTTO 1</t>
  </si>
  <si>
    <t>PIEDS CAM PIEDS LOURDS MANFROTTO 2</t>
  </si>
  <si>
    <t>PIEDS CAM PIEDS MOYEN  MANFROTTO 1</t>
  </si>
  <si>
    <t>PIEDS CAM PIEDS MOYEN  MANFROTTO 2</t>
  </si>
  <si>
    <t>CAMERA TELECOMMANDE PTZ JVC + ALIM</t>
  </si>
  <si>
    <t>CAMERA SEMELLE</t>
  </si>
  <si>
    <t>AUDIO SOUND DEVICES MIXPRE-6 + ALIM BLANCHE + CABLE MINIJACK/XLR ST</t>
  </si>
  <si>
    <t>ELEC PROLONGS</t>
  </si>
  <si>
    <t>ELEC MULTIPRISES NOIRES</t>
  </si>
  <si>
    <t>ELEC MULTIPRISES PROTEGEES</t>
  </si>
  <si>
    <t>PIEDS CAM PHOTO</t>
  </si>
  <si>
    <t>AUDIO PIED TABLE MICRO</t>
  </si>
  <si>
    <t>GRIP POCHETTE BARETTES CAM</t>
  </si>
  <si>
    <t>CABLES VIDEO HDMI COURTS</t>
  </si>
  <si>
    <t>CAMERA PANASONIC P2 1</t>
  </si>
  <si>
    <t>CAMERA PANASONIC P2 2</t>
  </si>
  <si>
    <t>CAMERA PANASONIC P2 3</t>
  </si>
  <si>
    <t>LUMIERE</t>
  </si>
  <si>
    <t>PIEDS LUMIERE</t>
  </si>
  <si>
    <t>LUMIERE LED PANEL LEDGO 1</t>
  </si>
  <si>
    <t>LUMIERE LED PANEL LEDGO 2</t>
  </si>
  <si>
    <t>LUMIERE LED PANEL LEDGO 3</t>
  </si>
  <si>
    <t>LUMIERE LED PANEL LEDGO 4</t>
  </si>
  <si>
    <t>LUMIERE MINETTE LEDGO 1</t>
  </si>
  <si>
    <t>LUMIERE MINETTE LEDGO 2</t>
  </si>
  <si>
    <t>LUMIERE MINETTE LEDGO 3</t>
  </si>
  <si>
    <t>LUMIERE SPOT LED 1</t>
  </si>
  <si>
    <t>LUMIERE SPOT LED 2</t>
  </si>
  <si>
    <t>LUMIERE SPOT LED 3</t>
  </si>
  <si>
    <t>LUMIERE SPOT LED 4</t>
  </si>
  <si>
    <t>LUMIERE LED PANEL LOURD 1</t>
  </si>
  <si>
    <t>LUMIERE LED PANEL LOURD 2</t>
  </si>
  <si>
    <t>LUMIERE LED PANEL LOURD 3</t>
  </si>
  <si>
    <t>LUMIERE LED PANEL LOURD 4</t>
  </si>
  <si>
    <t>LUMIERE LED PANEL LOURD 5</t>
  </si>
  <si>
    <t>LUMIERE LED PANEL LOURD 6</t>
  </si>
  <si>
    <t>PIEDS LUMIERE LOURD 1</t>
  </si>
  <si>
    <t>PIEDS LUMIERE LOURD 2</t>
  </si>
  <si>
    <t>PIEDS LUMIERE LOURD 3</t>
  </si>
  <si>
    <t>PIEDS LUMIERE LOURD 4</t>
  </si>
  <si>
    <t>PIEDS LUMIERE LEGER 1</t>
  </si>
  <si>
    <t>PIEDS LUMIERE LEGER 2</t>
  </si>
  <si>
    <t>PIEDS LUMIERE LEGER 3</t>
  </si>
  <si>
    <t>PIEDS LUMIERE LEGER 4</t>
  </si>
  <si>
    <t>PIEDS LUMIERE LEGER 5</t>
  </si>
  <si>
    <t>PIEDS LUMIERE LEGER 6</t>
  </si>
  <si>
    <t>MARQUE</t>
  </si>
  <si>
    <t>N° SERIE</t>
  </si>
  <si>
    <t>PRIX NEUF</t>
  </si>
  <si>
    <t>ORIGINE</t>
  </si>
  <si>
    <t>PDS.1</t>
  </si>
  <si>
    <t>ASSET</t>
  </si>
  <si>
    <t>MODELE</t>
  </si>
  <si>
    <t>PANASONIC</t>
  </si>
  <si>
    <t>JVC</t>
  </si>
  <si>
    <t>SOUND DEVICES</t>
  </si>
  <si>
    <t>BLACKMAGIC DESIGN</t>
  </si>
  <si>
    <t>D-LINK</t>
  </si>
  <si>
    <t>TERADEK</t>
  </si>
  <si>
    <t>LEDGO</t>
  </si>
  <si>
    <t>MANFROTTO</t>
  </si>
  <si>
    <t>KENWOOD</t>
  </si>
  <si>
    <t>MIXPRE-6</t>
  </si>
  <si>
    <t>UX-180</t>
  </si>
  <si>
    <t>XF-205</t>
  </si>
  <si>
    <t>AUDIO KIT HF SENNHEISER 1</t>
  </si>
  <si>
    <t>AUDIO KIT HF SENNHEISER 2</t>
  </si>
  <si>
    <t>AUDIO KIT HF SONY</t>
  </si>
  <si>
    <t>SONY</t>
  </si>
  <si>
    <t>SENNHEISER</t>
  </si>
  <si>
    <t>REGIE BLACKMAGIC HYPERDECK</t>
  </si>
  <si>
    <t>REGIE BLACKMAGIC HYPERDECK STUDIO MINI RECORDER 1 + CARTES SD</t>
  </si>
  <si>
    <t>REGIE BLACKMAGIC HYPERDECK STUDIO MINI RECORDER 2 + CARTES SD</t>
  </si>
  <si>
    <t>HYPERDECK STUDIO MINI</t>
  </si>
  <si>
    <t>WEBPRESENTER</t>
  </si>
  <si>
    <t>REGIE BLACKMAGIC WEBPRESENTER + CABLE USB</t>
  </si>
  <si>
    <t>HYPERDECK</t>
  </si>
  <si>
    <t>US</t>
  </si>
  <si>
    <t>PC NAS SYNOLOGY 1</t>
  </si>
  <si>
    <t>SYNOLOGY</t>
  </si>
  <si>
    <t>DS-718+</t>
  </si>
  <si>
    <t>TAIWAN</t>
  </si>
  <si>
    <t>17A0PEN274704</t>
  </si>
  <si>
    <t>FACTURE PRO FORMAT</t>
  </si>
  <si>
    <t>France Médias Monde</t>
  </si>
  <si>
    <t>80 Rue Camille Desmoulins</t>
  </si>
  <si>
    <t>92130 Issy les Moulineaux</t>
  </si>
  <si>
    <t>MONTANT TOTAL</t>
  </si>
  <si>
    <t>Pour une valeur totale d'achat de:</t>
  </si>
  <si>
    <t>NO COMMERCIAL VALUE</t>
  </si>
  <si>
    <t>Société nationale de programme au capital de 1 560 000 euros RCS Paris B 326 981 156</t>
  </si>
  <si>
    <t>CAMERA PANASONIC UX-180 4K 4</t>
  </si>
  <si>
    <t>CAMERA PANASONIC UX-180 4K 5</t>
  </si>
  <si>
    <t>PC PORTABLE LENOVO</t>
  </si>
  <si>
    <t>PC NAS SYNOLOGY 2</t>
  </si>
  <si>
    <t>17A0PEN274705</t>
  </si>
  <si>
    <t>DS-712+</t>
  </si>
  <si>
    <t>AUSTRALIE</t>
  </si>
  <si>
    <t>REGIE APOLLO</t>
  </si>
  <si>
    <t>25-01166</t>
  </si>
  <si>
    <t>USA</t>
  </si>
  <si>
    <t>CONVERGENT DESIGN</t>
  </si>
  <si>
    <t>APOLLO</t>
  </si>
  <si>
    <t>REGIE D-LINK SWITCH POE 1</t>
  </si>
  <si>
    <t>REGIE D-LINK SWITCH POE 2</t>
  </si>
  <si>
    <t>REGIE D-LINK SWITCH POE 3</t>
  </si>
  <si>
    <t>DGS-1008P</t>
  </si>
  <si>
    <t>SY3R1H90003507</t>
  </si>
  <si>
    <t>CHINA</t>
  </si>
  <si>
    <t>RM-LP100E</t>
  </si>
  <si>
    <t>THAILAND</t>
  </si>
  <si>
    <t>KY-PZ100WE</t>
  </si>
  <si>
    <t>SY3R1IB002423</t>
  </si>
  <si>
    <t>PLACARD</t>
  </si>
  <si>
    <t>BEYERDYNAMIC</t>
  </si>
  <si>
    <t>NR0316340003</t>
  </si>
  <si>
    <t>PV0216348000</t>
  </si>
  <si>
    <t>AUDIO CARTE SON DIGIGRAM UAX22</t>
  </si>
  <si>
    <t>DIGIGRAM</t>
  </si>
  <si>
    <t>AUDIO SOUND DEVICES 442</t>
  </si>
  <si>
    <t>AUDIO RADIO</t>
  </si>
  <si>
    <t>SCHOEPS</t>
  </si>
  <si>
    <t>AUDIO MICRO CMH 1</t>
  </si>
  <si>
    <t>AUDIO MICRO CMH 2</t>
  </si>
  <si>
    <t>AUDIO MICRO CMH 3</t>
  </si>
  <si>
    <t>AUDIO MICRO CMH 4</t>
  </si>
  <si>
    <t>AUDIO MICRO CMH 5</t>
  </si>
  <si>
    <t>AUDIO MICRO CMH 6</t>
  </si>
  <si>
    <t>DONNEES</t>
  </si>
  <si>
    <t>LIGNE</t>
  </si>
  <si>
    <t>resultat</t>
  </si>
  <si>
    <t>final</t>
  </si>
  <si>
    <t>PIEDS CAM CARBONE</t>
  </si>
  <si>
    <t>CHOIX CATEGORIE</t>
  </si>
  <si>
    <t>ANNEES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</si>
  <si>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</si>
  <si>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</si>
  <si>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</si>
  <si>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</si>
  <si>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</si>
  <si>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</si>
  <si>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</si>
  <si>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</si>
  <si>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</si>
  <si>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</si>
  <si>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</si>
  <si>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</si>
  <si>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</si>
  <si>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TCR</t>
  </si>
  <si>
    <t>INITIALES</t>
  </si>
  <si>
    <t>liste materiel planning</t>
  </si>
  <si>
    <t>liste materiel mission</t>
  </si>
  <si>
    <t>DATE RETOUR</t>
  </si>
  <si>
    <t xml:space="preserve">MATERIEL </t>
  </si>
  <si>
    <t>DATE DEPART</t>
  </si>
  <si>
    <t>AUJOURD'HUI</t>
  </si>
  <si>
    <t>Ref MISSION</t>
  </si>
  <si>
    <t>LISTE MATOS PRO FORMAT</t>
  </si>
  <si>
    <t>CHOISIR</t>
  </si>
  <si>
    <t>PAYS</t>
  </si>
  <si>
    <t>VILLE</t>
  </si>
  <si>
    <t>Italie</t>
  </si>
  <si>
    <t>RESPONSABLE</t>
  </si>
  <si>
    <t>tel responsable</t>
  </si>
  <si>
    <t>E-mail responsable</t>
  </si>
  <si>
    <t>à exporter temporairement les matériels décrits ci-dessous</t>
  </si>
  <si>
    <t>MATERIEL</t>
  </si>
  <si>
    <t>STOCKAGE</t>
  </si>
  <si>
    <t>LISTE MATÉRIEL</t>
  </si>
  <si>
    <t>INITIALESTCR</t>
  </si>
  <si>
    <t>LIGNE2</t>
  </si>
  <si>
    <t>resultat3</t>
  </si>
  <si>
    <t>final4</t>
  </si>
  <si>
    <t>CAMERA OSMO MOBILE</t>
  </si>
  <si>
    <t>DJI</t>
  </si>
  <si>
    <t>OSMO MOBILE 2</t>
  </si>
  <si>
    <t>PIEDS CAM PIED CARBONE</t>
  </si>
  <si>
    <t>ITALIE</t>
  </si>
  <si>
    <t>INVENTAIRE</t>
  </si>
  <si>
    <t>RESULTAT</t>
  </si>
  <si>
    <t>FINAL</t>
  </si>
  <si>
    <t>RESULTAT2</t>
  </si>
  <si>
    <t>FINAL2</t>
  </si>
  <si>
    <t>PLANNING</t>
  </si>
  <si>
    <t>CHOIX ANNEE :</t>
  </si>
  <si>
    <t>CHOIX MOIS :</t>
  </si>
  <si>
    <t>RefMission</t>
  </si>
  <si>
    <t>Colonne1</t>
  </si>
  <si>
    <t>MISSIONS</t>
  </si>
  <si>
    <t>FRANCE</t>
  </si>
  <si>
    <t>AVIGNON</t>
  </si>
  <si>
    <t>REFMISSION</t>
  </si>
  <si>
    <t>EMPRUNT MATÉRIEL</t>
  </si>
  <si>
    <t>REGIE STREAMER VIDIU 2</t>
  </si>
  <si>
    <t>5</t>
  </si>
  <si>
    <t>debemprunt</t>
  </si>
  <si>
    <t>finemprunt</t>
  </si>
  <si>
    <t>dispodates</t>
  </si>
  <si>
    <t>dispo</t>
  </si>
  <si>
    <t/>
  </si>
  <si>
    <t>Christian MONDION</t>
  </si>
  <si>
    <t>01.84.22.83.09</t>
  </si>
  <si>
    <t>christian.mondion@rfi.fr</t>
  </si>
  <si>
    <t>Olivier MATHURIN</t>
  </si>
  <si>
    <t>01.84.22.75.02</t>
  </si>
  <si>
    <t>olivier.mathurin@rfi.fr</t>
  </si>
  <si>
    <t>Benjamin AVAYOU</t>
  </si>
  <si>
    <t>01.84.22.88.82</t>
  </si>
  <si>
    <t>benjamin.avayou@rfi.fr</t>
  </si>
  <si>
    <t>Denis CHASTEL</t>
  </si>
  <si>
    <t>01.84.22.71.40</t>
  </si>
  <si>
    <t>denis.chastel@rfi.fr</t>
  </si>
  <si>
    <t>Philippe NADEL</t>
  </si>
  <si>
    <t>01.84.22.72.00</t>
  </si>
  <si>
    <t>philippe.nadel@rfi.fr</t>
  </si>
  <si>
    <t>Nicolas SPIGA</t>
  </si>
  <si>
    <t>01.84.22.71.75</t>
  </si>
  <si>
    <t>nicolas.spiga@rfi.fr</t>
  </si>
  <si>
    <t>Emmanuel MUSELET</t>
  </si>
  <si>
    <t>01.84.22.87.26</t>
  </si>
  <si>
    <t>emmanuel.muselet@rfi.fr</t>
  </si>
  <si>
    <t>PORCHERON Francois</t>
  </si>
  <si>
    <t>FP</t>
  </si>
  <si>
    <t>AMADO Ludivine</t>
  </si>
  <si>
    <t>LA</t>
  </si>
  <si>
    <t>BENITA Nicolas</t>
  </si>
  <si>
    <t>NB</t>
  </si>
  <si>
    <t>BLEU Didier</t>
  </si>
  <si>
    <t>DB</t>
  </si>
  <si>
    <t>BOURDELAS Yann</t>
  </si>
  <si>
    <t>YB</t>
  </si>
  <si>
    <t>CHABLAOUI Médard</t>
  </si>
  <si>
    <t>MC</t>
  </si>
  <si>
    <t>CHAFFANJON Pierre</t>
  </si>
  <si>
    <t>CHASTEL Denis</t>
  </si>
  <si>
    <t>DC</t>
  </si>
  <si>
    <t>DECREUZE Simon</t>
  </si>
  <si>
    <t>SD</t>
  </si>
  <si>
    <t>DUBRAC Romain</t>
  </si>
  <si>
    <t>DR</t>
  </si>
  <si>
    <t>FICHET Marc</t>
  </si>
  <si>
    <t>MF</t>
  </si>
  <si>
    <t>HAECKLER Bertrand</t>
  </si>
  <si>
    <t>BH</t>
  </si>
  <si>
    <t>M'FAH TRAORE Taguy</t>
  </si>
  <si>
    <t>TM</t>
  </si>
  <si>
    <t xml:space="preserve">MUGNERET Fabien </t>
  </si>
  <si>
    <t>FM</t>
  </si>
  <si>
    <t>MUNIER Guillaume</t>
  </si>
  <si>
    <t>GM</t>
  </si>
  <si>
    <t>PINTO Laura</t>
  </si>
  <si>
    <t>LP</t>
  </si>
  <si>
    <t>PLOQUIN Guillaume</t>
  </si>
  <si>
    <t>GP</t>
  </si>
  <si>
    <t>RAOUL Olivier</t>
  </si>
  <si>
    <t>OR</t>
  </si>
  <si>
    <t>RIFFONNEAU Richard</t>
  </si>
  <si>
    <t>RR</t>
  </si>
  <si>
    <t>SALABERT Matthieu</t>
  </si>
  <si>
    <t>MR</t>
  </si>
  <si>
    <t>SARRALIE Benjamin</t>
  </si>
  <si>
    <t>BS</t>
  </si>
  <si>
    <t>SIRADAG Ares</t>
  </si>
  <si>
    <t>AS</t>
  </si>
  <si>
    <t xml:space="preserve">TAYLOR Mathias </t>
  </si>
  <si>
    <t>MT</t>
  </si>
  <si>
    <t>TROCHAUD Thomas</t>
  </si>
  <si>
    <t>TT</t>
  </si>
  <si>
    <t>VICHITH Boris</t>
  </si>
  <si>
    <t>BV</t>
  </si>
  <si>
    <t>ALLARY Laure</t>
  </si>
  <si>
    <t>LAA</t>
  </si>
  <si>
    <t>CAMBIAGGI Denis</t>
  </si>
  <si>
    <t>BOILEAU Julien</t>
  </si>
  <si>
    <t>JB</t>
  </si>
  <si>
    <t>GONCALVEZ Michael</t>
  </si>
  <si>
    <t>MG</t>
  </si>
  <si>
    <t>UHL Victor</t>
  </si>
  <si>
    <t>VU</t>
  </si>
  <si>
    <t>BADUEL Thibault</t>
  </si>
  <si>
    <t>TB</t>
  </si>
  <si>
    <t>LENG Julien</t>
  </si>
  <si>
    <t>JL</t>
  </si>
  <si>
    <t>ATIEH Naji</t>
  </si>
  <si>
    <t>NA</t>
  </si>
  <si>
    <t>SALERNO Laurent</t>
  </si>
  <si>
    <t>LS</t>
  </si>
  <si>
    <t>BESSET Jeremie</t>
  </si>
  <si>
    <t>JBE</t>
  </si>
  <si>
    <t>HELSLY Steven</t>
  </si>
  <si>
    <t>SH</t>
  </si>
  <si>
    <t>PLISSON Laurie</t>
  </si>
  <si>
    <t>VIOLAS HUGO</t>
  </si>
  <si>
    <t>HV</t>
  </si>
  <si>
    <t>FERRÉ Romain</t>
  </si>
  <si>
    <t>RF</t>
  </si>
  <si>
    <t>TEMPERVILLE Laure</t>
  </si>
  <si>
    <t>LT</t>
  </si>
  <si>
    <t>LEHMANN Pierre</t>
  </si>
  <si>
    <t>PL</t>
  </si>
  <si>
    <t>MODÈLE</t>
  </si>
  <si>
    <t>AUDIO SOUND DEVICES 688 / 19271</t>
  </si>
  <si>
    <t>LAVAUR</t>
  </si>
  <si>
    <t>AUDIO SOUND DEVICES CL12 / 19531</t>
  </si>
  <si>
    <t>DUBAI</t>
  </si>
  <si>
    <t>AUDIO SOUND DEVICES 552</t>
  </si>
  <si>
    <t>KINSHASA</t>
  </si>
  <si>
    <t>AUDIO MICRO M88 11 / 35264</t>
  </si>
  <si>
    <t>AUDIO MICRO M88 14 / 34865</t>
  </si>
  <si>
    <t>AUDIO MICRO M88 12 / 35932</t>
  </si>
  <si>
    <t>AUDIO MICRO M88 16 / 34880</t>
  </si>
  <si>
    <t>AUDIO MICRO M88 15 / 33589</t>
  </si>
  <si>
    <t>TB110919</t>
  </si>
  <si>
    <t>OR050919</t>
  </si>
  <si>
    <t>AUDIO MICRO M88 1 / 33419</t>
  </si>
  <si>
    <t>33419</t>
  </si>
  <si>
    <t>M88 TG</t>
  </si>
  <si>
    <t>AUDIO MICRO M88 10 / 23752</t>
  </si>
  <si>
    <t>23752</t>
  </si>
  <si>
    <t>AUDIO MICRO M88 2 / 33612</t>
  </si>
  <si>
    <t>33612</t>
  </si>
  <si>
    <t>AUDIO MICRO M88 3 / 33438</t>
  </si>
  <si>
    <t>33438</t>
  </si>
  <si>
    <t>AUDIO MICRO M88 4 / 39232</t>
  </si>
  <si>
    <t>16145</t>
  </si>
  <si>
    <t>39232</t>
  </si>
  <si>
    <t>AUDIO MICRO M88 5 / 43736</t>
  </si>
  <si>
    <t>20169</t>
  </si>
  <si>
    <t>43736</t>
  </si>
  <si>
    <t>AUDIO MICRO M88 6 / 44684</t>
  </si>
  <si>
    <t>20166</t>
  </si>
  <si>
    <t>44684</t>
  </si>
  <si>
    <t>AUDIO MICRO M88 7 / 44686</t>
  </si>
  <si>
    <t>20167</t>
  </si>
  <si>
    <t>44686</t>
  </si>
  <si>
    <t>AUDIO MICRO M88 8 / 39231</t>
  </si>
  <si>
    <t>16146</t>
  </si>
  <si>
    <t>39231</t>
  </si>
  <si>
    <t>AUDIO MICRO M88 9 / 34191</t>
  </si>
  <si>
    <t>34191</t>
  </si>
  <si>
    <t>AUDIO SOUND DEVICES 442 / 09263</t>
  </si>
  <si>
    <t>09263</t>
  </si>
  <si>
    <t>442</t>
  </si>
  <si>
    <t>AUDIO SOUND DEVICES 442 / 12334</t>
  </si>
  <si>
    <t>12334</t>
  </si>
  <si>
    <t>030806077000</t>
  </si>
  <si>
    <t>AUDIO SOUND DEVICES 633 / 20322</t>
  </si>
  <si>
    <t>20322</t>
  </si>
  <si>
    <t>LL0918120001</t>
  </si>
  <si>
    <t>633</t>
  </si>
  <si>
    <t>19271</t>
  </si>
  <si>
    <t>688</t>
  </si>
  <si>
    <t>19531</t>
  </si>
  <si>
    <t>CL12</t>
  </si>
  <si>
    <t>AUDIO SOUND DEVICES 688 / 20830</t>
  </si>
  <si>
    <t>20830</t>
  </si>
  <si>
    <t>NR0419107023</t>
  </si>
  <si>
    <t>AUDIO SOUND DEVICES CL12 / 20831</t>
  </si>
  <si>
    <t>20831</t>
  </si>
  <si>
    <t>PV0219052002</t>
  </si>
  <si>
    <t>09319</t>
  </si>
  <si>
    <t>35264</t>
  </si>
  <si>
    <t>15236</t>
  </si>
  <si>
    <t>35932</t>
  </si>
  <si>
    <t>AUDIO MICRO M88 13 / 44643</t>
  </si>
  <si>
    <t>20165</t>
  </si>
  <si>
    <t>44643</t>
  </si>
  <si>
    <t>34865</t>
  </si>
  <si>
    <t>33589</t>
  </si>
  <si>
    <t>34880</t>
  </si>
  <si>
    <t>AUDIO MICRO M88 17 / 35345</t>
  </si>
  <si>
    <t>09320</t>
  </si>
  <si>
    <t>35345</t>
  </si>
  <si>
    <t>AUDIO MICRO M88 18 / 39314</t>
  </si>
  <si>
    <t>16144</t>
  </si>
  <si>
    <t>39314</t>
  </si>
  <si>
    <t>AUDIO MICRO M88 19 / 44641</t>
  </si>
  <si>
    <t>20163</t>
  </si>
  <si>
    <t>44641</t>
  </si>
  <si>
    <t>REPORTAGE</t>
  </si>
  <si>
    <t>12553</t>
  </si>
  <si>
    <t>552</t>
  </si>
  <si>
    <t>disponibilite matos</t>
  </si>
  <si>
    <t>non 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</si>
</sst>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F&quot;;[Red]\-#,##0.00\ &quot;F&quot;"/>
    <numFmt numFmtId="165" formatCode="#,##0.00\ &quot;€&quot;"/>
    <numFmt numFmtId="166" formatCode="ddd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MS Sans Serif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>
      <alignment horizontal="left" vertical="center" wrapText="1" indent="2"/>
    </xf>
  </cellStyleXfs>
  <cellXfs count="159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/>
    <xf numFmtId="0" fontId="0" fillId="0" borderId="0" xfId="0" applyFont="1" applyFill="1" applyBorder="1"/>
    <xf numFmtId="0" fontId="1" fillId="0" borderId="0" xfId="0" applyFont="1"/>
    <xf numFmtId="165" fontId="0" fillId="0" borderId="0" xfId="0" applyNumberFormat="1"/>
    <xf numFmtId="0" fontId="4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49" fontId="4" fillId="0" borderId="0" xfId="0" applyNumberFormat="1" applyFont="1"/>
    <xf numFmtId="0" fontId="5" fillId="0" borderId="3" xfId="0" applyFont="1" applyBorder="1" applyAlignment="1">
      <alignment horizontal="center"/>
    </xf>
    <xf numFmtId="0" fontId="6" fillId="0" borderId="4" xfId="1" applyFont="1" applyBorder="1"/>
    <xf numFmtId="0" fontId="6" fillId="0" borderId="4" xfId="1" applyFont="1" applyBorder="1" applyAlignment="1">
      <alignment horizontal="left"/>
    </xf>
    <xf numFmtId="0" fontId="6" fillId="0" borderId="4" xfId="1" applyFont="1" applyBorder="1" applyAlignment="1">
      <alignment horizontal="center"/>
    </xf>
    <xf numFmtId="165" fontId="6" fillId="0" borderId="4" xfId="2" applyNumberFormat="1" applyFont="1" applyBorder="1" applyAlignment="1">
      <alignment horizontal="center"/>
    </xf>
    <xf numFmtId="49" fontId="6" fillId="0" borderId="4" xfId="1" applyNumberFormat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2" xfId="0" applyFont="1" applyBorder="1"/>
    <xf numFmtId="165" fontId="4" fillId="0" borderId="2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65" fontId="4" fillId="0" borderId="0" xfId="0" applyNumberFormat="1" applyFont="1"/>
    <xf numFmtId="0" fontId="5" fillId="0" borderId="0" xfId="0" applyFont="1"/>
    <xf numFmtId="0" fontId="9" fillId="0" borderId="0" xfId="0" applyFont="1"/>
    <xf numFmtId="0" fontId="10" fillId="0" borderId="0" xfId="0" applyFont="1"/>
    <xf numFmtId="165" fontId="10" fillId="0" borderId="0" xfId="0" applyNumberFormat="1" applyFont="1"/>
    <xf numFmtId="0" fontId="12" fillId="0" borderId="0" xfId="0" applyFont="1"/>
    <xf numFmtId="0" fontId="4" fillId="0" borderId="7" xfId="0" applyFont="1" applyBorder="1" applyAlignment="1">
      <alignment wrapText="1"/>
    </xf>
    <xf numFmtId="165" fontId="4" fillId="0" borderId="8" xfId="0" applyNumberFormat="1" applyFont="1" applyBorder="1"/>
    <xf numFmtId="0" fontId="12" fillId="0" borderId="0" xfId="3" applyFont="1"/>
    <xf numFmtId="165" fontId="12" fillId="0" borderId="0" xfId="0" applyNumberFormat="1" applyFont="1"/>
    <xf numFmtId="49" fontId="12" fillId="0" borderId="0" xfId="0" applyNumberFormat="1" applyFont="1"/>
    <xf numFmtId="1" fontId="0" fillId="0" borderId="0" xfId="0" applyNumberFormat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textRotation="90"/>
    </xf>
    <xf numFmtId="14" fontId="0" fillId="0" borderId="18" xfId="0" applyNumberFormat="1" applyBorder="1" applyAlignment="1">
      <alignment horizontal="center" vertical="center" textRotation="90"/>
    </xf>
    <xf numFmtId="14" fontId="0" fillId="0" borderId="19" xfId="0" applyNumberFormat="1" applyBorder="1" applyAlignment="1">
      <alignment horizontal="center" vertical="center" textRotation="90"/>
    </xf>
    <xf numFmtId="0" fontId="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4" borderId="0" xfId="4" applyFont="1" applyFill="1">
      <alignment horizontal="left" vertical="center" wrapText="1" indent="2"/>
    </xf>
    <xf numFmtId="0" fontId="0" fillId="0" borderId="0" xfId="4" applyFont="1">
      <alignment horizontal="left" vertical="center" wrapText="1" indent="2"/>
    </xf>
    <xf numFmtId="0" fontId="0" fillId="5" borderId="0" xfId="4" applyFont="1" applyFill="1">
      <alignment horizontal="left" vertical="center" wrapText="1" indent="2"/>
    </xf>
    <xf numFmtId="0" fontId="0" fillId="6" borderId="0" xfId="4" applyFont="1" applyFill="1">
      <alignment horizontal="left" vertical="center" wrapText="1" indent="2"/>
    </xf>
    <xf numFmtId="166" fontId="0" fillId="0" borderId="6" xfId="0" applyNumberFormat="1" applyBorder="1" applyAlignment="1">
      <alignment horizontal="center" vertical="center"/>
    </xf>
    <xf numFmtId="0" fontId="0" fillId="0" borderId="16" xfId="0" applyBorder="1"/>
    <xf numFmtId="0" fontId="0" fillId="0" borderId="17" xfId="0" applyBorder="1" applyAlignment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4" fillId="0" borderId="2" xfId="0" applyNumberFormat="1" applyFont="1" applyBorder="1"/>
    <xf numFmtId="14" fontId="17" fillId="0" borderId="0" xfId="0" applyNumberFormat="1" applyFont="1"/>
    <xf numFmtId="0" fontId="17" fillId="0" borderId="0" xfId="0" applyFont="1"/>
    <xf numFmtId="0" fontId="11" fillId="0" borderId="0" xfId="3" applyAlignment="1">
      <alignment horizontal="center"/>
    </xf>
    <xf numFmtId="0" fontId="17" fillId="0" borderId="28" xfId="0" applyFont="1" applyBorder="1"/>
    <xf numFmtId="0" fontId="17" fillId="0" borderId="13" xfId="0" applyFont="1" applyBorder="1" applyAlignment="1">
      <alignment horizontal="left"/>
    </xf>
    <xf numFmtId="0" fontId="17" fillId="0" borderId="13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7" fillId="0" borderId="11" xfId="0" applyFont="1" applyBorder="1"/>
    <xf numFmtId="0" fontId="17" fillId="0" borderId="2" xfId="0" applyFont="1" applyBorder="1" applyAlignment="1">
      <alignment horizontal="left"/>
    </xf>
    <xf numFmtId="0" fontId="17" fillId="0" borderId="2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0" xfId="4" applyFont="1" applyAlignment="1">
      <alignment horizontal="left" vertical="center" wrapText="1" indent="2"/>
    </xf>
    <xf numFmtId="0" fontId="0" fillId="0" borderId="0" xfId="0" applyAlignment="1">
      <alignment horizontal="left" indent="2"/>
    </xf>
    <xf numFmtId="0" fontId="0" fillId="4" borderId="29" xfId="4" applyFont="1" applyFill="1" applyBorder="1" applyAlignment="1">
      <alignment horizontal="left" vertical="center" wrapText="1" indent="2"/>
    </xf>
    <xf numFmtId="0" fontId="0" fillId="0" borderId="29" xfId="4" applyFont="1" applyBorder="1" applyAlignment="1">
      <alignment horizontal="left" vertical="center" wrapText="1" indent="2"/>
    </xf>
    <xf numFmtId="0" fontId="20" fillId="0" borderId="29" xfId="4" applyFont="1" applyBorder="1" applyAlignment="1">
      <alignment horizontal="left" vertical="center" wrapText="1" indent="2"/>
    </xf>
    <xf numFmtId="0" fontId="20" fillId="0" borderId="0" xfId="4" applyFont="1" applyBorder="1" applyAlignment="1">
      <alignment horizontal="left" vertical="center" wrapText="1" indent="2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9" fillId="8" borderId="0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/>
    <xf numFmtId="14" fontId="0" fillId="0" borderId="30" xfId="0" applyNumberFormat="1" applyBorder="1" applyAlignment="1">
      <alignment horizontal="center" vertical="center" textRotation="90"/>
    </xf>
    <xf numFmtId="14" fontId="0" fillId="0" borderId="31" xfId="0" applyNumberFormat="1" applyBorder="1" applyAlignment="1">
      <alignment horizontal="center" vertical="center" textRotation="90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0" fillId="0" borderId="0" xfId="0" applyFill="1"/>
    <xf numFmtId="0" fontId="14" fillId="2" borderId="15" xfId="0" applyFont="1" applyFill="1" applyBorder="1" applyAlignment="1">
      <alignment horizontal="right" vertical="center"/>
    </xf>
    <xf numFmtId="0" fontId="23" fillId="2" borderId="15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0" fillId="11" borderId="0" xfId="0" applyFill="1"/>
    <xf numFmtId="0" fontId="0" fillId="12" borderId="0" xfId="0" applyFill="1"/>
    <xf numFmtId="0" fontId="4" fillId="13" borderId="0" xfId="0" applyFont="1" applyFill="1"/>
    <xf numFmtId="0" fontId="12" fillId="13" borderId="0" xfId="0" applyFont="1" applyFill="1"/>
    <xf numFmtId="165" fontId="4" fillId="13" borderId="0" xfId="0" applyNumberFormat="1" applyFont="1" applyFill="1"/>
    <xf numFmtId="49" fontId="4" fillId="13" borderId="0" xfId="0" applyNumberFormat="1" applyFont="1" applyFill="1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19" fillId="0" borderId="0" xfId="0" applyFont="1" applyFill="1" applyBorder="1" applyAlignment="1">
      <alignment horizontal="center"/>
    </xf>
    <xf numFmtId="165" fontId="19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Fill="1" applyBorder="1"/>
    <xf numFmtId="0" fontId="0" fillId="0" borderId="0" xfId="0" applyNumberFormat="1" applyFill="1" applyAlignment="1">
      <alignment horizontal="center"/>
    </xf>
    <xf numFmtId="14" fontId="0" fillId="0" borderId="0" xfId="0" applyNumberFormat="1" applyFill="1"/>
    <xf numFmtId="0" fontId="0" fillId="0" borderId="0" xfId="0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22" fillId="9" borderId="0" xfId="0" applyFont="1" applyFill="1" applyAlignment="1">
      <alignment horizontal="center" vertical="top"/>
    </xf>
    <xf numFmtId="0" fontId="0" fillId="0" borderId="29" xfId="0" applyFont="1" applyBorder="1" applyAlignment="1">
      <alignment horizontal="left" indent="2"/>
    </xf>
    <xf numFmtId="0" fontId="13" fillId="0" borderId="0" xfId="4" applyFont="1" applyBorder="1" applyAlignment="1">
      <alignment horizontal="left" vertical="center" wrapText="1" indent="2"/>
    </xf>
    <xf numFmtId="0" fontId="0" fillId="5" borderId="29" xfId="4" applyFont="1" applyFill="1" applyBorder="1" applyAlignment="1">
      <alignment horizontal="left" vertical="center" wrapText="1" indent="2"/>
    </xf>
    <xf numFmtId="0" fontId="0" fillId="6" borderId="29" xfId="4" applyFont="1" applyFill="1" applyBorder="1" applyAlignment="1">
      <alignment horizontal="left" vertical="center" wrapText="1" indent="2"/>
    </xf>
    <xf numFmtId="0" fontId="13" fillId="0" borderId="29" xfId="4" applyFont="1" applyBorder="1" applyAlignment="1">
      <alignment horizontal="left" vertical="center" wrapText="1" indent="2"/>
    </xf>
    <xf numFmtId="0" fontId="13" fillId="0" borderId="0" xfId="4" applyFont="1" applyAlignment="1">
      <alignment horizontal="left" vertical="center" wrapText="1" indent="2"/>
    </xf>
    <xf numFmtId="0" fontId="13" fillId="0" borderId="0" xfId="0" applyFont="1" applyBorder="1"/>
    <xf numFmtId="0" fontId="13" fillId="0" borderId="0" xfId="0" applyFont="1" applyFill="1" applyBorder="1"/>
    <xf numFmtId="0" fontId="0" fillId="0" borderId="0" xfId="0" quotePrefix="1" applyNumberFormat="1" applyFill="1" applyBorder="1" applyAlignment="1">
      <alignment horizontal="center" vertical="center"/>
    </xf>
    <xf numFmtId="0" fontId="21" fillId="9" borderId="22" xfId="0" applyFont="1" applyFill="1" applyBorder="1" applyAlignment="1">
      <alignment horizontal="right" vertical="center"/>
    </xf>
    <xf numFmtId="0" fontId="21" fillId="9" borderId="23" xfId="0" applyFont="1" applyFill="1" applyBorder="1" applyAlignment="1">
      <alignment horizontal="right" vertical="center"/>
    </xf>
    <xf numFmtId="0" fontId="21" fillId="9" borderId="7" xfId="0" applyFont="1" applyFill="1" applyBorder="1" applyAlignment="1">
      <alignment horizontal="right" vertical="center"/>
    </xf>
    <xf numFmtId="0" fontId="21" fillId="9" borderId="27" xfId="0" applyFont="1" applyFill="1" applyBorder="1" applyAlignment="1">
      <alignment horizontal="right" vertical="center"/>
    </xf>
    <xf numFmtId="0" fontId="21" fillId="9" borderId="23" xfId="0" applyFont="1" applyFill="1" applyBorder="1" applyAlignment="1">
      <alignment horizontal="left" vertical="top"/>
    </xf>
    <xf numFmtId="0" fontId="21" fillId="9" borderId="24" xfId="0" applyFont="1" applyFill="1" applyBorder="1" applyAlignment="1">
      <alignment horizontal="left" vertical="top"/>
    </xf>
    <xf numFmtId="0" fontId="21" fillId="9" borderId="27" xfId="0" applyFont="1" applyFill="1" applyBorder="1" applyAlignment="1">
      <alignment horizontal="left" vertical="top"/>
    </xf>
    <xf numFmtId="0" fontId="21" fillId="9" borderId="8" xfId="0" applyFont="1" applyFill="1" applyBorder="1" applyAlignment="1">
      <alignment horizontal="left" vertical="top"/>
    </xf>
    <xf numFmtId="0" fontId="14" fillId="3" borderId="15" xfId="0" applyFont="1" applyFill="1" applyBorder="1" applyAlignment="1">
      <alignment horizontal="left" vertical="center"/>
    </xf>
    <xf numFmtId="0" fontId="14" fillId="3" borderId="20" xfId="0" applyFont="1" applyFill="1" applyBorder="1" applyAlignment="1">
      <alignment horizontal="left" vertical="center"/>
    </xf>
    <xf numFmtId="0" fontId="14" fillId="3" borderId="21" xfId="0" applyFont="1" applyFill="1" applyBorder="1" applyAlignment="1">
      <alignment horizontal="left" vertical="center"/>
    </xf>
    <xf numFmtId="0" fontId="22" fillId="9" borderId="0" xfId="0" applyFont="1" applyFill="1" applyAlignment="1">
      <alignment horizontal="center" vertical="top"/>
    </xf>
    <xf numFmtId="0" fontId="22" fillId="9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16" fillId="14" borderId="0" xfId="0" applyFont="1" applyFill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/>
    </xf>
    <xf numFmtId="0" fontId="12" fillId="0" borderId="0" xfId="0" applyFont="1" applyAlignment="1">
      <alignment horizontal="left" indent="3"/>
    </xf>
    <xf numFmtId="0" fontId="8" fillId="0" borderId="0" xfId="0" applyFont="1" applyAlignment="1">
      <alignment horizontal="center"/>
    </xf>
    <xf numFmtId="0" fontId="16" fillId="0" borderId="15" xfId="0" applyFont="1" applyFill="1" applyBorder="1" applyAlignment="1">
      <alignment horizontal="center"/>
    </xf>
    <xf numFmtId="0" fontId="16" fillId="0" borderId="21" xfId="0" applyFont="1" applyFill="1" applyBorder="1" applyAlignment="1">
      <alignment horizontal="center"/>
    </xf>
    <xf numFmtId="0" fontId="21" fillId="9" borderId="22" xfId="0" applyFont="1" applyFill="1" applyBorder="1" applyAlignment="1">
      <alignment horizontal="center"/>
    </xf>
    <xf numFmtId="0" fontId="21" fillId="9" borderId="23" xfId="0" applyFont="1" applyFill="1" applyBorder="1" applyAlignment="1">
      <alignment horizontal="center"/>
    </xf>
    <xf numFmtId="0" fontId="21" fillId="9" borderId="24" xfId="0" applyFont="1" applyFill="1" applyBorder="1" applyAlignment="1">
      <alignment horizontal="center"/>
    </xf>
    <xf numFmtId="0" fontId="0" fillId="9" borderId="7" xfId="0" applyFont="1" applyFill="1" applyBorder="1" applyAlignment="1">
      <alignment horizontal="center"/>
    </xf>
    <xf numFmtId="0" fontId="0" fillId="9" borderId="27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22" fillId="9" borderId="22" xfId="0" applyFont="1" applyFill="1" applyBorder="1" applyAlignment="1">
      <alignment horizontal="center" vertical="center"/>
    </xf>
    <xf numFmtId="0" fontId="22" fillId="9" borderId="23" xfId="0" applyFont="1" applyFill="1" applyBorder="1" applyAlignment="1">
      <alignment horizontal="center" vertical="center"/>
    </xf>
    <xf numFmtId="0" fontId="22" fillId="9" borderId="24" xfId="0" applyFont="1" applyFill="1" applyBorder="1" applyAlignment="1">
      <alignment horizontal="center" vertical="center"/>
    </xf>
    <xf numFmtId="0" fontId="18" fillId="10" borderId="25" xfId="0" applyFont="1" applyFill="1" applyBorder="1" applyAlignment="1">
      <alignment horizontal="center"/>
    </xf>
    <xf numFmtId="0" fontId="18" fillId="10" borderId="0" xfId="0" applyFont="1" applyFill="1" applyBorder="1" applyAlignment="1">
      <alignment horizontal="center"/>
    </xf>
    <xf numFmtId="0" fontId="18" fillId="10" borderId="26" xfId="0" applyFont="1" applyFill="1" applyBorder="1" applyAlignment="1">
      <alignment horizontal="center"/>
    </xf>
    <xf numFmtId="0" fontId="18" fillId="10" borderId="7" xfId="0" applyFont="1" applyFill="1" applyBorder="1" applyAlignment="1">
      <alignment horizontal="center"/>
    </xf>
    <xf numFmtId="0" fontId="18" fillId="10" borderId="27" xfId="0" applyFont="1" applyFill="1" applyBorder="1" applyAlignment="1">
      <alignment horizontal="center"/>
    </xf>
    <xf numFmtId="0" fontId="18" fillId="10" borderId="8" xfId="0" applyFont="1" applyFill="1" applyBorder="1" applyAlignment="1">
      <alignment horizontal="center"/>
    </xf>
  </cellXfs>
  <cellStyles count="5">
    <cellStyle name="Employé" xfId="4"/>
    <cellStyle name="Lien hypertexte" xfId="3" builtinId="8"/>
    <cellStyle name="Monétaire 2" xfId="2"/>
    <cellStyle name="Normal" xfId="0" builtinId="0"/>
    <cellStyle name="Normal 2" xfId="1"/>
  </cellStyles>
  <dxfs count="8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2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2" justifyLastLine="0" shrinkToFit="0" readingOrder="0"/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ill>
        <patternFill>
          <bgColor theme="4" tint="0.39994506668294322"/>
        </patternFill>
      </fill>
    </dxf>
    <dxf>
      <font>
        <strike val="0"/>
      </font>
      <fill>
        <patternFill>
          <bgColor theme="3" tint="0.24994659260841701"/>
        </patternFill>
      </fill>
    </dxf>
    <dxf>
      <font>
        <b val="0"/>
        <i val="0"/>
        <strike val="0"/>
        <color theme="1"/>
      </font>
      <fill>
        <patternFill patternType="solid">
          <bgColor theme="4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numFmt numFmtId="19" formatCode="dd/mm/yyyy"/>
    </dxf>
    <dxf>
      <numFmt numFmtId="0" formatCode="General"/>
    </dxf>
    <dxf>
      <numFmt numFmtId="0" formatCode="General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ill>
        <patternFill>
          <bgColor theme="4" tint="0.39994506668294322"/>
        </patternFill>
      </fill>
    </dxf>
    <dxf>
      <font>
        <strike val="0"/>
      </font>
      <fill>
        <patternFill>
          <bgColor theme="3" tint="0.24994659260841701"/>
        </patternFill>
      </fill>
    </dxf>
    <dxf>
      <font>
        <b val="0"/>
        <i val="0"/>
        <strike val="0"/>
        <color theme="1"/>
      </font>
      <fill>
        <patternFill patternType="solid">
          <bgColor theme="4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&quot;€&quot;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 patternType="solid"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19050</xdr:colOff>
          <xdr:row>0</xdr:row>
          <xdr:rowOff>66675</xdr:rowOff>
        </xdr:from>
        <xdr:to>
          <xdr:col>31</xdr:col>
          <xdr:colOff>314325</xdr:colOff>
          <xdr:row>1</xdr:row>
          <xdr:rowOff>238125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0</xdr:row>
          <xdr:rowOff>133350</xdr:rowOff>
        </xdr:from>
        <xdr:to>
          <xdr:col>6</xdr:col>
          <xdr:colOff>1133475</xdr:colOff>
          <xdr:row>1</xdr:row>
          <xdr:rowOff>161925</xdr:rowOff>
        </xdr:to>
        <xdr:sp macro="" textlink="">
          <xdr:nvSpPr>
            <xdr:cNvPr id="4103" name="CommandButton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0</xdr:row>
          <xdr:rowOff>133350</xdr:rowOff>
        </xdr:from>
        <xdr:to>
          <xdr:col>8</xdr:col>
          <xdr:colOff>876300</xdr:colOff>
          <xdr:row>1</xdr:row>
          <xdr:rowOff>152400</xdr:rowOff>
        </xdr:to>
        <xdr:sp macro="" textlink="">
          <xdr:nvSpPr>
            <xdr:cNvPr id="4107" name="CommandButton2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38100</xdr:rowOff>
    </xdr:from>
    <xdr:to>
      <xdr:col>1</xdr:col>
      <xdr:colOff>1419225</xdr:colOff>
      <xdr:row>4</xdr:row>
      <xdr:rowOff>253085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1600200" cy="62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4219575</xdr:colOff>
          <xdr:row>0</xdr:row>
          <xdr:rowOff>152400</xdr:rowOff>
        </xdr:from>
        <xdr:to>
          <xdr:col>2</xdr:col>
          <xdr:colOff>609600</xdr:colOff>
          <xdr:row>1</xdr:row>
          <xdr:rowOff>161925</xdr:rowOff>
        </xdr:to>
        <xdr:sp macro="" textlink="">
          <xdr:nvSpPr>
            <xdr:cNvPr id="7171" name="Button 3" descr="TRI BASE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BASE</a:t>
              </a: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1190625</xdr:colOff>
          <xdr:row>0</xdr:row>
          <xdr:rowOff>180975</xdr:rowOff>
        </xdr:from>
        <xdr:to>
          <xdr:col>0</xdr:col>
          <xdr:colOff>4038600</xdr:colOff>
          <xdr:row>1</xdr:row>
          <xdr:rowOff>190500</xdr:rowOff>
        </xdr:to>
        <xdr:sp macro="" textlink="">
          <xdr:nvSpPr>
            <xdr:cNvPr id="7172" name="CommandButton2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2</xdr:row>
          <xdr:rowOff>66675</xdr:rowOff>
        </xdr:from>
        <xdr:to>
          <xdr:col>3</xdr:col>
          <xdr:colOff>190500</xdr:colOff>
          <xdr:row>4</xdr:row>
          <xdr:rowOff>114300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5</xdr:row>
          <xdr:rowOff>47625</xdr:rowOff>
        </xdr:from>
        <xdr:to>
          <xdr:col>3</xdr:col>
          <xdr:colOff>190500</xdr:colOff>
          <xdr:row>7</xdr:row>
          <xdr:rowOff>95250</xdr:rowOff>
        </xdr:to>
        <xdr:sp macro="" textlink="">
          <xdr:nvSpPr>
            <xdr:cNvPr id="12290" name="CommandButton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</xdr:row>
          <xdr:rowOff>66675</xdr:rowOff>
        </xdr:from>
        <xdr:to>
          <xdr:col>6</xdr:col>
          <xdr:colOff>228600</xdr:colOff>
          <xdr:row>4</xdr:row>
          <xdr:rowOff>114300</xdr:rowOff>
        </xdr:to>
        <xdr:sp macro="" textlink="">
          <xdr:nvSpPr>
            <xdr:cNvPr id="12291" name="CommandButton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MATERIEL%20PROD%20DTSI%20V1.4%20BET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MATOS"/>
      <sheetName val="EMPRUNT MATERIEL"/>
      <sheetName val="MISSIONS"/>
      <sheetName val="FACTURE PRO FORMAT"/>
      <sheetName val="INVENTAIRE"/>
      <sheetName val="LISTE MATERIEL"/>
      <sheetName val="PARAMETRES"/>
      <sheetName val="CONFIG"/>
      <sheetName val="CONFIG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" displayName="Tableau1" ref="A3:Q17" totalsRowShown="0">
  <autoFilter ref="A3:Q17"/>
  <tableColumns count="17">
    <tableColumn id="1" name="TCR"/>
    <tableColumn id="3" name="MATERIEL "/>
    <tableColumn id="4" name="DATE DEPART" dataDxfId="77"/>
    <tableColumn id="5" name="DATE RETOUR" dataDxfId="76"/>
    <tableColumn id="8" name="PAYS" dataDxfId="75"/>
    <tableColumn id="7" name="VILLE" dataDxfId="74"/>
    <tableColumn id="6" name="RefMission" dataDxfId="73">
      <calculatedColumnFormula>IF(Tableau1[[#This Row],[INITIALES]]="","",Tableau1[[#This Row],[INITIALES]]&amp;TEXT(Tableau1[[#This Row],[DATE DEPART]], "jjmmaa"))</calculatedColumnFormula>
    </tableColumn>
    <tableColumn id="19" name="INITIALES" dataDxfId="72">
      <calculatedColumnFormula>IFERROR(VLOOKUP(A4,Tableau6[],2,FALSE),"")</calculatedColumnFormula>
    </tableColumn>
    <tableColumn id="9" name="LIGNE" dataDxfId="71">
      <calculatedColumnFormula>IFERROR(ROWS($A$4:Tableau1[[#This Row],[TCR]]), "")</calculatedColumnFormula>
    </tableColumn>
    <tableColumn id="10" name="RESULTAT" dataDxfId="70">
      <calculatedColumnFormula>IF(G4='FACTURE PRO FORMAT'!$I$6,'EMPRUNT MATERIEL'!I4,"")</calculatedColumnFormula>
    </tableColumn>
    <tableColumn id="11" name="FINAL" dataDxfId="69">
      <calculatedColumnFormula>IFERROR(SMALL($J$4:$J$274,I4),"")</calculatedColumnFormula>
    </tableColumn>
    <tableColumn id="12" name="LIGNE2" dataDxfId="68">
      <calculatedColumnFormula>IFERROR(ROWS($A$4:Tableau1[[#This Row],[TCR]]), "")</calculatedColumnFormula>
    </tableColumn>
    <tableColumn id="13" name="RESULTAT2" dataDxfId="67">
      <calculatedColumnFormula>IF($G4='LISTE MATERIEL'!$G$3,'EMPRUNT MATERIEL'!L4,"")</calculatedColumnFormula>
    </tableColumn>
    <tableColumn id="14" name="FINAL2" dataDxfId="66">
      <calculatedColumnFormula>IFERROR(SMALL($M$4:$M$274,L4),"")</calculatedColumnFormula>
    </tableColumn>
    <tableColumn id="15" name="debemprunt" dataDxfId="65">
      <calculatedColumnFormula>IF(AND($S$4&gt;=Tableau1[[#This Row],[DATE DEPART]], $S$4&lt;=Tableau1[[#This Row],[DATE RETOUR]]),"non dispo","dispo")</calculatedColumnFormula>
    </tableColumn>
    <tableColumn id="16" name="finemprunt" dataDxfId="64">
      <calculatedColumnFormula>IF(AND($T$4&gt;=Tableau1[[#This Row],[DATE DEPART]], $T$4&lt;=Tableau1[[#This Row],[DATE RETOUR]]), "non dispo", "dispo")</calculatedColumnFormula>
    </tableColumn>
    <tableColumn id="17" name="dispodates" dataDxfId="63">
      <calculatedColumnFormula>IF(AND(Tableau1[[#This Row],[debemprunt]]="dispo", Tableau1[[#This Row],[finemprunt]]="dispo"),"dispo","non dispo")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A3:G54">
  <tableColumns count="7">
    <tableColumn id="1" name="TCR" dataDxfId="62">
      <calculatedColumnFormula>IFERROR(INDEX(Tableau1[TCR],MATCH(G4,Tableau1[RefMission],0)),"")</calculatedColumnFormula>
    </tableColumn>
    <tableColumn id="7" name="INITIALES" dataDxfId="61" totalsRowDxfId="60">
      <calculatedColumnFormula>IFERROR(VLOOKUP(A4,Tableau6[],2,FALSE),"")</calculatedColumnFormula>
    </tableColumn>
    <tableColumn id="2" name="DATE DEPART" dataDxfId="59" totalsRowDxfId="58">
      <calculatedColumnFormula>IFERROR(INDEX(Tableau1[DATE DEPART],MATCH(G4,Tableau1[RefMission],0)),"")</calculatedColumnFormula>
    </tableColumn>
    <tableColumn id="3" name="DATE RETOUR" dataDxfId="57" totalsRowDxfId="56">
      <calculatedColumnFormula>IFERROR(INDEX(Tableau1[DATE RETOUR],MATCH(G4,Tableau1[RefMission],0)),"")</calculatedColumnFormula>
    </tableColumn>
    <tableColumn id="4" name="PAYS" dataDxfId="55">
      <calculatedColumnFormula>IFERROR(INDEX(Tableau1[PAYS],MATCH(G4,Tableau1[RefMission],0)),"")</calculatedColumnFormula>
    </tableColumn>
    <tableColumn id="5" name="VILLE" dataDxfId="54">
      <calculatedColumnFormula>IFERROR(INDEX(Tableau1[VILLE],MATCH(G4,Tableau1[RefMission],0)),"")</calculatedColumnFormula>
    </tableColumn>
    <tableColumn id="6" name="REFMISSION" dataDxfId="53" totalsRowDxfId="52">
      <calculatedColumnFormula array="1">IFERROR(INDEX(Tableau1[RefMission],SMALL(IF(FREQUENCY(IF(Tableau1[RefMission]&lt;&gt;"",MATCH(Tableau1[RefMission],Tableau1[RefMission],0)), ROW(Tableau1[RefMission])-ROW(MISSIONS!$B$3)+1),ROW(Tableau1[RefMission])-ROW(MISSIONS!$B$3)+1),ROWS(MISSIONS!G$4:G4))),"")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3:R148" totalsRowShown="0" headerRowDxfId="51" headerRowBorderDxfId="50">
  <sortState ref="A4:R148">
    <sortCondition ref="C4:C148"/>
    <sortCondition ref="A4:A148"/>
  </sortState>
  <tableColumns count="18">
    <tableColumn id="1" name="DESIGNATION" dataDxfId="49"/>
    <tableColumn id="2" name="ZONE RANGEMENT" dataDxfId="48"/>
    <tableColumn id="3" name="TYPE" dataDxfId="47"/>
    <tableColumn id="4" name="NUMERO RFI" dataDxfId="46"/>
    <tableColumn id="5" name="NUMERO SERIE" dataDxfId="45"/>
    <tableColumn id="6" name="PAYS ORIGINE" dataDxfId="44"/>
    <tableColumn id="7" name="PRIX NEUF" dataDxfId="43"/>
    <tableColumn id="8" name="MARQUE" dataDxfId="42"/>
    <tableColumn id="9" name="MODELE" dataDxfId="41"/>
    <tableColumn id="10" name="PDS.1" dataDxfId="40"/>
    <tableColumn id="11" name="ASSET" dataDxfId="39"/>
    <tableColumn id="12" name="LIGNE" dataDxfId="38">
      <calculatedColumnFormula>ROWS($A$4:Tableau7[[#This Row],[DESIGNATION]])</calculatedColumnFormula>
    </tableColumn>
    <tableColumn id="13" name="resultat">
      <calculatedColumnFormula>IF(C4='PLANNING MATOS'!$A$5,INVENTAIRE!L4,"")</calculatedColumnFormula>
    </tableColumn>
    <tableColumn id="14" name="final">
      <calculatedColumnFormula>IFERROR(SMALL($M$4:$M$416,L4),"")</calculatedColumnFormula>
    </tableColumn>
    <tableColumn id="15" name="LIGNE2">
      <calculatedColumnFormula>ROWS($A$4:Tableau7[[#This Row],[DESIGNATION]])</calculatedColumnFormula>
    </tableColumn>
    <tableColumn id="16" name="resultat3">
      <calculatedColumnFormula>IF($C4='EMPRUNT MATERIEL'!$B$2,INVENTAIRE!O4,"")</calculatedColumnFormula>
    </tableColumn>
    <tableColumn id="17" name="final4">
      <calculatedColumnFormula>IFERROR(SMALL($P$4:$P$416,O4),"")</calculatedColumnFormula>
    </tableColumn>
    <tableColumn id="19" name="dispo" dataDxfId="37">
      <calculatedColumnFormula>IFERROR(INDEX(Tableau1[dispodates],MATCH(INVENTAIRE!A4,Tableau1[[MATERIEL ]],0)), "dispo")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C4:F100" totalsRowShown="0" headerRowDxfId="36" dataDxfId="34" headerRowBorderDxfId="35">
  <autoFilter ref="C4:F100"/>
  <sortState ref="C5:F100">
    <sortCondition ref="F4:F100"/>
  </sortState>
  <tableColumns count="4">
    <tableColumn id="1" name="MATERIEL" dataDxfId="33">
      <calculatedColumnFormula>IFERROR(INDEX(MISSMATERIEL,'EMPRUNT MATERIEL'!N4),"")</calculatedColumnFormula>
    </tableColumn>
    <tableColumn id="2" name="MARQUE" dataDxfId="32">
      <calculatedColumnFormula>IFERROR(VLOOKUP($C5,Tableau7[],8,FALSE),"")</calculatedColumnFormula>
    </tableColumn>
    <tableColumn id="3" name="MODÈLE" dataDxfId="31">
      <calculatedColumnFormula>IFERROR(VLOOKUP($C5,Tableau7[],9,FALSE),"")</calculatedColumnFormula>
    </tableColumn>
    <tableColumn id="4" name="STOCKAGE" dataDxfId="30">
      <calculatedColumnFormula>IFERROR(VLOOKUP($C5,Tableau7[],2,FALSE),"")</calculatedColumnFormula>
    </tableColumn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C1:E14" totalsRowShown="0" headerRowDxfId="21">
  <autoFilter ref="C1:E14"/>
  <tableColumns count="3">
    <tableColumn id="1" name="DONNEES"/>
    <tableColumn id="2" name="RESPONSABLE"/>
    <tableColumn id="3" name="tel responsable" dataDxfId="2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F1:N550" totalsRowShown="0">
  <autoFilter ref="F1:N550"/>
  <tableColumns count="9">
    <tableColumn id="9" name="E-mail responsable" dataDxfId="19"/>
    <tableColumn id="7" name="Colonne1" dataDxfId="18"/>
    <tableColumn id="1" name="liste materiel planning"/>
    <tableColumn id="2" name="ANNEES"/>
    <tableColumn id="3" name="MOIS"/>
    <tableColumn id="4" name="TCR" dataDxfId="17"/>
    <tableColumn id="5" name="INITIALESTCR"/>
    <tableColumn id="6" name="liste materiel mission" dataDxfId="16">
      <calculatedColumnFormula>IFERROR(INDEX(INVENTAIRE!$A$4:$A$502,INVENTAIRE!Q4),"")</calculatedColumnFormula>
    </tableColumn>
    <tableColumn id="8" name="LISTE MATOS PRO FORMAT" dataDxfId="15">
      <calculatedColumnFormula>IFERROR(INDEX('EMPRUNT MATERIEL'!$B$4:$B$361,'EMPRUNT MATERIEL'!K4),"")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2" name="Tableau2" displayName="Tableau2" ref="A1:A2" totalsRowShown="0">
  <autoFilter ref="A1:A2"/>
  <tableColumns count="1">
    <tableColumn id="1" name="AUJOURD'HUI" dataDxfId="14">
      <calculatedColumnFormula>TODAY()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leau10" displayName="Tableau10" ref="Q1:Q2" totalsRowShown="0">
  <autoFilter ref="Q1:Q2"/>
  <tableColumns count="1">
    <tableColumn id="1" name="disponibilite mato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6" name="Tableau6" displayName="Tableau6" ref="C1:D42" totalsRowShown="0">
  <autoFilter ref="C1:D42"/>
  <tableColumns count="2">
    <tableColumn id="1" name="TCR" dataDxfId="5" dataCellStyle="Employé"/>
    <tableColumn id="2" name="INITIALESTCR" dataDxfId="4" dataCellStyle="Employé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8" name="Tableau8" displayName="Tableau8" ref="J1:J14" totalsRowShown="0" headerRowDxfId="3" dataDxfId="2" tableBorderDxfId="1">
  <autoFilter ref="J1:J14"/>
  <tableColumns count="1">
    <tableColumn id="1" name="DONNE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control" Target="../activeX/activeX5.xml"/><Relationship Id="rId7" Type="http://schemas.openxmlformats.org/officeDocument/2006/relationships/control" Target="../activeX/activeX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image" Target="../media/image7.emf"/><Relationship Id="rId5" Type="http://schemas.openxmlformats.org/officeDocument/2006/relationships/control" Target="../activeX/activeX6.xml"/><Relationship Id="rId4" Type="http://schemas.openxmlformats.org/officeDocument/2006/relationships/image" Target="../media/image6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hyperlink" Target="mailto:benjamin.avayou@rfi.fr" TargetMode="External"/><Relationship Id="rId7" Type="http://schemas.openxmlformats.org/officeDocument/2006/relationships/hyperlink" Target="mailto:emmanuel.muselet@rfi.fr" TargetMode="External"/><Relationship Id="rId2" Type="http://schemas.openxmlformats.org/officeDocument/2006/relationships/hyperlink" Target="mailto:olivier.mathurin@rfi.fr" TargetMode="External"/><Relationship Id="rId1" Type="http://schemas.openxmlformats.org/officeDocument/2006/relationships/hyperlink" Target="mailto:christian.mondion@rfi.fr" TargetMode="External"/><Relationship Id="rId6" Type="http://schemas.openxmlformats.org/officeDocument/2006/relationships/hyperlink" Target="mailto:nicolas.spiga@rfi.fr" TargetMode="External"/><Relationship Id="rId11" Type="http://schemas.openxmlformats.org/officeDocument/2006/relationships/table" Target="../tables/table8.xml"/><Relationship Id="rId5" Type="http://schemas.openxmlformats.org/officeDocument/2006/relationships/hyperlink" Target="mailto:philippe.nadel@rfi.fr" TargetMode="External"/><Relationship Id="rId10" Type="http://schemas.openxmlformats.org/officeDocument/2006/relationships/table" Target="../tables/table7.xml"/><Relationship Id="rId4" Type="http://schemas.openxmlformats.org/officeDocument/2006/relationships/hyperlink" Target="mailto:denis.chastel@rfi.fr" TargetMode="External"/><Relationship Id="rId9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1:AM65"/>
  <sheetViews>
    <sheetView showGridLines="0" showZeros="0" zoomScale="60" zoomScaleNormal="60" workbookViewId="0">
      <selection activeCell="B2" sqref="B2:E2"/>
    </sheetView>
  </sheetViews>
  <sheetFormatPr baseColWidth="10" defaultRowHeight="15" x14ac:dyDescent="0.25"/>
  <cols>
    <col min="1" max="1" width="42.28515625" bestFit="1" customWidth="1"/>
    <col min="2" max="2" width="8.42578125" customWidth="1"/>
    <col min="3" max="32" width="6.7109375" bestFit="1" customWidth="1"/>
    <col min="33" max="33" width="11.42578125" hidden="1" customWidth="1"/>
  </cols>
  <sheetData>
    <row r="1" spans="1:39" ht="25.5" customHeight="1" thickBot="1" x14ac:dyDescent="0.75">
      <c r="A1" s="88" t="s">
        <v>251</v>
      </c>
      <c r="B1" s="128">
        <v>2019</v>
      </c>
      <c r="C1" s="129"/>
      <c r="D1" s="129"/>
      <c r="E1" s="130"/>
      <c r="F1" s="120" t="s">
        <v>250</v>
      </c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4" t="str">
        <f>B2</f>
        <v>SEPTEMBRE</v>
      </c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5"/>
      <c r="AG1" s="86"/>
      <c r="AH1" s="86"/>
      <c r="AI1" s="86"/>
      <c r="AJ1" s="86"/>
      <c r="AK1" s="86"/>
      <c r="AL1" s="86"/>
      <c r="AM1" s="87"/>
    </row>
    <row r="2" spans="1:39" ht="24" customHeight="1" thickBot="1" x14ac:dyDescent="0.3">
      <c r="A2" s="88" t="s">
        <v>252</v>
      </c>
      <c r="B2" s="128" t="s">
        <v>211</v>
      </c>
      <c r="C2" s="129"/>
      <c r="D2" s="129"/>
      <c r="E2" s="130"/>
      <c r="F2" s="122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7"/>
    </row>
    <row r="3" spans="1:39" ht="60.75" hidden="1" customHeight="1" thickBot="1" x14ac:dyDescent="0.3">
      <c r="B3" s="81">
        <f>DATE(B1,MONTH(1&amp;"/"&amp;B2),1)</f>
        <v>43709</v>
      </c>
      <c r="C3" s="82">
        <f t="shared" ref="C3:AD3" si="0">IF(B3+1&gt;$AG$4,"",B3+1)</f>
        <v>43710</v>
      </c>
      <c r="D3" s="82">
        <f t="shared" si="0"/>
        <v>43711</v>
      </c>
      <c r="E3" s="82">
        <f t="shared" si="0"/>
        <v>43712</v>
      </c>
      <c r="F3" s="39">
        <f t="shared" si="0"/>
        <v>43713</v>
      </c>
      <c r="G3" s="39">
        <f t="shared" si="0"/>
        <v>43714</v>
      </c>
      <c r="H3" s="39">
        <f t="shared" si="0"/>
        <v>43715</v>
      </c>
      <c r="I3" s="39">
        <f t="shared" si="0"/>
        <v>43716</v>
      </c>
      <c r="J3" s="39">
        <f t="shared" si="0"/>
        <v>43717</v>
      </c>
      <c r="K3" s="39">
        <f t="shared" si="0"/>
        <v>43718</v>
      </c>
      <c r="L3" s="39">
        <f t="shared" si="0"/>
        <v>43719</v>
      </c>
      <c r="M3" s="39">
        <f t="shared" si="0"/>
        <v>43720</v>
      </c>
      <c r="N3" s="39">
        <f t="shared" si="0"/>
        <v>43721</v>
      </c>
      <c r="O3" s="39">
        <f t="shared" si="0"/>
        <v>43722</v>
      </c>
      <c r="P3" s="39">
        <f t="shared" si="0"/>
        <v>43723</v>
      </c>
      <c r="Q3" s="39">
        <f t="shared" si="0"/>
        <v>43724</v>
      </c>
      <c r="R3" s="39">
        <f t="shared" si="0"/>
        <v>43725</v>
      </c>
      <c r="S3" s="39">
        <f t="shared" si="0"/>
        <v>43726</v>
      </c>
      <c r="T3" s="39">
        <f t="shared" si="0"/>
        <v>43727</v>
      </c>
      <c r="U3" s="39">
        <f t="shared" si="0"/>
        <v>43728</v>
      </c>
      <c r="V3" s="39">
        <f t="shared" si="0"/>
        <v>43729</v>
      </c>
      <c r="W3" s="39">
        <f t="shared" si="0"/>
        <v>43730</v>
      </c>
      <c r="X3" s="39">
        <f t="shared" si="0"/>
        <v>43731</v>
      </c>
      <c r="Y3" s="39">
        <f t="shared" si="0"/>
        <v>43732</v>
      </c>
      <c r="Z3" s="39">
        <f t="shared" si="0"/>
        <v>43733</v>
      </c>
      <c r="AA3" s="39">
        <f t="shared" si="0"/>
        <v>43734</v>
      </c>
      <c r="AB3" s="39">
        <f t="shared" si="0"/>
        <v>43735</v>
      </c>
      <c r="AC3" s="39">
        <f t="shared" si="0"/>
        <v>43736</v>
      </c>
      <c r="AD3" s="39">
        <f t="shared" si="0"/>
        <v>43737</v>
      </c>
      <c r="AE3" s="39">
        <f>IFERROR(IF(AD3+1&gt;$AG$4,"",AD3+1),"")</f>
        <v>43738</v>
      </c>
      <c r="AF3" s="40" t="str">
        <f>IFERROR(IF(AE3+1&gt;$AG$4,"",AE3+1),"")</f>
        <v/>
      </c>
      <c r="AG3" s="38" t="str">
        <f>IFERROR(IF(AF3+1&gt;$AG$4,"",AF3+1),"")</f>
        <v/>
      </c>
      <c r="AH3" s="38" t="str">
        <f>IFERROR(IF(AG3+1&gt;$AG$4,"",AG3+1),"")</f>
        <v/>
      </c>
    </row>
    <row r="4" spans="1:39" ht="24" thickBot="1" x14ac:dyDescent="0.3">
      <c r="A4" s="35" t="s">
        <v>200</v>
      </c>
      <c r="B4" s="83">
        <f>IFERROR(DAY(B3),"")</f>
        <v>1</v>
      </c>
      <c r="C4" s="84">
        <f t="shared" ref="C4:AF4" si="1">IFERROR(DAY(C3),"")</f>
        <v>2</v>
      </c>
      <c r="D4" s="84">
        <f t="shared" si="1"/>
        <v>3</v>
      </c>
      <c r="E4" s="84">
        <f t="shared" si="1"/>
        <v>4</v>
      </c>
      <c r="F4" s="84">
        <f t="shared" si="1"/>
        <v>5</v>
      </c>
      <c r="G4" s="84">
        <f t="shared" si="1"/>
        <v>6</v>
      </c>
      <c r="H4" s="84">
        <f t="shared" si="1"/>
        <v>7</v>
      </c>
      <c r="I4" s="84">
        <f t="shared" si="1"/>
        <v>8</v>
      </c>
      <c r="J4" s="84">
        <f t="shared" si="1"/>
        <v>9</v>
      </c>
      <c r="K4" s="84">
        <f t="shared" si="1"/>
        <v>10</v>
      </c>
      <c r="L4" s="84">
        <f t="shared" si="1"/>
        <v>11</v>
      </c>
      <c r="M4" s="84">
        <f t="shared" si="1"/>
        <v>12</v>
      </c>
      <c r="N4" s="84">
        <f t="shared" si="1"/>
        <v>13</v>
      </c>
      <c r="O4" s="84">
        <f t="shared" si="1"/>
        <v>14</v>
      </c>
      <c r="P4" s="84">
        <f t="shared" si="1"/>
        <v>15</v>
      </c>
      <c r="Q4" s="84">
        <f t="shared" si="1"/>
        <v>16</v>
      </c>
      <c r="R4" s="84">
        <f t="shared" si="1"/>
        <v>17</v>
      </c>
      <c r="S4" s="84">
        <f t="shared" si="1"/>
        <v>18</v>
      </c>
      <c r="T4" s="84">
        <f t="shared" si="1"/>
        <v>19</v>
      </c>
      <c r="U4" s="84">
        <f t="shared" si="1"/>
        <v>20</v>
      </c>
      <c r="V4" s="84">
        <f t="shared" si="1"/>
        <v>21</v>
      </c>
      <c r="W4" s="84">
        <f t="shared" si="1"/>
        <v>22</v>
      </c>
      <c r="X4" s="84">
        <f t="shared" si="1"/>
        <v>23</v>
      </c>
      <c r="Y4" s="84">
        <f t="shared" si="1"/>
        <v>24</v>
      </c>
      <c r="Z4" s="84">
        <f t="shared" si="1"/>
        <v>25</v>
      </c>
      <c r="AA4" s="84">
        <f t="shared" si="1"/>
        <v>26</v>
      </c>
      <c r="AB4" s="84">
        <f t="shared" si="1"/>
        <v>27</v>
      </c>
      <c r="AC4" s="84">
        <f t="shared" si="1"/>
        <v>28</v>
      </c>
      <c r="AD4" s="84">
        <f t="shared" si="1"/>
        <v>29</v>
      </c>
      <c r="AE4" s="84">
        <f t="shared" si="1"/>
        <v>30</v>
      </c>
      <c r="AF4" s="85" t="str">
        <f t="shared" si="1"/>
        <v/>
      </c>
      <c r="AG4" s="37">
        <f>EOMONTH(B3,0)</f>
        <v>43738</v>
      </c>
    </row>
    <row r="5" spans="1:39" ht="24" thickBot="1" x14ac:dyDescent="0.3">
      <c r="A5" s="36" t="s">
        <v>187</v>
      </c>
      <c r="B5" s="47">
        <f>IFERROR(WEEKDAY(B3+1,2),"")</f>
        <v>1</v>
      </c>
      <c r="C5" s="47">
        <f t="shared" ref="C5:AF5" si="2">IFERROR(WEEKDAY(C3+1,2),"")</f>
        <v>2</v>
      </c>
      <c r="D5" s="47">
        <f t="shared" si="2"/>
        <v>3</v>
      </c>
      <c r="E5" s="47">
        <f t="shared" si="2"/>
        <v>4</v>
      </c>
      <c r="F5" s="47">
        <f t="shared" si="2"/>
        <v>5</v>
      </c>
      <c r="G5" s="47">
        <f t="shared" si="2"/>
        <v>6</v>
      </c>
      <c r="H5" s="47">
        <f t="shared" si="2"/>
        <v>7</v>
      </c>
      <c r="I5" s="47">
        <f t="shared" si="2"/>
        <v>1</v>
      </c>
      <c r="J5" s="47">
        <f t="shared" si="2"/>
        <v>2</v>
      </c>
      <c r="K5" s="47">
        <f t="shared" si="2"/>
        <v>3</v>
      </c>
      <c r="L5" s="47">
        <f t="shared" si="2"/>
        <v>4</v>
      </c>
      <c r="M5" s="47">
        <f t="shared" si="2"/>
        <v>5</v>
      </c>
      <c r="N5" s="47">
        <f t="shared" si="2"/>
        <v>6</v>
      </c>
      <c r="O5" s="47">
        <f t="shared" si="2"/>
        <v>7</v>
      </c>
      <c r="P5" s="47">
        <f t="shared" si="2"/>
        <v>1</v>
      </c>
      <c r="Q5" s="47">
        <f t="shared" si="2"/>
        <v>2</v>
      </c>
      <c r="R5" s="47">
        <f t="shared" si="2"/>
        <v>3</v>
      </c>
      <c r="S5" s="47">
        <f t="shared" si="2"/>
        <v>4</v>
      </c>
      <c r="T5" s="47">
        <f t="shared" si="2"/>
        <v>5</v>
      </c>
      <c r="U5" s="47">
        <f t="shared" si="2"/>
        <v>6</v>
      </c>
      <c r="V5" s="47">
        <f t="shared" si="2"/>
        <v>7</v>
      </c>
      <c r="W5" s="47">
        <f t="shared" si="2"/>
        <v>1</v>
      </c>
      <c r="X5" s="47">
        <f t="shared" si="2"/>
        <v>2</v>
      </c>
      <c r="Y5" s="47">
        <f t="shared" si="2"/>
        <v>3</v>
      </c>
      <c r="Z5" s="47">
        <f t="shared" si="2"/>
        <v>4</v>
      </c>
      <c r="AA5" s="47">
        <f t="shared" si="2"/>
        <v>5</v>
      </c>
      <c r="AB5" s="47">
        <f t="shared" si="2"/>
        <v>6</v>
      </c>
      <c r="AC5" s="47">
        <f t="shared" si="2"/>
        <v>7</v>
      </c>
      <c r="AD5" s="47">
        <f t="shared" si="2"/>
        <v>1</v>
      </c>
      <c r="AE5" s="47">
        <f t="shared" si="2"/>
        <v>2</v>
      </c>
      <c r="AF5" s="47" t="str">
        <f t="shared" si="2"/>
        <v/>
      </c>
    </row>
    <row r="6" spans="1:39" ht="15.75" thickBot="1" x14ac:dyDescent="0.3">
      <c r="A6" s="48" t="str">
        <f>IFERROR(INDEX(INVENTAIRE!$A$4:$A$502,INVENTAIRE!N4),"")</f>
        <v>AUDIO CARTE SON DIGIGRAM UAX22</v>
      </c>
      <c r="B6" s="49" t="str">
        <f t="array" ref="B6">IFERROR(INDEX(Tableau1[],MATCH(1,('PLANNING MATOS'!B$3&gt;=Tableau1[DATE DEPART])*(Tableau1[DATE RETOUR]&gt;='PLANNING MATOS'!B$3)*(Tableau1[[MATERIEL ]]='PLANNING MATOS'!$A6),0),8),"")</f>
        <v/>
      </c>
      <c r="C6" s="49" t="str">
        <f t="array" ref="C6">IFERROR(INDEX(Tableau1[],MATCH(1,('PLANNING MATOS'!C$3&gt;=Tableau1[DATE DEPART])*(Tableau1[DATE RETOUR]&gt;='PLANNING MATOS'!C$3)*(Tableau1[[MATERIEL ]]='PLANNING MATOS'!$A6),0),8),"")</f>
        <v/>
      </c>
      <c r="D6" s="49" t="str">
        <f t="array" ref="D6">IFERROR(INDEX(Tableau1[],MATCH(1,('PLANNING MATOS'!D$3&gt;=Tableau1[DATE DEPART])*(Tableau1[DATE RETOUR]&gt;='PLANNING MATOS'!D$3)*(Tableau1[[MATERIEL ]]='PLANNING MATOS'!$A6),0),8),"")</f>
        <v/>
      </c>
      <c r="E6" s="49" t="str">
        <f t="array" ref="E6">IFERROR(INDEX(Tableau1[],MATCH(1,('PLANNING MATOS'!E$3&gt;=Tableau1[DATE DEPART])*(Tableau1[DATE RETOUR]&gt;='PLANNING MATOS'!E$3)*(Tableau1[[MATERIEL ]]='PLANNING MATOS'!$A6),0),8),"")</f>
        <v/>
      </c>
      <c r="F6" s="49" t="str">
        <f t="array" ref="F6">IFERROR(INDEX(Tableau1[],MATCH(1,('PLANNING MATOS'!F$3&gt;=Tableau1[DATE DEPART])*(Tableau1[DATE RETOUR]&gt;='PLANNING MATOS'!F$3)*(Tableau1[[MATERIEL ]]='PLANNING MATOS'!$A6),0),8),"")</f>
        <v/>
      </c>
      <c r="G6" s="49" t="str">
        <f t="array" ref="G6">IFERROR(INDEX(Tableau1[],MATCH(1,('PLANNING MATOS'!G$3&gt;=Tableau1[DATE DEPART])*(Tableau1[DATE RETOUR]&gt;='PLANNING MATOS'!G$3)*(Tableau1[[MATERIEL ]]='PLANNING MATOS'!$A6),0),8),"")</f>
        <v/>
      </c>
      <c r="H6" s="49" t="str">
        <f t="array" ref="H6">IFERROR(INDEX(Tableau1[],MATCH(1,('PLANNING MATOS'!H$3&gt;=Tableau1[DATE DEPART])*(Tableau1[DATE RETOUR]&gt;='PLANNING MATOS'!H$3)*(Tableau1[[MATERIEL ]]='PLANNING MATOS'!$A6),0),8),"")</f>
        <v/>
      </c>
      <c r="I6" s="49" t="str">
        <f t="array" ref="I6">IFERROR(INDEX(Tableau1[],MATCH(1,('PLANNING MATOS'!I$3&gt;=Tableau1[DATE DEPART])*(Tableau1[DATE RETOUR]&gt;='PLANNING MATOS'!I$3)*(Tableau1[[MATERIEL ]]='PLANNING MATOS'!$A6),0),8),"")</f>
        <v/>
      </c>
      <c r="J6" s="49" t="str">
        <f t="array" ref="J6">IFERROR(INDEX(Tableau1[],MATCH(1,('PLANNING MATOS'!J$3&gt;=Tableau1[DATE DEPART])*(Tableau1[DATE RETOUR]&gt;='PLANNING MATOS'!J$3)*(Tableau1[[MATERIEL ]]='PLANNING MATOS'!$A6),0),8),"")</f>
        <v/>
      </c>
      <c r="K6" s="49" t="str">
        <f t="array" ref="K6">IFERROR(INDEX(Tableau1[],MATCH(1,('PLANNING MATOS'!K$3&gt;=Tableau1[DATE DEPART])*(Tableau1[DATE RETOUR]&gt;='PLANNING MATOS'!K$3)*(Tableau1[[MATERIEL ]]='PLANNING MATOS'!$A6),0),8),"")</f>
        <v/>
      </c>
      <c r="L6" s="49" t="str">
        <f t="array" ref="L6">IFERROR(INDEX(Tableau1[],MATCH(1,('PLANNING MATOS'!L$3&gt;=Tableau1[DATE DEPART])*(Tableau1[DATE RETOUR]&gt;='PLANNING MATOS'!L$3)*(Tableau1[[MATERIEL ]]='PLANNING MATOS'!$A6),0),8),"")</f>
        <v/>
      </c>
      <c r="M6" s="49" t="str">
        <f t="array" ref="M6">IFERROR(INDEX(Tableau1[],MATCH(1,('PLANNING MATOS'!M$3&gt;=Tableau1[DATE DEPART])*(Tableau1[DATE RETOUR]&gt;='PLANNING MATOS'!M$3)*(Tableau1[[MATERIEL ]]='PLANNING MATOS'!$A6),0),8),"")</f>
        <v/>
      </c>
      <c r="N6" s="49" t="str">
        <f t="array" ref="N6">IFERROR(INDEX(Tableau1[],MATCH(1,('PLANNING MATOS'!N$3&gt;=Tableau1[DATE DEPART])*(Tableau1[DATE RETOUR]&gt;='PLANNING MATOS'!N$3)*(Tableau1[[MATERIEL ]]='PLANNING MATOS'!$A6),0),8),"")</f>
        <v/>
      </c>
      <c r="O6" s="49" t="str">
        <f t="array" ref="O6">IFERROR(INDEX(Tableau1[],MATCH(1,('PLANNING MATOS'!O$3&gt;=Tableau1[DATE DEPART])*(Tableau1[DATE RETOUR]&gt;='PLANNING MATOS'!O$3)*(Tableau1[[MATERIEL ]]='PLANNING MATOS'!$A6),0),8),"")</f>
        <v/>
      </c>
      <c r="P6" s="49" t="str">
        <f t="array" ref="P6">IFERROR(INDEX(Tableau1[],MATCH(1,('PLANNING MATOS'!P$3&gt;=Tableau1[DATE DEPART])*(Tableau1[DATE RETOUR]&gt;='PLANNING MATOS'!P$3)*(Tableau1[[MATERIEL ]]='PLANNING MATOS'!$A6),0),8),"")</f>
        <v/>
      </c>
      <c r="Q6" s="49" t="str">
        <f t="array" ref="Q6">IFERROR(INDEX(Tableau1[],MATCH(1,('PLANNING MATOS'!Q$3&gt;=Tableau1[DATE DEPART])*(Tableau1[DATE RETOUR]&gt;='PLANNING MATOS'!Q$3)*(Tableau1[[MATERIEL ]]='PLANNING MATOS'!$A6),0),8),"")</f>
        <v/>
      </c>
      <c r="R6" s="49" t="str">
        <f t="array" ref="R6">IFERROR(INDEX(Tableau1[],MATCH(1,('PLANNING MATOS'!R$3&gt;=Tableau1[DATE DEPART])*(Tableau1[DATE RETOUR]&gt;='PLANNING MATOS'!R$3)*(Tableau1[[MATERIEL ]]='PLANNING MATOS'!$A6),0),8),"")</f>
        <v/>
      </c>
      <c r="S6" s="49" t="str">
        <f t="array" ref="S6">IFERROR(INDEX(Tableau1[],MATCH(1,('PLANNING MATOS'!S$3&gt;=Tableau1[DATE DEPART])*(Tableau1[DATE RETOUR]&gt;='PLANNING MATOS'!S$3)*(Tableau1[[MATERIEL ]]='PLANNING MATOS'!$A6),0),8),"")</f>
        <v/>
      </c>
      <c r="T6" s="49" t="str">
        <f t="array" ref="T6">IFERROR(INDEX(Tableau1[],MATCH(1,('PLANNING MATOS'!T$3&gt;=Tableau1[DATE DEPART])*(Tableau1[DATE RETOUR]&gt;='PLANNING MATOS'!T$3)*(Tableau1[[MATERIEL ]]='PLANNING MATOS'!$A6),0),8),"")</f>
        <v/>
      </c>
      <c r="U6" s="49" t="str">
        <f t="array" ref="U6">IFERROR(INDEX(Tableau1[],MATCH(1,('PLANNING MATOS'!U$3&gt;=Tableau1[DATE DEPART])*(Tableau1[DATE RETOUR]&gt;='PLANNING MATOS'!U$3)*(Tableau1[[MATERIEL ]]='PLANNING MATOS'!$A6),0),8),"")</f>
        <v/>
      </c>
      <c r="V6" s="49" t="str">
        <f t="array" ref="V6">IFERROR(INDEX(Tableau1[],MATCH(1,('PLANNING MATOS'!V$3&gt;=Tableau1[DATE DEPART])*(Tableau1[DATE RETOUR]&gt;='PLANNING MATOS'!V$3)*(Tableau1[[MATERIEL ]]='PLANNING MATOS'!$A6),0),8),"")</f>
        <v/>
      </c>
      <c r="W6" s="49" t="str">
        <f t="array" ref="W6">IFERROR(INDEX(Tableau1[],MATCH(1,('PLANNING MATOS'!W$3&gt;=Tableau1[DATE DEPART])*(Tableau1[DATE RETOUR]&gt;='PLANNING MATOS'!W$3)*(Tableau1[[MATERIEL ]]='PLANNING MATOS'!$A6),0),8),"")</f>
        <v/>
      </c>
      <c r="X6" s="49" t="str">
        <f t="array" ref="X6">IFERROR(INDEX(Tableau1[],MATCH(1,('PLANNING MATOS'!X$3&gt;=Tableau1[DATE DEPART])*(Tableau1[DATE RETOUR]&gt;='PLANNING MATOS'!X$3)*(Tableau1[[MATERIEL ]]='PLANNING MATOS'!$A6),0),8),"")</f>
        <v/>
      </c>
      <c r="Y6" s="49" t="str">
        <f t="array" ref="Y6">IFERROR(INDEX(Tableau1[],MATCH(1,('PLANNING MATOS'!Y$3&gt;=Tableau1[DATE DEPART])*(Tableau1[DATE RETOUR]&gt;='PLANNING MATOS'!Y$3)*(Tableau1[[MATERIEL ]]='PLANNING MATOS'!$A6),0),8),"")</f>
        <v/>
      </c>
      <c r="Z6" s="49" t="str">
        <f t="array" ref="Z6">IFERROR(INDEX(Tableau1[],MATCH(1,('PLANNING MATOS'!Z$3&gt;=Tableau1[DATE DEPART])*(Tableau1[DATE RETOUR]&gt;='PLANNING MATOS'!Z$3)*(Tableau1[[MATERIEL ]]='PLANNING MATOS'!$A6),0),8),"")</f>
        <v/>
      </c>
      <c r="AA6" s="49" t="str">
        <f t="array" ref="AA6">IFERROR(INDEX(Tableau1[],MATCH(1,('PLANNING MATOS'!AA$3&gt;=Tableau1[DATE DEPART])*(Tableau1[DATE RETOUR]&gt;='PLANNING MATOS'!AA$3)*(Tableau1[[MATERIEL ]]='PLANNING MATOS'!$A6),0),8),"")</f>
        <v/>
      </c>
      <c r="AB6" s="49" t="str">
        <f t="array" ref="AB6">IFERROR(INDEX(Tableau1[],MATCH(1,('PLANNING MATOS'!AB$3&gt;=Tableau1[DATE DEPART])*(Tableau1[DATE RETOUR]&gt;='PLANNING MATOS'!AB$3)*(Tableau1[[MATERIEL ]]='PLANNING MATOS'!$A6),0),8),"")</f>
        <v/>
      </c>
      <c r="AC6" s="49" t="str">
        <f t="array" ref="AC6">IFERROR(INDEX(Tableau1[],MATCH(1,('PLANNING MATOS'!AC$3&gt;=Tableau1[DATE DEPART])*(Tableau1[DATE RETOUR]&gt;='PLANNING MATOS'!AC$3)*(Tableau1[[MATERIEL ]]='PLANNING MATOS'!$A6),0),8),"")</f>
        <v/>
      </c>
      <c r="AD6" s="49" t="str">
        <f t="array" ref="AD6">IFERROR(INDEX(Tableau1[],MATCH(1,('PLANNING MATOS'!AD$3&gt;=Tableau1[DATE DEPART])*(Tableau1[DATE RETOUR]&gt;='PLANNING MATOS'!AD$3)*(Tableau1[[MATERIEL ]]='PLANNING MATOS'!$A6),0),8),"")</f>
        <v/>
      </c>
      <c r="AE6" s="49" t="str">
        <f t="array" ref="AE6">IFERROR(INDEX(Tableau1[],MATCH(1,('PLANNING MATOS'!AE$3&gt;=Tableau1[DATE DEPART])*(Tableau1[DATE RETOUR]&gt;='PLANNING MATOS'!AE$3)*(Tableau1[[MATERIEL ]]='PLANNING MATOS'!$A6),0),8),"")</f>
        <v/>
      </c>
      <c r="AF6" s="49" t="str">
        <f t="array" ref="AF6">IFERROR(INDEX(Tableau1[],MATCH(1,('PLANNING MATOS'!AF$3&gt;=Tableau1[DATE DEPART])*(Tableau1[DATE RETOUR]&gt;='PLANNING MATOS'!AF$3)*(Tableau1[[MATERIEL ]]='PLANNING MATOS'!$A6),0),8),"")</f>
        <v/>
      </c>
    </row>
    <row r="7" spans="1:39" ht="15.75" thickBot="1" x14ac:dyDescent="0.3">
      <c r="A7" s="48" t="str">
        <f>IFERROR(INDEX(INVENTAIRE!$A$4:$A$502,INVENTAIRE!N5),"")</f>
        <v>AUDIO MICRO CMH 1</v>
      </c>
      <c r="B7" s="49" t="str">
        <f t="array" ref="B7">IFERROR(INDEX(Tableau1[],MATCH(1,('PLANNING MATOS'!B$3&gt;=Tableau1[DATE DEPART])*(Tableau1[DATE RETOUR]&gt;='PLANNING MATOS'!B$3)*(Tableau1[[MATERIEL ]]='PLANNING MATOS'!$A7),0),8),"")</f>
        <v/>
      </c>
      <c r="C7" s="49" t="str">
        <f t="array" ref="C7">IFERROR(INDEX(Tableau1[],MATCH(1,('PLANNING MATOS'!C$3&gt;=Tableau1[DATE DEPART])*(Tableau1[DATE RETOUR]&gt;='PLANNING MATOS'!C$3)*(Tableau1[[MATERIEL ]]='PLANNING MATOS'!$A7),0),8),"")</f>
        <v/>
      </c>
      <c r="D7" s="49" t="str">
        <f t="array" ref="D7">IFERROR(INDEX(Tableau1[],MATCH(1,('PLANNING MATOS'!D$3&gt;=Tableau1[DATE DEPART])*(Tableau1[DATE RETOUR]&gt;='PLANNING MATOS'!D$3)*(Tableau1[[MATERIEL ]]='PLANNING MATOS'!$A7),0),8),"")</f>
        <v/>
      </c>
      <c r="E7" s="49" t="str">
        <f t="array" ref="E7">IFERROR(INDEX(Tableau1[],MATCH(1,('PLANNING MATOS'!E$3&gt;=Tableau1[DATE DEPART])*(Tableau1[DATE RETOUR]&gt;='PLANNING MATOS'!E$3)*(Tableau1[[MATERIEL ]]='PLANNING MATOS'!$A7),0),8),"")</f>
        <v/>
      </c>
      <c r="F7" s="49" t="str">
        <f t="array" ref="F7">IFERROR(INDEX(Tableau1[],MATCH(1,('PLANNING MATOS'!F$3&gt;=Tableau1[DATE DEPART])*(Tableau1[DATE RETOUR]&gt;='PLANNING MATOS'!F$3)*(Tableau1[[MATERIEL ]]='PLANNING MATOS'!$A7),0),8),"")</f>
        <v/>
      </c>
      <c r="G7" s="49" t="str">
        <f t="array" ref="G7">IFERROR(INDEX(Tableau1[],MATCH(1,('PLANNING MATOS'!G$3&gt;=Tableau1[DATE DEPART])*(Tableau1[DATE RETOUR]&gt;='PLANNING MATOS'!G$3)*(Tableau1[[MATERIEL ]]='PLANNING MATOS'!$A7),0),8),"")</f>
        <v/>
      </c>
      <c r="H7" s="49" t="str">
        <f t="array" ref="H7">IFERROR(INDEX(Tableau1[],MATCH(1,('PLANNING MATOS'!H$3&gt;=Tableau1[DATE DEPART])*(Tableau1[DATE RETOUR]&gt;='PLANNING MATOS'!H$3)*(Tableau1[[MATERIEL ]]='PLANNING MATOS'!$A7),0),8),"")</f>
        <v/>
      </c>
      <c r="I7" s="49" t="str">
        <f t="array" ref="I7">IFERROR(INDEX(Tableau1[],MATCH(1,('PLANNING MATOS'!I$3&gt;=Tableau1[DATE DEPART])*(Tableau1[DATE RETOUR]&gt;='PLANNING MATOS'!I$3)*(Tableau1[[MATERIEL ]]='PLANNING MATOS'!$A7),0),8),"")</f>
        <v/>
      </c>
      <c r="J7" s="49" t="str">
        <f t="array" ref="J7">IFERROR(INDEX(Tableau1[],MATCH(1,('PLANNING MATOS'!J$3&gt;=Tableau1[DATE DEPART])*(Tableau1[DATE RETOUR]&gt;='PLANNING MATOS'!J$3)*(Tableau1[[MATERIEL ]]='PLANNING MATOS'!$A7),0),8),"")</f>
        <v/>
      </c>
      <c r="K7" s="49" t="str">
        <f t="array" ref="K7">IFERROR(INDEX(Tableau1[],MATCH(1,('PLANNING MATOS'!K$3&gt;=Tableau1[DATE DEPART])*(Tableau1[DATE RETOUR]&gt;='PLANNING MATOS'!K$3)*(Tableau1[[MATERIEL ]]='PLANNING MATOS'!$A7),0),8),"")</f>
        <v/>
      </c>
      <c r="L7" s="49" t="str">
        <f t="array" ref="L7">IFERROR(INDEX(Tableau1[],MATCH(1,('PLANNING MATOS'!L$3&gt;=Tableau1[DATE DEPART])*(Tableau1[DATE RETOUR]&gt;='PLANNING MATOS'!L$3)*(Tableau1[[MATERIEL ]]='PLANNING MATOS'!$A7),0),8),"")</f>
        <v>TB</v>
      </c>
      <c r="M7" s="49" t="str">
        <f t="array" ref="M7">IFERROR(INDEX(Tableau1[],MATCH(1,('PLANNING MATOS'!M$3&gt;=Tableau1[DATE DEPART])*(Tableau1[DATE RETOUR]&gt;='PLANNING MATOS'!M$3)*(Tableau1[[MATERIEL ]]='PLANNING MATOS'!$A7),0),8),"")</f>
        <v>TB</v>
      </c>
      <c r="N7" s="49" t="str">
        <f t="array" ref="N7">IFERROR(INDEX(Tableau1[],MATCH(1,('PLANNING MATOS'!N$3&gt;=Tableau1[DATE DEPART])*(Tableau1[DATE RETOUR]&gt;='PLANNING MATOS'!N$3)*(Tableau1[[MATERIEL ]]='PLANNING MATOS'!$A7),0),8),"")</f>
        <v>TB</v>
      </c>
      <c r="O7" s="49" t="str">
        <f t="array" ref="O7">IFERROR(INDEX(Tableau1[],MATCH(1,('PLANNING MATOS'!O$3&gt;=Tableau1[DATE DEPART])*(Tableau1[DATE RETOUR]&gt;='PLANNING MATOS'!O$3)*(Tableau1[[MATERIEL ]]='PLANNING MATOS'!$A7),0),8),"")</f>
        <v/>
      </c>
      <c r="P7" s="49" t="str">
        <f t="array" ref="P7">IFERROR(INDEX(Tableau1[],MATCH(1,('PLANNING MATOS'!P$3&gt;=Tableau1[DATE DEPART])*(Tableau1[DATE RETOUR]&gt;='PLANNING MATOS'!P$3)*(Tableau1[[MATERIEL ]]='PLANNING MATOS'!$A7),0),8),"")</f>
        <v/>
      </c>
      <c r="Q7" s="49" t="str">
        <f t="array" ref="Q7">IFERROR(INDEX(Tableau1[],MATCH(1,('PLANNING MATOS'!Q$3&gt;=Tableau1[DATE DEPART])*(Tableau1[DATE RETOUR]&gt;='PLANNING MATOS'!Q$3)*(Tableau1[[MATERIEL ]]='PLANNING MATOS'!$A7),0),8),"")</f>
        <v/>
      </c>
      <c r="R7" s="49" t="str">
        <f t="array" ref="R7">IFERROR(INDEX(Tableau1[],MATCH(1,('PLANNING MATOS'!R$3&gt;=Tableau1[DATE DEPART])*(Tableau1[DATE RETOUR]&gt;='PLANNING MATOS'!R$3)*(Tableau1[[MATERIEL ]]='PLANNING MATOS'!$A7),0),8),"")</f>
        <v/>
      </c>
      <c r="S7" s="49" t="str">
        <f t="array" ref="S7">IFERROR(INDEX(Tableau1[],MATCH(1,('PLANNING MATOS'!S$3&gt;=Tableau1[DATE DEPART])*(Tableau1[DATE RETOUR]&gt;='PLANNING MATOS'!S$3)*(Tableau1[[MATERIEL ]]='PLANNING MATOS'!$A7),0),8),"")</f>
        <v/>
      </c>
      <c r="T7" s="49" t="str">
        <f t="array" ref="T7">IFERROR(INDEX(Tableau1[],MATCH(1,('PLANNING MATOS'!T$3&gt;=Tableau1[DATE DEPART])*(Tableau1[DATE RETOUR]&gt;='PLANNING MATOS'!T$3)*(Tableau1[[MATERIEL ]]='PLANNING MATOS'!$A7),0),8),"")</f>
        <v/>
      </c>
      <c r="U7" s="49" t="str">
        <f t="array" ref="U7">IFERROR(INDEX(Tableau1[],MATCH(1,('PLANNING MATOS'!U$3&gt;=Tableau1[DATE DEPART])*(Tableau1[DATE RETOUR]&gt;='PLANNING MATOS'!U$3)*(Tableau1[[MATERIEL ]]='PLANNING MATOS'!$A7),0),8),"")</f>
        <v/>
      </c>
      <c r="V7" s="49" t="str">
        <f t="array" ref="V7">IFERROR(INDEX(Tableau1[],MATCH(1,('PLANNING MATOS'!V$3&gt;=Tableau1[DATE DEPART])*(Tableau1[DATE RETOUR]&gt;='PLANNING MATOS'!V$3)*(Tableau1[[MATERIEL ]]='PLANNING MATOS'!$A7),0),8),"")</f>
        <v/>
      </c>
      <c r="W7" s="49" t="str">
        <f t="array" ref="W7">IFERROR(INDEX(Tableau1[],MATCH(1,('PLANNING MATOS'!W$3&gt;=Tableau1[DATE DEPART])*(Tableau1[DATE RETOUR]&gt;='PLANNING MATOS'!W$3)*(Tableau1[[MATERIEL ]]='PLANNING MATOS'!$A7),0),8),"")</f>
        <v/>
      </c>
      <c r="X7" s="49" t="str">
        <f t="array" ref="X7">IFERROR(INDEX(Tableau1[],MATCH(1,('PLANNING MATOS'!X$3&gt;=Tableau1[DATE DEPART])*(Tableau1[DATE RETOUR]&gt;='PLANNING MATOS'!X$3)*(Tableau1[[MATERIEL ]]='PLANNING MATOS'!$A7),0),8),"")</f>
        <v/>
      </c>
      <c r="Y7" s="49" t="str">
        <f t="array" ref="Y7">IFERROR(INDEX(Tableau1[],MATCH(1,('PLANNING MATOS'!Y$3&gt;=Tableau1[DATE DEPART])*(Tableau1[DATE RETOUR]&gt;='PLANNING MATOS'!Y$3)*(Tableau1[[MATERIEL ]]='PLANNING MATOS'!$A7),0),8),"")</f>
        <v/>
      </c>
      <c r="Z7" s="49" t="str">
        <f t="array" ref="Z7">IFERROR(INDEX(Tableau1[],MATCH(1,('PLANNING MATOS'!Z$3&gt;=Tableau1[DATE DEPART])*(Tableau1[DATE RETOUR]&gt;='PLANNING MATOS'!Z$3)*(Tableau1[[MATERIEL ]]='PLANNING MATOS'!$A7),0),8),"")</f>
        <v/>
      </c>
      <c r="AA7" s="49" t="str">
        <f t="array" ref="AA7">IFERROR(INDEX(Tableau1[],MATCH(1,('PLANNING MATOS'!AA$3&gt;=Tableau1[DATE DEPART])*(Tableau1[DATE RETOUR]&gt;='PLANNING MATOS'!AA$3)*(Tableau1[[MATERIEL ]]='PLANNING MATOS'!$A7),0),8),"")</f>
        <v/>
      </c>
      <c r="AB7" s="49" t="str">
        <f t="array" ref="AB7">IFERROR(INDEX(Tableau1[],MATCH(1,('PLANNING MATOS'!AB$3&gt;=Tableau1[DATE DEPART])*(Tableau1[DATE RETOUR]&gt;='PLANNING MATOS'!AB$3)*(Tableau1[[MATERIEL ]]='PLANNING MATOS'!$A7),0),8),"")</f>
        <v/>
      </c>
      <c r="AC7" s="49" t="str">
        <f t="array" ref="AC7">IFERROR(INDEX(Tableau1[],MATCH(1,('PLANNING MATOS'!AC$3&gt;=Tableau1[DATE DEPART])*(Tableau1[DATE RETOUR]&gt;='PLANNING MATOS'!AC$3)*(Tableau1[[MATERIEL ]]='PLANNING MATOS'!$A7),0),8),"")</f>
        <v/>
      </c>
      <c r="AD7" s="49" t="str">
        <f t="array" ref="AD7">IFERROR(INDEX(Tableau1[],MATCH(1,('PLANNING MATOS'!AD$3&gt;=Tableau1[DATE DEPART])*(Tableau1[DATE RETOUR]&gt;='PLANNING MATOS'!AD$3)*(Tableau1[[MATERIEL ]]='PLANNING MATOS'!$A7),0),8),"")</f>
        <v/>
      </c>
      <c r="AE7" s="49" t="str">
        <f t="array" ref="AE7">IFERROR(INDEX(Tableau1[],MATCH(1,('PLANNING MATOS'!AE$3&gt;=Tableau1[DATE DEPART])*(Tableau1[DATE RETOUR]&gt;='PLANNING MATOS'!AE$3)*(Tableau1[[MATERIEL ]]='PLANNING MATOS'!$A7),0),8),"")</f>
        <v/>
      </c>
      <c r="AF7" s="49" t="str">
        <f t="array" ref="AF7">IFERROR(INDEX(Tableau1[],MATCH(1,('PLANNING MATOS'!AF$3&gt;=Tableau1[DATE DEPART])*(Tableau1[DATE RETOUR]&gt;='PLANNING MATOS'!AF$3)*(Tableau1[[MATERIEL ]]='PLANNING MATOS'!$A7),0),8),"")</f>
        <v/>
      </c>
    </row>
    <row r="8" spans="1:39" ht="15.75" thickBot="1" x14ac:dyDescent="0.3">
      <c r="A8" s="48" t="str">
        <f>IFERROR(INDEX(INVENTAIRE!$A$4:$A$502,INVENTAIRE!N6),"")</f>
        <v>AUDIO MICRO CMH 2</v>
      </c>
      <c r="B8" s="49" t="str">
        <f t="array" ref="B8">IFERROR(INDEX(Tableau1[],MATCH(1,('PLANNING MATOS'!B$3&gt;=Tableau1[DATE DEPART])*(Tableau1[DATE RETOUR]&gt;='PLANNING MATOS'!B$3)*(Tableau1[[MATERIEL ]]='PLANNING MATOS'!$A8),0),8),"")</f>
        <v/>
      </c>
      <c r="C8" s="49" t="str">
        <f t="array" ref="C8">IFERROR(INDEX(Tableau1[],MATCH(1,('PLANNING MATOS'!C$3&gt;=Tableau1[DATE DEPART])*(Tableau1[DATE RETOUR]&gt;='PLANNING MATOS'!C$3)*(Tableau1[[MATERIEL ]]='PLANNING MATOS'!$A8),0),8),"")</f>
        <v/>
      </c>
      <c r="D8" s="49" t="str">
        <f t="array" ref="D8">IFERROR(INDEX(Tableau1[],MATCH(1,('PLANNING MATOS'!D$3&gt;=Tableau1[DATE DEPART])*(Tableau1[DATE RETOUR]&gt;='PLANNING MATOS'!D$3)*(Tableau1[[MATERIEL ]]='PLANNING MATOS'!$A8),0),8),"")</f>
        <v/>
      </c>
      <c r="E8" s="49" t="str">
        <f t="array" ref="E8">IFERROR(INDEX(Tableau1[],MATCH(1,('PLANNING MATOS'!E$3&gt;=Tableau1[DATE DEPART])*(Tableau1[DATE RETOUR]&gt;='PLANNING MATOS'!E$3)*(Tableau1[[MATERIEL ]]='PLANNING MATOS'!$A8),0),8),"")</f>
        <v/>
      </c>
      <c r="F8" s="49" t="str">
        <f t="array" ref="F8">IFERROR(INDEX(Tableau1[],MATCH(1,('PLANNING MATOS'!F$3&gt;=Tableau1[DATE DEPART])*(Tableau1[DATE RETOUR]&gt;='PLANNING MATOS'!F$3)*(Tableau1[[MATERIEL ]]='PLANNING MATOS'!$A8),0),8),"")</f>
        <v/>
      </c>
      <c r="G8" s="49" t="str">
        <f t="array" ref="G8">IFERROR(INDEX(Tableau1[],MATCH(1,('PLANNING MATOS'!G$3&gt;=Tableau1[DATE DEPART])*(Tableau1[DATE RETOUR]&gt;='PLANNING MATOS'!G$3)*(Tableau1[[MATERIEL ]]='PLANNING MATOS'!$A8),0),8),"")</f>
        <v/>
      </c>
      <c r="H8" s="49" t="str">
        <f t="array" ref="H8">IFERROR(INDEX(Tableau1[],MATCH(1,('PLANNING MATOS'!H$3&gt;=Tableau1[DATE DEPART])*(Tableau1[DATE RETOUR]&gt;='PLANNING MATOS'!H$3)*(Tableau1[[MATERIEL ]]='PLANNING MATOS'!$A8),0),8),"")</f>
        <v/>
      </c>
      <c r="I8" s="49" t="str">
        <f t="array" ref="I8">IFERROR(INDEX(Tableau1[],MATCH(1,('PLANNING MATOS'!I$3&gt;=Tableau1[DATE DEPART])*(Tableau1[DATE RETOUR]&gt;='PLANNING MATOS'!I$3)*(Tableau1[[MATERIEL ]]='PLANNING MATOS'!$A8),0),8),"")</f>
        <v/>
      </c>
      <c r="J8" s="49" t="str">
        <f t="array" ref="J8">IFERROR(INDEX(Tableau1[],MATCH(1,('PLANNING MATOS'!J$3&gt;=Tableau1[DATE DEPART])*(Tableau1[DATE RETOUR]&gt;='PLANNING MATOS'!J$3)*(Tableau1[[MATERIEL ]]='PLANNING MATOS'!$A8),0),8),"")</f>
        <v/>
      </c>
      <c r="K8" s="49" t="str">
        <f t="array" ref="K8">IFERROR(INDEX(Tableau1[],MATCH(1,('PLANNING MATOS'!K$3&gt;=Tableau1[DATE DEPART])*(Tableau1[DATE RETOUR]&gt;='PLANNING MATOS'!K$3)*(Tableau1[[MATERIEL ]]='PLANNING MATOS'!$A8),0),8),"")</f>
        <v/>
      </c>
      <c r="L8" s="49" t="str">
        <f t="array" ref="L8">IFERROR(INDEX(Tableau1[],MATCH(1,('PLANNING MATOS'!L$3&gt;=Tableau1[DATE DEPART])*(Tableau1[DATE RETOUR]&gt;='PLANNING MATOS'!L$3)*(Tableau1[[MATERIEL ]]='PLANNING MATOS'!$A8),0),8),"")</f>
        <v>TB</v>
      </c>
      <c r="M8" s="49" t="str">
        <f t="array" ref="M8">IFERROR(INDEX(Tableau1[],MATCH(1,('PLANNING MATOS'!M$3&gt;=Tableau1[DATE DEPART])*(Tableau1[DATE RETOUR]&gt;='PLANNING MATOS'!M$3)*(Tableau1[[MATERIEL ]]='PLANNING MATOS'!$A8),0),8),"")</f>
        <v>TB</v>
      </c>
      <c r="N8" s="49" t="str">
        <f t="array" ref="N8">IFERROR(INDEX(Tableau1[],MATCH(1,('PLANNING MATOS'!N$3&gt;=Tableau1[DATE DEPART])*(Tableau1[DATE RETOUR]&gt;='PLANNING MATOS'!N$3)*(Tableau1[[MATERIEL ]]='PLANNING MATOS'!$A8),0),8),"")</f>
        <v>TB</v>
      </c>
      <c r="O8" s="49" t="str">
        <f t="array" ref="O8">IFERROR(INDEX(Tableau1[],MATCH(1,('PLANNING MATOS'!O$3&gt;=Tableau1[DATE DEPART])*(Tableau1[DATE RETOUR]&gt;='PLANNING MATOS'!O$3)*(Tableau1[[MATERIEL ]]='PLANNING MATOS'!$A8),0),8),"")</f>
        <v/>
      </c>
      <c r="P8" s="49" t="str">
        <f t="array" ref="P8">IFERROR(INDEX(Tableau1[],MATCH(1,('PLANNING MATOS'!P$3&gt;=Tableau1[DATE DEPART])*(Tableau1[DATE RETOUR]&gt;='PLANNING MATOS'!P$3)*(Tableau1[[MATERIEL ]]='PLANNING MATOS'!$A8),0),8),"")</f>
        <v/>
      </c>
      <c r="Q8" s="49" t="str">
        <f t="array" ref="Q8">IFERROR(INDEX(Tableau1[],MATCH(1,('PLANNING MATOS'!Q$3&gt;=Tableau1[DATE DEPART])*(Tableau1[DATE RETOUR]&gt;='PLANNING MATOS'!Q$3)*(Tableau1[[MATERIEL ]]='PLANNING MATOS'!$A8),0),8),"")</f>
        <v/>
      </c>
      <c r="R8" s="49" t="str">
        <f t="array" ref="R8">IFERROR(INDEX(Tableau1[],MATCH(1,('PLANNING MATOS'!R$3&gt;=Tableau1[DATE DEPART])*(Tableau1[DATE RETOUR]&gt;='PLANNING MATOS'!R$3)*(Tableau1[[MATERIEL ]]='PLANNING MATOS'!$A8),0),8),"")</f>
        <v/>
      </c>
      <c r="S8" s="49" t="str">
        <f t="array" ref="S8">IFERROR(INDEX(Tableau1[],MATCH(1,('PLANNING MATOS'!S$3&gt;=Tableau1[DATE DEPART])*(Tableau1[DATE RETOUR]&gt;='PLANNING MATOS'!S$3)*(Tableau1[[MATERIEL ]]='PLANNING MATOS'!$A8),0),8),"")</f>
        <v/>
      </c>
      <c r="T8" s="49" t="str">
        <f t="array" ref="T8">IFERROR(INDEX(Tableau1[],MATCH(1,('PLANNING MATOS'!T$3&gt;=Tableau1[DATE DEPART])*(Tableau1[DATE RETOUR]&gt;='PLANNING MATOS'!T$3)*(Tableau1[[MATERIEL ]]='PLANNING MATOS'!$A8),0),8),"")</f>
        <v/>
      </c>
      <c r="U8" s="49" t="str">
        <f t="array" ref="U8">IFERROR(INDEX(Tableau1[],MATCH(1,('PLANNING MATOS'!U$3&gt;=Tableau1[DATE DEPART])*(Tableau1[DATE RETOUR]&gt;='PLANNING MATOS'!U$3)*(Tableau1[[MATERIEL ]]='PLANNING MATOS'!$A8),0),8),"")</f>
        <v/>
      </c>
      <c r="V8" s="49" t="str">
        <f t="array" ref="V8">IFERROR(INDEX(Tableau1[],MATCH(1,('PLANNING MATOS'!V$3&gt;=Tableau1[DATE DEPART])*(Tableau1[DATE RETOUR]&gt;='PLANNING MATOS'!V$3)*(Tableau1[[MATERIEL ]]='PLANNING MATOS'!$A8),0),8),"")</f>
        <v/>
      </c>
      <c r="W8" s="49" t="str">
        <f t="array" ref="W8">IFERROR(INDEX(Tableau1[],MATCH(1,('PLANNING MATOS'!W$3&gt;=Tableau1[DATE DEPART])*(Tableau1[DATE RETOUR]&gt;='PLANNING MATOS'!W$3)*(Tableau1[[MATERIEL ]]='PLANNING MATOS'!$A8),0),8),"")</f>
        <v/>
      </c>
      <c r="X8" s="49" t="str">
        <f t="array" ref="X8">IFERROR(INDEX(Tableau1[],MATCH(1,('PLANNING MATOS'!X$3&gt;=Tableau1[DATE DEPART])*(Tableau1[DATE RETOUR]&gt;='PLANNING MATOS'!X$3)*(Tableau1[[MATERIEL ]]='PLANNING MATOS'!$A8),0),8),"")</f>
        <v/>
      </c>
      <c r="Y8" s="49" t="str">
        <f t="array" ref="Y8">IFERROR(INDEX(Tableau1[],MATCH(1,('PLANNING MATOS'!Y$3&gt;=Tableau1[DATE DEPART])*(Tableau1[DATE RETOUR]&gt;='PLANNING MATOS'!Y$3)*(Tableau1[[MATERIEL ]]='PLANNING MATOS'!$A8),0),8),"")</f>
        <v/>
      </c>
      <c r="Z8" s="49" t="str">
        <f t="array" ref="Z8">IFERROR(INDEX(Tableau1[],MATCH(1,('PLANNING MATOS'!Z$3&gt;=Tableau1[DATE DEPART])*(Tableau1[DATE RETOUR]&gt;='PLANNING MATOS'!Z$3)*(Tableau1[[MATERIEL ]]='PLANNING MATOS'!$A8),0),8),"")</f>
        <v/>
      </c>
      <c r="AA8" s="49" t="str">
        <f t="array" ref="AA8">IFERROR(INDEX(Tableau1[],MATCH(1,('PLANNING MATOS'!AA$3&gt;=Tableau1[DATE DEPART])*(Tableau1[DATE RETOUR]&gt;='PLANNING MATOS'!AA$3)*(Tableau1[[MATERIEL ]]='PLANNING MATOS'!$A8),0),8),"")</f>
        <v/>
      </c>
      <c r="AB8" s="49" t="str">
        <f t="array" ref="AB8">IFERROR(INDEX(Tableau1[],MATCH(1,('PLANNING MATOS'!AB$3&gt;=Tableau1[DATE DEPART])*(Tableau1[DATE RETOUR]&gt;='PLANNING MATOS'!AB$3)*(Tableau1[[MATERIEL ]]='PLANNING MATOS'!$A8),0),8),"")</f>
        <v/>
      </c>
      <c r="AC8" s="49" t="str">
        <f t="array" ref="AC8">IFERROR(INDEX(Tableau1[],MATCH(1,('PLANNING MATOS'!AC$3&gt;=Tableau1[DATE DEPART])*(Tableau1[DATE RETOUR]&gt;='PLANNING MATOS'!AC$3)*(Tableau1[[MATERIEL ]]='PLANNING MATOS'!$A8),0),8),"")</f>
        <v/>
      </c>
      <c r="AD8" s="49" t="str">
        <f t="array" ref="AD8">IFERROR(INDEX(Tableau1[],MATCH(1,('PLANNING MATOS'!AD$3&gt;=Tableau1[DATE DEPART])*(Tableau1[DATE RETOUR]&gt;='PLANNING MATOS'!AD$3)*(Tableau1[[MATERIEL ]]='PLANNING MATOS'!$A8),0),8),"")</f>
        <v/>
      </c>
      <c r="AE8" s="49" t="str">
        <f t="array" ref="AE8">IFERROR(INDEX(Tableau1[],MATCH(1,('PLANNING MATOS'!AE$3&gt;=Tableau1[DATE DEPART])*(Tableau1[DATE RETOUR]&gt;='PLANNING MATOS'!AE$3)*(Tableau1[[MATERIEL ]]='PLANNING MATOS'!$A8),0),8),"")</f>
        <v/>
      </c>
      <c r="AF8" s="49" t="str">
        <f t="array" ref="AF8">IFERROR(INDEX(Tableau1[],MATCH(1,('PLANNING MATOS'!AF$3&gt;=Tableau1[DATE DEPART])*(Tableau1[DATE RETOUR]&gt;='PLANNING MATOS'!AF$3)*(Tableau1[[MATERIEL ]]='PLANNING MATOS'!$A8),0),8),"")</f>
        <v/>
      </c>
    </row>
    <row r="9" spans="1:39" ht="15.75" thickBot="1" x14ac:dyDescent="0.3">
      <c r="A9" s="48" t="str">
        <f>IFERROR(INDEX(INVENTAIRE!$A$4:$A$502,INVENTAIRE!N7),"")</f>
        <v>AUDIO MICRO CMH 3</v>
      </c>
      <c r="B9" s="49" t="str">
        <f t="array" ref="B9">IFERROR(INDEX(Tableau1[],MATCH(1,('PLANNING MATOS'!B$3&gt;=Tableau1[DATE DEPART])*(Tableau1[DATE RETOUR]&gt;='PLANNING MATOS'!B$3)*(Tableau1[[MATERIEL ]]='PLANNING MATOS'!$A9),0),8),"")</f>
        <v/>
      </c>
      <c r="C9" s="49" t="str">
        <f t="array" ref="C9">IFERROR(INDEX(Tableau1[],MATCH(1,('PLANNING MATOS'!C$3&gt;=Tableau1[DATE DEPART])*(Tableau1[DATE RETOUR]&gt;='PLANNING MATOS'!C$3)*(Tableau1[[MATERIEL ]]='PLANNING MATOS'!$A9),0),8),"")</f>
        <v/>
      </c>
      <c r="D9" s="49" t="str">
        <f t="array" ref="D9">IFERROR(INDEX(Tableau1[],MATCH(1,('PLANNING MATOS'!D$3&gt;=Tableau1[DATE DEPART])*(Tableau1[DATE RETOUR]&gt;='PLANNING MATOS'!D$3)*(Tableau1[[MATERIEL ]]='PLANNING MATOS'!$A9),0),8),"")</f>
        <v/>
      </c>
      <c r="E9" s="49" t="str">
        <f t="array" ref="E9">IFERROR(INDEX(Tableau1[],MATCH(1,('PLANNING MATOS'!E$3&gt;=Tableau1[DATE DEPART])*(Tableau1[DATE RETOUR]&gt;='PLANNING MATOS'!E$3)*(Tableau1[[MATERIEL ]]='PLANNING MATOS'!$A9),0),8),"")</f>
        <v/>
      </c>
      <c r="F9" s="49" t="str">
        <f t="array" ref="F9">IFERROR(INDEX(Tableau1[],MATCH(1,('PLANNING MATOS'!F$3&gt;=Tableau1[DATE DEPART])*(Tableau1[DATE RETOUR]&gt;='PLANNING MATOS'!F$3)*(Tableau1[[MATERIEL ]]='PLANNING MATOS'!$A9),0),8),"")</f>
        <v/>
      </c>
      <c r="G9" s="49" t="str">
        <f t="array" ref="G9">IFERROR(INDEX(Tableau1[],MATCH(1,('PLANNING MATOS'!G$3&gt;=Tableau1[DATE DEPART])*(Tableau1[DATE RETOUR]&gt;='PLANNING MATOS'!G$3)*(Tableau1[[MATERIEL ]]='PLANNING MATOS'!$A9),0),8),"")</f>
        <v/>
      </c>
      <c r="H9" s="49" t="str">
        <f t="array" ref="H9">IFERROR(INDEX(Tableau1[],MATCH(1,('PLANNING MATOS'!H$3&gt;=Tableau1[DATE DEPART])*(Tableau1[DATE RETOUR]&gt;='PLANNING MATOS'!H$3)*(Tableau1[[MATERIEL ]]='PLANNING MATOS'!$A9),0),8),"")</f>
        <v/>
      </c>
      <c r="I9" s="49" t="str">
        <f t="array" ref="I9">IFERROR(INDEX(Tableau1[],MATCH(1,('PLANNING MATOS'!I$3&gt;=Tableau1[DATE DEPART])*(Tableau1[DATE RETOUR]&gt;='PLANNING MATOS'!I$3)*(Tableau1[[MATERIEL ]]='PLANNING MATOS'!$A9),0),8),"")</f>
        <v/>
      </c>
      <c r="J9" s="49" t="str">
        <f t="array" ref="J9">IFERROR(INDEX(Tableau1[],MATCH(1,('PLANNING MATOS'!J$3&gt;=Tableau1[DATE DEPART])*(Tableau1[DATE RETOUR]&gt;='PLANNING MATOS'!J$3)*(Tableau1[[MATERIEL ]]='PLANNING MATOS'!$A9),0),8),"")</f>
        <v/>
      </c>
      <c r="K9" s="49" t="str">
        <f t="array" ref="K9">IFERROR(INDEX(Tableau1[],MATCH(1,('PLANNING MATOS'!K$3&gt;=Tableau1[DATE DEPART])*(Tableau1[DATE RETOUR]&gt;='PLANNING MATOS'!K$3)*(Tableau1[[MATERIEL ]]='PLANNING MATOS'!$A9),0),8),"")</f>
        <v/>
      </c>
      <c r="L9" s="49" t="str">
        <f t="array" ref="L9">IFERROR(INDEX(Tableau1[],MATCH(1,('PLANNING MATOS'!L$3&gt;=Tableau1[DATE DEPART])*(Tableau1[DATE RETOUR]&gt;='PLANNING MATOS'!L$3)*(Tableau1[[MATERIEL ]]='PLANNING MATOS'!$A9),0),8),"")</f>
        <v>TB</v>
      </c>
      <c r="M9" s="49" t="str">
        <f t="array" ref="M9">IFERROR(INDEX(Tableau1[],MATCH(1,('PLANNING MATOS'!M$3&gt;=Tableau1[DATE DEPART])*(Tableau1[DATE RETOUR]&gt;='PLANNING MATOS'!M$3)*(Tableau1[[MATERIEL ]]='PLANNING MATOS'!$A9),0),8),"")</f>
        <v>TB</v>
      </c>
      <c r="N9" s="49" t="str">
        <f t="array" ref="N9">IFERROR(INDEX(Tableau1[],MATCH(1,('PLANNING MATOS'!N$3&gt;=Tableau1[DATE DEPART])*(Tableau1[DATE RETOUR]&gt;='PLANNING MATOS'!N$3)*(Tableau1[[MATERIEL ]]='PLANNING MATOS'!$A9),0),8),"")</f>
        <v>TB</v>
      </c>
      <c r="O9" s="49" t="str">
        <f t="array" ref="O9">IFERROR(INDEX(Tableau1[],MATCH(1,('PLANNING MATOS'!O$3&gt;=Tableau1[DATE DEPART])*(Tableau1[DATE RETOUR]&gt;='PLANNING MATOS'!O$3)*(Tableau1[[MATERIEL ]]='PLANNING MATOS'!$A9),0),8),"")</f>
        <v/>
      </c>
      <c r="P9" s="49" t="str">
        <f t="array" ref="P9">IFERROR(INDEX(Tableau1[],MATCH(1,('PLANNING MATOS'!P$3&gt;=Tableau1[DATE DEPART])*(Tableau1[DATE RETOUR]&gt;='PLANNING MATOS'!P$3)*(Tableau1[[MATERIEL ]]='PLANNING MATOS'!$A9),0),8),"")</f>
        <v/>
      </c>
      <c r="Q9" s="49" t="str">
        <f t="array" ref="Q9">IFERROR(INDEX(Tableau1[],MATCH(1,('PLANNING MATOS'!Q$3&gt;=Tableau1[DATE DEPART])*(Tableau1[DATE RETOUR]&gt;='PLANNING MATOS'!Q$3)*(Tableau1[[MATERIEL ]]='PLANNING MATOS'!$A9),0),8),"")</f>
        <v/>
      </c>
      <c r="R9" s="49" t="str">
        <f t="array" ref="R9">IFERROR(INDEX(Tableau1[],MATCH(1,('PLANNING MATOS'!R$3&gt;=Tableau1[DATE DEPART])*(Tableau1[DATE RETOUR]&gt;='PLANNING MATOS'!R$3)*(Tableau1[[MATERIEL ]]='PLANNING MATOS'!$A9),0),8),"")</f>
        <v/>
      </c>
      <c r="S9" s="49" t="str">
        <f t="array" ref="S9">IFERROR(INDEX(Tableau1[],MATCH(1,('PLANNING MATOS'!S$3&gt;=Tableau1[DATE DEPART])*(Tableau1[DATE RETOUR]&gt;='PLANNING MATOS'!S$3)*(Tableau1[[MATERIEL ]]='PLANNING MATOS'!$A9),0),8),"")</f>
        <v/>
      </c>
      <c r="T9" s="49" t="str">
        <f t="array" ref="T9">IFERROR(INDEX(Tableau1[],MATCH(1,('PLANNING MATOS'!T$3&gt;=Tableau1[DATE DEPART])*(Tableau1[DATE RETOUR]&gt;='PLANNING MATOS'!T$3)*(Tableau1[[MATERIEL ]]='PLANNING MATOS'!$A9),0),8),"")</f>
        <v/>
      </c>
      <c r="U9" s="49" t="str">
        <f t="array" ref="U9">IFERROR(INDEX(Tableau1[],MATCH(1,('PLANNING MATOS'!U$3&gt;=Tableau1[DATE DEPART])*(Tableau1[DATE RETOUR]&gt;='PLANNING MATOS'!U$3)*(Tableau1[[MATERIEL ]]='PLANNING MATOS'!$A9),0),8),"")</f>
        <v/>
      </c>
      <c r="V9" s="49" t="str">
        <f t="array" ref="V9">IFERROR(INDEX(Tableau1[],MATCH(1,('PLANNING MATOS'!V$3&gt;=Tableau1[DATE DEPART])*(Tableau1[DATE RETOUR]&gt;='PLANNING MATOS'!V$3)*(Tableau1[[MATERIEL ]]='PLANNING MATOS'!$A9),0),8),"")</f>
        <v/>
      </c>
      <c r="W9" s="49" t="str">
        <f t="array" ref="W9">IFERROR(INDEX(Tableau1[],MATCH(1,('PLANNING MATOS'!W$3&gt;=Tableau1[DATE DEPART])*(Tableau1[DATE RETOUR]&gt;='PLANNING MATOS'!W$3)*(Tableau1[[MATERIEL ]]='PLANNING MATOS'!$A9),0),8),"")</f>
        <v/>
      </c>
      <c r="X9" s="49" t="str">
        <f t="array" ref="X9">IFERROR(INDEX(Tableau1[],MATCH(1,('PLANNING MATOS'!X$3&gt;=Tableau1[DATE DEPART])*(Tableau1[DATE RETOUR]&gt;='PLANNING MATOS'!X$3)*(Tableau1[[MATERIEL ]]='PLANNING MATOS'!$A9),0),8),"")</f>
        <v/>
      </c>
      <c r="Y9" s="49" t="str">
        <f t="array" ref="Y9">IFERROR(INDEX(Tableau1[],MATCH(1,('PLANNING MATOS'!Y$3&gt;=Tableau1[DATE DEPART])*(Tableau1[DATE RETOUR]&gt;='PLANNING MATOS'!Y$3)*(Tableau1[[MATERIEL ]]='PLANNING MATOS'!$A9),0),8),"")</f>
        <v/>
      </c>
      <c r="Z9" s="49" t="str">
        <f t="array" ref="Z9">IFERROR(INDEX(Tableau1[],MATCH(1,('PLANNING MATOS'!Z$3&gt;=Tableau1[DATE DEPART])*(Tableau1[DATE RETOUR]&gt;='PLANNING MATOS'!Z$3)*(Tableau1[[MATERIEL ]]='PLANNING MATOS'!$A9),0),8),"")</f>
        <v/>
      </c>
      <c r="AA9" s="49" t="str">
        <f t="array" ref="AA9">IFERROR(INDEX(Tableau1[],MATCH(1,('PLANNING MATOS'!AA$3&gt;=Tableau1[DATE DEPART])*(Tableau1[DATE RETOUR]&gt;='PLANNING MATOS'!AA$3)*(Tableau1[[MATERIEL ]]='PLANNING MATOS'!$A9),0),8),"")</f>
        <v/>
      </c>
      <c r="AB9" s="49" t="str">
        <f t="array" ref="AB9">IFERROR(INDEX(Tableau1[],MATCH(1,('PLANNING MATOS'!AB$3&gt;=Tableau1[DATE DEPART])*(Tableau1[DATE RETOUR]&gt;='PLANNING MATOS'!AB$3)*(Tableau1[[MATERIEL ]]='PLANNING MATOS'!$A9),0),8),"")</f>
        <v/>
      </c>
      <c r="AC9" s="49" t="str">
        <f t="array" ref="AC9">IFERROR(INDEX(Tableau1[],MATCH(1,('PLANNING MATOS'!AC$3&gt;=Tableau1[DATE DEPART])*(Tableau1[DATE RETOUR]&gt;='PLANNING MATOS'!AC$3)*(Tableau1[[MATERIEL ]]='PLANNING MATOS'!$A9),0),8),"")</f>
        <v/>
      </c>
      <c r="AD9" s="49" t="str">
        <f t="array" ref="AD9">IFERROR(INDEX(Tableau1[],MATCH(1,('PLANNING MATOS'!AD$3&gt;=Tableau1[DATE DEPART])*(Tableau1[DATE RETOUR]&gt;='PLANNING MATOS'!AD$3)*(Tableau1[[MATERIEL ]]='PLANNING MATOS'!$A9),0),8),"")</f>
        <v/>
      </c>
      <c r="AE9" s="49" t="str">
        <f t="array" ref="AE9">IFERROR(INDEX(Tableau1[],MATCH(1,('PLANNING MATOS'!AE$3&gt;=Tableau1[DATE DEPART])*(Tableau1[DATE RETOUR]&gt;='PLANNING MATOS'!AE$3)*(Tableau1[[MATERIEL ]]='PLANNING MATOS'!$A9),0),8),"")</f>
        <v/>
      </c>
      <c r="AF9" s="49" t="str">
        <f t="array" ref="AF9">IFERROR(INDEX(Tableau1[],MATCH(1,('PLANNING MATOS'!AF$3&gt;=Tableau1[DATE DEPART])*(Tableau1[DATE RETOUR]&gt;='PLANNING MATOS'!AF$3)*(Tableau1[[MATERIEL ]]='PLANNING MATOS'!$A9),0),8),"")</f>
        <v/>
      </c>
    </row>
    <row r="10" spans="1:39" ht="15.75" thickBot="1" x14ac:dyDescent="0.3">
      <c r="A10" s="48" t="str">
        <f>IFERROR(INDEX(INVENTAIRE!$A$4:$A$502,INVENTAIRE!N8),"")</f>
        <v>AUDIO MICRO CMH 4</v>
      </c>
      <c r="B10" s="49" t="str">
        <f t="array" ref="B10">IFERROR(INDEX(Tableau1[],MATCH(1,('PLANNING MATOS'!B$3&gt;=Tableau1[DATE DEPART])*(Tableau1[DATE RETOUR]&gt;='PLANNING MATOS'!B$3)*(Tableau1[[MATERIEL ]]='PLANNING MATOS'!$A10),0),8),"")</f>
        <v/>
      </c>
      <c r="C10" s="49" t="str">
        <f t="array" ref="C10">IFERROR(INDEX(Tableau1[],MATCH(1,('PLANNING MATOS'!C$3&gt;=Tableau1[DATE DEPART])*(Tableau1[DATE RETOUR]&gt;='PLANNING MATOS'!C$3)*(Tableau1[[MATERIEL ]]='PLANNING MATOS'!$A10),0),8),"")</f>
        <v/>
      </c>
      <c r="D10" s="49" t="str">
        <f t="array" ref="D10">IFERROR(INDEX(Tableau1[],MATCH(1,('PLANNING MATOS'!D$3&gt;=Tableau1[DATE DEPART])*(Tableau1[DATE RETOUR]&gt;='PLANNING MATOS'!D$3)*(Tableau1[[MATERIEL ]]='PLANNING MATOS'!$A10),0),8),"")</f>
        <v/>
      </c>
      <c r="E10" s="49" t="str">
        <f t="array" ref="E10">IFERROR(INDEX(Tableau1[],MATCH(1,('PLANNING MATOS'!E$3&gt;=Tableau1[DATE DEPART])*(Tableau1[DATE RETOUR]&gt;='PLANNING MATOS'!E$3)*(Tableau1[[MATERIEL ]]='PLANNING MATOS'!$A10),0),8),"")</f>
        <v/>
      </c>
      <c r="F10" s="49" t="str">
        <f t="array" ref="F10">IFERROR(INDEX(Tableau1[],MATCH(1,('PLANNING MATOS'!F$3&gt;=Tableau1[DATE DEPART])*(Tableau1[DATE RETOUR]&gt;='PLANNING MATOS'!F$3)*(Tableau1[[MATERIEL ]]='PLANNING MATOS'!$A10),0),8),"")</f>
        <v/>
      </c>
      <c r="G10" s="49" t="str">
        <f t="array" ref="G10">IFERROR(INDEX(Tableau1[],MATCH(1,('PLANNING MATOS'!G$3&gt;=Tableau1[DATE DEPART])*(Tableau1[DATE RETOUR]&gt;='PLANNING MATOS'!G$3)*(Tableau1[[MATERIEL ]]='PLANNING MATOS'!$A10),0),8),"")</f>
        <v/>
      </c>
      <c r="H10" s="49" t="str">
        <f t="array" ref="H10">IFERROR(INDEX(Tableau1[],MATCH(1,('PLANNING MATOS'!H$3&gt;=Tableau1[DATE DEPART])*(Tableau1[DATE RETOUR]&gt;='PLANNING MATOS'!H$3)*(Tableau1[[MATERIEL ]]='PLANNING MATOS'!$A10),0),8),"")</f>
        <v/>
      </c>
      <c r="I10" s="49" t="str">
        <f t="array" ref="I10">IFERROR(INDEX(Tableau1[],MATCH(1,('PLANNING MATOS'!I$3&gt;=Tableau1[DATE DEPART])*(Tableau1[DATE RETOUR]&gt;='PLANNING MATOS'!I$3)*(Tableau1[[MATERIEL ]]='PLANNING MATOS'!$A10),0),8),"")</f>
        <v/>
      </c>
      <c r="J10" s="49" t="str">
        <f t="array" ref="J10">IFERROR(INDEX(Tableau1[],MATCH(1,('PLANNING MATOS'!J$3&gt;=Tableau1[DATE DEPART])*(Tableau1[DATE RETOUR]&gt;='PLANNING MATOS'!J$3)*(Tableau1[[MATERIEL ]]='PLANNING MATOS'!$A10),0),8),"")</f>
        <v/>
      </c>
      <c r="K10" s="49" t="str">
        <f t="array" ref="K10">IFERROR(INDEX(Tableau1[],MATCH(1,('PLANNING MATOS'!K$3&gt;=Tableau1[DATE DEPART])*(Tableau1[DATE RETOUR]&gt;='PLANNING MATOS'!K$3)*(Tableau1[[MATERIEL ]]='PLANNING MATOS'!$A10),0),8),"")</f>
        <v/>
      </c>
      <c r="L10" s="49" t="str">
        <f t="array" ref="L10">IFERROR(INDEX(Tableau1[],MATCH(1,('PLANNING MATOS'!L$3&gt;=Tableau1[DATE DEPART])*(Tableau1[DATE RETOUR]&gt;='PLANNING MATOS'!L$3)*(Tableau1[[MATERIEL ]]='PLANNING MATOS'!$A10),0),8),"")</f>
        <v/>
      </c>
      <c r="M10" s="49" t="str">
        <f t="array" ref="M10">IFERROR(INDEX(Tableau1[],MATCH(1,('PLANNING MATOS'!M$3&gt;=Tableau1[DATE DEPART])*(Tableau1[DATE RETOUR]&gt;='PLANNING MATOS'!M$3)*(Tableau1[[MATERIEL ]]='PLANNING MATOS'!$A10),0),8),"")</f>
        <v/>
      </c>
      <c r="N10" s="49" t="str">
        <f t="array" ref="N10">IFERROR(INDEX(Tableau1[],MATCH(1,('PLANNING MATOS'!N$3&gt;=Tableau1[DATE DEPART])*(Tableau1[DATE RETOUR]&gt;='PLANNING MATOS'!N$3)*(Tableau1[[MATERIEL ]]='PLANNING MATOS'!$A10),0),8),"")</f>
        <v/>
      </c>
      <c r="O10" s="49" t="str">
        <f t="array" ref="O10">IFERROR(INDEX(Tableau1[],MATCH(1,('PLANNING MATOS'!O$3&gt;=Tableau1[DATE DEPART])*(Tableau1[DATE RETOUR]&gt;='PLANNING MATOS'!O$3)*(Tableau1[[MATERIEL ]]='PLANNING MATOS'!$A10),0),8),"")</f>
        <v/>
      </c>
      <c r="P10" s="49" t="str">
        <f t="array" ref="P10">IFERROR(INDEX(Tableau1[],MATCH(1,('PLANNING MATOS'!P$3&gt;=Tableau1[DATE DEPART])*(Tableau1[DATE RETOUR]&gt;='PLANNING MATOS'!P$3)*(Tableau1[[MATERIEL ]]='PLANNING MATOS'!$A10),0),8),"")</f>
        <v/>
      </c>
      <c r="Q10" s="49" t="str">
        <f t="array" ref="Q10">IFERROR(INDEX(Tableau1[],MATCH(1,('PLANNING MATOS'!Q$3&gt;=Tableau1[DATE DEPART])*(Tableau1[DATE RETOUR]&gt;='PLANNING MATOS'!Q$3)*(Tableau1[[MATERIEL ]]='PLANNING MATOS'!$A10),0),8),"")</f>
        <v/>
      </c>
      <c r="R10" s="49" t="str">
        <f t="array" ref="R10">IFERROR(INDEX(Tableau1[],MATCH(1,('PLANNING MATOS'!R$3&gt;=Tableau1[DATE DEPART])*(Tableau1[DATE RETOUR]&gt;='PLANNING MATOS'!R$3)*(Tableau1[[MATERIEL ]]='PLANNING MATOS'!$A10),0),8),"")</f>
        <v/>
      </c>
      <c r="S10" s="49" t="str">
        <f t="array" ref="S10">IFERROR(INDEX(Tableau1[],MATCH(1,('PLANNING MATOS'!S$3&gt;=Tableau1[DATE DEPART])*(Tableau1[DATE RETOUR]&gt;='PLANNING MATOS'!S$3)*(Tableau1[[MATERIEL ]]='PLANNING MATOS'!$A10),0),8),"")</f>
        <v/>
      </c>
      <c r="T10" s="49" t="str">
        <f t="array" ref="T10">IFERROR(INDEX(Tableau1[],MATCH(1,('PLANNING MATOS'!T$3&gt;=Tableau1[DATE DEPART])*(Tableau1[DATE RETOUR]&gt;='PLANNING MATOS'!T$3)*(Tableau1[[MATERIEL ]]='PLANNING MATOS'!$A10),0),8),"")</f>
        <v/>
      </c>
      <c r="U10" s="49" t="str">
        <f t="array" ref="U10">IFERROR(INDEX(Tableau1[],MATCH(1,('PLANNING MATOS'!U$3&gt;=Tableau1[DATE DEPART])*(Tableau1[DATE RETOUR]&gt;='PLANNING MATOS'!U$3)*(Tableau1[[MATERIEL ]]='PLANNING MATOS'!$A10),0),8),"")</f>
        <v/>
      </c>
      <c r="V10" s="49" t="str">
        <f t="array" ref="V10">IFERROR(INDEX(Tableau1[],MATCH(1,('PLANNING MATOS'!V$3&gt;=Tableau1[DATE DEPART])*(Tableau1[DATE RETOUR]&gt;='PLANNING MATOS'!V$3)*(Tableau1[[MATERIEL ]]='PLANNING MATOS'!$A10),0),8),"")</f>
        <v/>
      </c>
      <c r="W10" s="49" t="str">
        <f t="array" ref="W10">IFERROR(INDEX(Tableau1[],MATCH(1,('PLANNING MATOS'!W$3&gt;=Tableau1[DATE DEPART])*(Tableau1[DATE RETOUR]&gt;='PLANNING MATOS'!W$3)*(Tableau1[[MATERIEL ]]='PLANNING MATOS'!$A10),0),8),"")</f>
        <v/>
      </c>
      <c r="X10" s="49" t="str">
        <f t="array" ref="X10">IFERROR(INDEX(Tableau1[],MATCH(1,('PLANNING MATOS'!X$3&gt;=Tableau1[DATE DEPART])*(Tableau1[DATE RETOUR]&gt;='PLANNING MATOS'!X$3)*(Tableau1[[MATERIEL ]]='PLANNING MATOS'!$A10),0),8),"")</f>
        <v/>
      </c>
      <c r="Y10" s="49" t="str">
        <f t="array" ref="Y10">IFERROR(INDEX(Tableau1[],MATCH(1,('PLANNING MATOS'!Y$3&gt;=Tableau1[DATE DEPART])*(Tableau1[DATE RETOUR]&gt;='PLANNING MATOS'!Y$3)*(Tableau1[[MATERIEL ]]='PLANNING MATOS'!$A10),0),8),"")</f>
        <v/>
      </c>
      <c r="Z10" s="49" t="str">
        <f t="array" ref="Z10">IFERROR(INDEX(Tableau1[],MATCH(1,('PLANNING MATOS'!Z$3&gt;=Tableau1[DATE DEPART])*(Tableau1[DATE RETOUR]&gt;='PLANNING MATOS'!Z$3)*(Tableau1[[MATERIEL ]]='PLANNING MATOS'!$A10),0),8),"")</f>
        <v/>
      </c>
      <c r="AA10" s="49" t="str">
        <f t="array" ref="AA10">IFERROR(INDEX(Tableau1[],MATCH(1,('PLANNING MATOS'!AA$3&gt;=Tableau1[DATE DEPART])*(Tableau1[DATE RETOUR]&gt;='PLANNING MATOS'!AA$3)*(Tableau1[[MATERIEL ]]='PLANNING MATOS'!$A10),0),8),"")</f>
        <v/>
      </c>
      <c r="AB10" s="49" t="str">
        <f t="array" ref="AB10">IFERROR(INDEX(Tableau1[],MATCH(1,('PLANNING MATOS'!AB$3&gt;=Tableau1[DATE DEPART])*(Tableau1[DATE RETOUR]&gt;='PLANNING MATOS'!AB$3)*(Tableau1[[MATERIEL ]]='PLANNING MATOS'!$A10),0),8),"")</f>
        <v/>
      </c>
      <c r="AC10" s="49" t="str">
        <f t="array" ref="AC10">IFERROR(INDEX(Tableau1[],MATCH(1,('PLANNING MATOS'!AC$3&gt;=Tableau1[DATE DEPART])*(Tableau1[DATE RETOUR]&gt;='PLANNING MATOS'!AC$3)*(Tableau1[[MATERIEL ]]='PLANNING MATOS'!$A10),0),8),"")</f>
        <v/>
      </c>
      <c r="AD10" s="49" t="str">
        <f t="array" ref="AD10">IFERROR(INDEX(Tableau1[],MATCH(1,('PLANNING MATOS'!AD$3&gt;=Tableau1[DATE DEPART])*(Tableau1[DATE RETOUR]&gt;='PLANNING MATOS'!AD$3)*(Tableau1[[MATERIEL ]]='PLANNING MATOS'!$A10),0),8),"")</f>
        <v/>
      </c>
      <c r="AE10" s="49" t="str">
        <f t="array" ref="AE10">IFERROR(INDEX(Tableau1[],MATCH(1,('PLANNING MATOS'!AE$3&gt;=Tableau1[DATE DEPART])*(Tableau1[DATE RETOUR]&gt;='PLANNING MATOS'!AE$3)*(Tableau1[[MATERIEL ]]='PLANNING MATOS'!$A10),0),8),"")</f>
        <v/>
      </c>
      <c r="AF10" s="49" t="str">
        <f t="array" ref="AF10">IFERROR(INDEX(Tableau1[],MATCH(1,('PLANNING MATOS'!AF$3&gt;=Tableau1[DATE DEPART])*(Tableau1[DATE RETOUR]&gt;='PLANNING MATOS'!AF$3)*(Tableau1[[MATERIEL ]]='PLANNING MATOS'!$A10),0),8),"")</f>
        <v/>
      </c>
    </row>
    <row r="11" spans="1:39" ht="15.75" thickBot="1" x14ac:dyDescent="0.3">
      <c r="A11" s="48" t="str">
        <f>IFERROR(INDEX(INVENTAIRE!$A$4:$A$502,INVENTAIRE!N9),"")</f>
        <v>AUDIO MICRO CMH 5</v>
      </c>
      <c r="B11" s="49" t="str">
        <f t="array" ref="B11">IFERROR(INDEX(Tableau1[],MATCH(1,('PLANNING MATOS'!B$3&gt;=Tableau1[DATE DEPART])*(Tableau1[DATE RETOUR]&gt;='PLANNING MATOS'!B$3)*(Tableau1[[MATERIEL ]]='PLANNING MATOS'!$A11),0),8),"")</f>
        <v/>
      </c>
      <c r="C11" s="49" t="str">
        <f t="array" ref="C11">IFERROR(INDEX(Tableau1[],MATCH(1,('PLANNING MATOS'!C$3&gt;=Tableau1[DATE DEPART])*(Tableau1[DATE RETOUR]&gt;='PLANNING MATOS'!C$3)*(Tableau1[[MATERIEL ]]='PLANNING MATOS'!$A11),0),8),"")</f>
        <v/>
      </c>
      <c r="D11" s="49" t="str">
        <f t="array" ref="D11">IFERROR(INDEX(Tableau1[],MATCH(1,('PLANNING MATOS'!D$3&gt;=Tableau1[DATE DEPART])*(Tableau1[DATE RETOUR]&gt;='PLANNING MATOS'!D$3)*(Tableau1[[MATERIEL ]]='PLANNING MATOS'!$A11),0),8),"")</f>
        <v/>
      </c>
      <c r="E11" s="49" t="str">
        <f t="array" ref="E11">IFERROR(INDEX(Tableau1[],MATCH(1,('PLANNING MATOS'!E$3&gt;=Tableau1[DATE DEPART])*(Tableau1[DATE RETOUR]&gt;='PLANNING MATOS'!E$3)*(Tableau1[[MATERIEL ]]='PLANNING MATOS'!$A11),0),8),"")</f>
        <v/>
      </c>
      <c r="F11" s="49" t="str">
        <f t="array" ref="F11">IFERROR(INDEX(Tableau1[],MATCH(1,('PLANNING MATOS'!F$3&gt;=Tableau1[DATE DEPART])*(Tableau1[DATE RETOUR]&gt;='PLANNING MATOS'!F$3)*(Tableau1[[MATERIEL ]]='PLANNING MATOS'!$A11),0),8),"")</f>
        <v/>
      </c>
      <c r="G11" s="49" t="str">
        <f t="array" ref="G11">IFERROR(INDEX(Tableau1[],MATCH(1,('PLANNING MATOS'!G$3&gt;=Tableau1[DATE DEPART])*(Tableau1[DATE RETOUR]&gt;='PLANNING MATOS'!G$3)*(Tableau1[[MATERIEL ]]='PLANNING MATOS'!$A11),0),8),"")</f>
        <v/>
      </c>
      <c r="H11" s="49" t="str">
        <f t="array" ref="H11">IFERROR(INDEX(Tableau1[],MATCH(1,('PLANNING MATOS'!H$3&gt;=Tableau1[DATE DEPART])*(Tableau1[DATE RETOUR]&gt;='PLANNING MATOS'!H$3)*(Tableau1[[MATERIEL ]]='PLANNING MATOS'!$A11),0),8),"")</f>
        <v/>
      </c>
      <c r="I11" s="49" t="str">
        <f t="array" ref="I11">IFERROR(INDEX(Tableau1[],MATCH(1,('PLANNING MATOS'!I$3&gt;=Tableau1[DATE DEPART])*(Tableau1[DATE RETOUR]&gt;='PLANNING MATOS'!I$3)*(Tableau1[[MATERIEL ]]='PLANNING MATOS'!$A11),0),8),"")</f>
        <v/>
      </c>
      <c r="J11" s="49" t="str">
        <f t="array" ref="J11">IFERROR(INDEX(Tableau1[],MATCH(1,('PLANNING MATOS'!J$3&gt;=Tableau1[DATE DEPART])*(Tableau1[DATE RETOUR]&gt;='PLANNING MATOS'!J$3)*(Tableau1[[MATERIEL ]]='PLANNING MATOS'!$A11),0),8),"")</f>
        <v/>
      </c>
      <c r="K11" s="49" t="str">
        <f t="array" ref="K11">IFERROR(INDEX(Tableau1[],MATCH(1,('PLANNING MATOS'!K$3&gt;=Tableau1[DATE DEPART])*(Tableau1[DATE RETOUR]&gt;='PLANNING MATOS'!K$3)*(Tableau1[[MATERIEL ]]='PLANNING MATOS'!$A11),0),8),"")</f>
        <v/>
      </c>
      <c r="L11" s="49" t="str">
        <f t="array" ref="L11">IFERROR(INDEX(Tableau1[],MATCH(1,('PLANNING MATOS'!L$3&gt;=Tableau1[DATE DEPART])*(Tableau1[DATE RETOUR]&gt;='PLANNING MATOS'!L$3)*(Tableau1[[MATERIEL ]]='PLANNING MATOS'!$A11),0),8),"")</f>
        <v>TB</v>
      </c>
      <c r="M11" s="49" t="str">
        <f t="array" ref="M11">IFERROR(INDEX(Tableau1[],MATCH(1,('PLANNING MATOS'!M$3&gt;=Tableau1[DATE DEPART])*(Tableau1[DATE RETOUR]&gt;='PLANNING MATOS'!M$3)*(Tableau1[[MATERIEL ]]='PLANNING MATOS'!$A11),0),8),"")</f>
        <v>TB</v>
      </c>
      <c r="N11" s="49" t="str">
        <f t="array" ref="N11">IFERROR(INDEX(Tableau1[],MATCH(1,('PLANNING MATOS'!N$3&gt;=Tableau1[DATE DEPART])*(Tableau1[DATE RETOUR]&gt;='PLANNING MATOS'!N$3)*(Tableau1[[MATERIEL ]]='PLANNING MATOS'!$A11),0),8),"")</f>
        <v>TB</v>
      </c>
      <c r="O11" s="49" t="str">
        <f t="array" ref="O11">IFERROR(INDEX(Tableau1[],MATCH(1,('PLANNING MATOS'!O$3&gt;=Tableau1[DATE DEPART])*(Tableau1[DATE RETOUR]&gt;='PLANNING MATOS'!O$3)*(Tableau1[[MATERIEL ]]='PLANNING MATOS'!$A11),0),8),"")</f>
        <v/>
      </c>
      <c r="P11" s="49" t="str">
        <f t="array" ref="P11">IFERROR(INDEX(Tableau1[],MATCH(1,('PLANNING MATOS'!P$3&gt;=Tableau1[DATE DEPART])*(Tableau1[DATE RETOUR]&gt;='PLANNING MATOS'!P$3)*(Tableau1[[MATERIEL ]]='PLANNING MATOS'!$A11),0),8),"")</f>
        <v/>
      </c>
      <c r="Q11" s="49" t="str">
        <f t="array" ref="Q11">IFERROR(INDEX(Tableau1[],MATCH(1,('PLANNING MATOS'!Q$3&gt;=Tableau1[DATE DEPART])*(Tableau1[DATE RETOUR]&gt;='PLANNING MATOS'!Q$3)*(Tableau1[[MATERIEL ]]='PLANNING MATOS'!$A11),0),8),"")</f>
        <v/>
      </c>
      <c r="R11" s="49" t="str">
        <f t="array" ref="R11">IFERROR(INDEX(Tableau1[],MATCH(1,('PLANNING MATOS'!R$3&gt;=Tableau1[DATE DEPART])*(Tableau1[DATE RETOUR]&gt;='PLANNING MATOS'!R$3)*(Tableau1[[MATERIEL ]]='PLANNING MATOS'!$A11),0),8),"")</f>
        <v/>
      </c>
      <c r="S11" s="49" t="str">
        <f t="array" ref="S11">IFERROR(INDEX(Tableau1[],MATCH(1,('PLANNING MATOS'!S$3&gt;=Tableau1[DATE DEPART])*(Tableau1[DATE RETOUR]&gt;='PLANNING MATOS'!S$3)*(Tableau1[[MATERIEL ]]='PLANNING MATOS'!$A11),0),8),"")</f>
        <v/>
      </c>
      <c r="T11" s="49" t="str">
        <f t="array" ref="T11">IFERROR(INDEX(Tableau1[],MATCH(1,('PLANNING MATOS'!T$3&gt;=Tableau1[DATE DEPART])*(Tableau1[DATE RETOUR]&gt;='PLANNING MATOS'!T$3)*(Tableau1[[MATERIEL ]]='PLANNING MATOS'!$A11),0),8),"")</f>
        <v/>
      </c>
      <c r="U11" s="49" t="str">
        <f t="array" ref="U11">IFERROR(INDEX(Tableau1[],MATCH(1,('PLANNING MATOS'!U$3&gt;=Tableau1[DATE DEPART])*(Tableau1[DATE RETOUR]&gt;='PLANNING MATOS'!U$3)*(Tableau1[[MATERIEL ]]='PLANNING MATOS'!$A11),0),8),"")</f>
        <v/>
      </c>
      <c r="V11" s="49" t="str">
        <f t="array" ref="V11">IFERROR(INDEX(Tableau1[],MATCH(1,('PLANNING MATOS'!V$3&gt;=Tableau1[DATE DEPART])*(Tableau1[DATE RETOUR]&gt;='PLANNING MATOS'!V$3)*(Tableau1[[MATERIEL ]]='PLANNING MATOS'!$A11),0),8),"")</f>
        <v/>
      </c>
      <c r="W11" s="49" t="str">
        <f t="array" ref="W11">IFERROR(INDEX(Tableau1[],MATCH(1,('PLANNING MATOS'!W$3&gt;=Tableau1[DATE DEPART])*(Tableau1[DATE RETOUR]&gt;='PLANNING MATOS'!W$3)*(Tableau1[[MATERIEL ]]='PLANNING MATOS'!$A11),0),8),"")</f>
        <v/>
      </c>
      <c r="X11" s="49" t="str">
        <f t="array" ref="X11">IFERROR(INDEX(Tableau1[],MATCH(1,('PLANNING MATOS'!X$3&gt;=Tableau1[DATE DEPART])*(Tableau1[DATE RETOUR]&gt;='PLANNING MATOS'!X$3)*(Tableau1[[MATERIEL ]]='PLANNING MATOS'!$A11),0),8),"")</f>
        <v/>
      </c>
      <c r="Y11" s="49" t="str">
        <f t="array" ref="Y11">IFERROR(INDEX(Tableau1[],MATCH(1,('PLANNING MATOS'!Y$3&gt;=Tableau1[DATE DEPART])*(Tableau1[DATE RETOUR]&gt;='PLANNING MATOS'!Y$3)*(Tableau1[[MATERIEL ]]='PLANNING MATOS'!$A11),0),8),"")</f>
        <v/>
      </c>
      <c r="Z11" s="49" t="str">
        <f t="array" ref="Z11">IFERROR(INDEX(Tableau1[],MATCH(1,('PLANNING MATOS'!Z$3&gt;=Tableau1[DATE DEPART])*(Tableau1[DATE RETOUR]&gt;='PLANNING MATOS'!Z$3)*(Tableau1[[MATERIEL ]]='PLANNING MATOS'!$A11),0),8),"")</f>
        <v/>
      </c>
      <c r="AA11" s="49" t="str">
        <f t="array" ref="AA11">IFERROR(INDEX(Tableau1[],MATCH(1,('PLANNING MATOS'!AA$3&gt;=Tableau1[DATE DEPART])*(Tableau1[DATE RETOUR]&gt;='PLANNING MATOS'!AA$3)*(Tableau1[[MATERIEL ]]='PLANNING MATOS'!$A11),0),8),"")</f>
        <v/>
      </c>
      <c r="AB11" s="49" t="str">
        <f t="array" ref="AB11">IFERROR(INDEX(Tableau1[],MATCH(1,('PLANNING MATOS'!AB$3&gt;=Tableau1[DATE DEPART])*(Tableau1[DATE RETOUR]&gt;='PLANNING MATOS'!AB$3)*(Tableau1[[MATERIEL ]]='PLANNING MATOS'!$A11),0),8),"")</f>
        <v/>
      </c>
      <c r="AC11" s="49" t="str">
        <f t="array" ref="AC11">IFERROR(INDEX(Tableau1[],MATCH(1,('PLANNING MATOS'!AC$3&gt;=Tableau1[DATE DEPART])*(Tableau1[DATE RETOUR]&gt;='PLANNING MATOS'!AC$3)*(Tableau1[[MATERIEL ]]='PLANNING MATOS'!$A11),0),8),"")</f>
        <v/>
      </c>
      <c r="AD11" s="49" t="str">
        <f t="array" ref="AD11">IFERROR(INDEX(Tableau1[],MATCH(1,('PLANNING MATOS'!AD$3&gt;=Tableau1[DATE DEPART])*(Tableau1[DATE RETOUR]&gt;='PLANNING MATOS'!AD$3)*(Tableau1[[MATERIEL ]]='PLANNING MATOS'!$A11),0),8),"")</f>
        <v/>
      </c>
      <c r="AE11" s="49" t="str">
        <f t="array" ref="AE11">IFERROR(INDEX(Tableau1[],MATCH(1,('PLANNING MATOS'!AE$3&gt;=Tableau1[DATE DEPART])*(Tableau1[DATE RETOUR]&gt;='PLANNING MATOS'!AE$3)*(Tableau1[[MATERIEL ]]='PLANNING MATOS'!$A11),0),8),"")</f>
        <v/>
      </c>
      <c r="AF11" s="49" t="str">
        <f t="array" ref="AF11">IFERROR(INDEX(Tableau1[],MATCH(1,('PLANNING MATOS'!AF$3&gt;=Tableau1[DATE DEPART])*(Tableau1[DATE RETOUR]&gt;='PLANNING MATOS'!AF$3)*(Tableau1[[MATERIEL ]]='PLANNING MATOS'!$A11),0),8),"")</f>
        <v/>
      </c>
    </row>
    <row r="12" spans="1:39" ht="15.75" thickBot="1" x14ac:dyDescent="0.3">
      <c r="A12" s="48" t="str">
        <f>IFERROR(INDEX(INVENTAIRE!$A$4:$A$502,INVENTAIRE!N10),"")</f>
        <v>AUDIO MICRO CMH 6</v>
      </c>
      <c r="B12" s="49" t="str">
        <f t="array" ref="B12">IFERROR(INDEX(Tableau1[],MATCH(1,('PLANNING MATOS'!B$3&gt;=Tableau1[DATE DEPART])*(Tableau1[DATE RETOUR]&gt;='PLANNING MATOS'!B$3)*(Tableau1[[MATERIEL ]]='PLANNING MATOS'!$A12),0),8),"")</f>
        <v/>
      </c>
      <c r="C12" s="49" t="str">
        <f t="array" ref="C12">IFERROR(INDEX(Tableau1[],MATCH(1,('PLANNING MATOS'!C$3&gt;=Tableau1[DATE DEPART])*(Tableau1[DATE RETOUR]&gt;='PLANNING MATOS'!C$3)*(Tableau1[[MATERIEL ]]='PLANNING MATOS'!$A12),0),8),"")</f>
        <v/>
      </c>
      <c r="D12" s="49" t="str">
        <f t="array" ref="D12">IFERROR(INDEX(Tableau1[],MATCH(1,('PLANNING MATOS'!D$3&gt;=Tableau1[DATE DEPART])*(Tableau1[DATE RETOUR]&gt;='PLANNING MATOS'!D$3)*(Tableau1[[MATERIEL ]]='PLANNING MATOS'!$A12),0),8),"")</f>
        <v/>
      </c>
      <c r="E12" s="49" t="str">
        <f t="array" ref="E12">IFERROR(INDEX(Tableau1[],MATCH(1,('PLANNING MATOS'!E$3&gt;=Tableau1[DATE DEPART])*(Tableau1[DATE RETOUR]&gt;='PLANNING MATOS'!E$3)*(Tableau1[[MATERIEL ]]='PLANNING MATOS'!$A12),0),8),"")</f>
        <v/>
      </c>
      <c r="F12" s="49" t="str">
        <f t="array" ref="F12">IFERROR(INDEX(Tableau1[],MATCH(1,('PLANNING MATOS'!F$3&gt;=Tableau1[DATE DEPART])*(Tableau1[DATE RETOUR]&gt;='PLANNING MATOS'!F$3)*(Tableau1[[MATERIEL ]]='PLANNING MATOS'!$A12),0),8),"")</f>
        <v/>
      </c>
      <c r="G12" s="49" t="str">
        <f t="array" ref="G12">IFERROR(INDEX(Tableau1[],MATCH(1,('PLANNING MATOS'!G$3&gt;=Tableau1[DATE DEPART])*(Tableau1[DATE RETOUR]&gt;='PLANNING MATOS'!G$3)*(Tableau1[[MATERIEL ]]='PLANNING MATOS'!$A12),0),8),"")</f>
        <v/>
      </c>
      <c r="H12" s="49" t="str">
        <f t="array" ref="H12">IFERROR(INDEX(Tableau1[],MATCH(1,('PLANNING MATOS'!H$3&gt;=Tableau1[DATE DEPART])*(Tableau1[DATE RETOUR]&gt;='PLANNING MATOS'!H$3)*(Tableau1[[MATERIEL ]]='PLANNING MATOS'!$A12),0),8),"")</f>
        <v/>
      </c>
      <c r="I12" s="49" t="str">
        <f t="array" ref="I12">IFERROR(INDEX(Tableau1[],MATCH(1,('PLANNING MATOS'!I$3&gt;=Tableau1[DATE DEPART])*(Tableau1[DATE RETOUR]&gt;='PLANNING MATOS'!I$3)*(Tableau1[[MATERIEL ]]='PLANNING MATOS'!$A12),0),8),"")</f>
        <v/>
      </c>
      <c r="J12" s="49" t="str">
        <f t="array" ref="J12">IFERROR(INDEX(Tableau1[],MATCH(1,('PLANNING MATOS'!J$3&gt;=Tableau1[DATE DEPART])*(Tableau1[DATE RETOUR]&gt;='PLANNING MATOS'!J$3)*(Tableau1[[MATERIEL ]]='PLANNING MATOS'!$A12),0),8),"")</f>
        <v/>
      </c>
      <c r="K12" s="49" t="str">
        <f t="array" ref="K12">IFERROR(INDEX(Tableau1[],MATCH(1,('PLANNING MATOS'!K$3&gt;=Tableau1[DATE DEPART])*(Tableau1[DATE RETOUR]&gt;='PLANNING MATOS'!K$3)*(Tableau1[[MATERIEL ]]='PLANNING MATOS'!$A12),0),8),"")</f>
        <v/>
      </c>
      <c r="L12" s="49" t="str">
        <f t="array" ref="L12">IFERROR(INDEX(Tableau1[],MATCH(1,('PLANNING MATOS'!L$3&gt;=Tableau1[DATE DEPART])*(Tableau1[DATE RETOUR]&gt;='PLANNING MATOS'!L$3)*(Tableau1[[MATERIEL ]]='PLANNING MATOS'!$A12),0),8),"")</f>
        <v/>
      </c>
      <c r="M12" s="49" t="str">
        <f t="array" ref="M12">IFERROR(INDEX(Tableau1[],MATCH(1,('PLANNING MATOS'!M$3&gt;=Tableau1[DATE DEPART])*(Tableau1[DATE RETOUR]&gt;='PLANNING MATOS'!M$3)*(Tableau1[[MATERIEL ]]='PLANNING MATOS'!$A12),0),8),"")</f>
        <v/>
      </c>
      <c r="N12" s="49" t="str">
        <f t="array" ref="N12">IFERROR(INDEX(Tableau1[],MATCH(1,('PLANNING MATOS'!N$3&gt;=Tableau1[DATE DEPART])*(Tableau1[DATE RETOUR]&gt;='PLANNING MATOS'!N$3)*(Tableau1[[MATERIEL ]]='PLANNING MATOS'!$A12),0),8),"")</f>
        <v/>
      </c>
      <c r="O12" s="49" t="str">
        <f t="array" ref="O12">IFERROR(INDEX(Tableau1[],MATCH(1,('PLANNING MATOS'!O$3&gt;=Tableau1[DATE DEPART])*(Tableau1[DATE RETOUR]&gt;='PLANNING MATOS'!O$3)*(Tableau1[[MATERIEL ]]='PLANNING MATOS'!$A12),0),8),"")</f>
        <v/>
      </c>
      <c r="P12" s="49" t="str">
        <f t="array" ref="P12">IFERROR(INDEX(Tableau1[],MATCH(1,('PLANNING MATOS'!P$3&gt;=Tableau1[DATE DEPART])*(Tableau1[DATE RETOUR]&gt;='PLANNING MATOS'!P$3)*(Tableau1[[MATERIEL ]]='PLANNING MATOS'!$A12),0),8),"")</f>
        <v/>
      </c>
      <c r="Q12" s="49" t="str">
        <f t="array" ref="Q12">IFERROR(INDEX(Tableau1[],MATCH(1,('PLANNING MATOS'!Q$3&gt;=Tableau1[DATE DEPART])*(Tableau1[DATE RETOUR]&gt;='PLANNING MATOS'!Q$3)*(Tableau1[[MATERIEL ]]='PLANNING MATOS'!$A12),0),8),"")</f>
        <v/>
      </c>
      <c r="R12" s="49" t="str">
        <f t="array" ref="R12">IFERROR(INDEX(Tableau1[],MATCH(1,('PLANNING MATOS'!R$3&gt;=Tableau1[DATE DEPART])*(Tableau1[DATE RETOUR]&gt;='PLANNING MATOS'!R$3)*(Tableau1[[MATERIEL ]]='PLANNING MATOS'!$A12),0),8),"")</f>
        <v/>
      </c>
      <c r="S12" s="49" t="str">
        <f t="array" ref="S12">IFERROR(INDEX(Tableau1[],MATCH(1,('PLANNING MATOS'!S$3&gt;=Tableau1[DATE DEPART])*(Tableau1[DATE RETOUR]&gt;='PLANNING MATOS'!S$3)*(Tableau1[[MATERIEL ]]='PLANNING MATOS'!$A12),0),8),"")</f>
        <v/>
      </c>
      <c r="T12" s="49" t="str">
        <f t="array" ref="T12">IFERROR(INDEX(Tableau1[],MATCH(1,('PLANNING MATOS'!T$3&gt;=Tableau1[DATE DEPART])*(Tableau1[DATE RETOUR]&gt;='PLANNING MATOS'!T$3)*(Tableau1[[MATERIEL ]]='PLANNING MATOS'!$A12),0),8),"")</f>
        <v/>
      </c>
      <c r="U12" s="49" t="str">
        <f t="array" ref="U12">IFERROR(INDEX(Tableau1[],MATCH(1,('PLANNING MATOS'!U$3&gt;=Tableau1[DATE DEPART])*(Tableau1[DATE RETOUR]&gt;='PLANNING MATOS'!U$3)*(Tableau1[[MATERIEL ]]='PLANNING MATOS'!$A12),0),8),"")</f>
        <v/>
      </c>
      <c r="V12" s="49" t="str">
        <f t="array" ref="V12">IFERROR(INDEX(Tableau1[],MATCH(1,('PLANNING MATOS'!V$3&gt;=Tableau1[DATE DEPART])*(Tableau1[DATE RETOUR]&gt;='PLANNING MATOS'!V$3)*(Tableau1[[MATERIEL ]]='PLANNING MATOS'!$A12),0),8),"")</f>
        <v/>
      </c>
      <c r="W12" s="49" t="str">
        <f t="array" ref="W12">IFERROR(INDEX(Tableau1[],MATCH(1,('PLANNING MATOS'!W$3&gt;=Tableau1[DATE DEPART])*(Tableau1[DATE RETOUR]&gt;='PLANNING MATOS'!W$3)*(Tableau1[[MATERIEL ]]='PLANNING MATOS'!$A12),0),8),"")</f>
        <v/>
      </c>
      <c r="X12" s="49" t="str">
        <f t="array" ref="X12">IFERROR(INDEX(Tableau1[],MATCH(1,('PLANNING MATOS'!X$3&gt;=Tableau1[DATE DEPART])*(Tableau1[DATE RETOUR]&gt;='PLANNING MATOS'!X$3)*(Tableau1[[MATERIEL ]]='PLANNING MATOS'!$A12),0),8),"")</f>
        <v/>
      </c>
      <c r="Y12" s="49" t="str">
        <f t="array" ref="Y12">IFERROR(INDEX(Tableau1[],MATCH(1,('PLANNING MATOS'!Y$3&gt;=Tableau1[DATE DEPART])*(Tableau1[DATE RETOUR]&gt;='PLANNING MATOS'!Y$3)*(Tableau1[[MATERIEL ]]='PLANNING MATOS'!$A12),0),8),"")</f>
        <v/>
      </c>
      <c r="Z12" s="49" t="str">
        <f t="array" ref="Z12">IFERROR(INDEX(Tableau1[],MATCH(1,('PLANNING MATOS'!Z$3&gt;=Tableau1[DATE DEPART])*(Tableau1[DATE RETOUR]&gt;='PLANNING MATOS'!Z$3)*(Tableau1[[MATERIEL ]]='PLANNING MATOS'!$A12),0),8),"")</f>
        <v/>
      </c>
      <c r="AA12" s="49" t="str">
        <f t="array" ref="AA12">IFERROR(INDEX(Tableau1[],MATCH(1,('PLANNING MATOS'!AA$3&gt;=Tableau1[DATE DEPART])*(Tableau1[DATE RETOUR]&gt;='PLANNING MATOS'!AA$3)*(Tableau1[[MATERIEL ]]='PLANNING MATOS'!$A12),0),8),"")</f>
        <v/>
      </c>
      <c r="AB12" s="49" t="str">
        <f t="array" ref="AB12">IFERROR(INDEX(Tableau1[],MATCH(1,('PLANNING MATOS'!AB$3&gt;=Tableau1[DATE DEPART])*(Tableau1[DATE RETOUR]&gt;='PLANNING MATOS'!AB$3)*(Tableau1[[MATERIEL ]]='PLANNING MATOS'!$A12),0),8),"")</f>
        <v/>
      </c>
      <c r="AC12" s="49" t="str">
        <f t="array" ref="AC12">IFERROR(INDEX(Tableau1[],MATCH(1,('PLANNING MATOS'!AC$3&gt;=Tableau1[DATE DEPART])*(Tableau1[DATE RETOUR]&gt;='PLANNING MATOS'!AC$3)*(Tableau1[[MATERIEL ]]='PLANNING MATOS'!$A12),0),8),"")</f>
        <v/>
      </c>
      <c r="AD12" s="49" t="str">
        <f t="array" ref="AD12">IFERROR(INDEX(Tableau1[],MATCH(1,('PLANNING MATOS'!AD$3&gt;=Tableau1[DATE DEPART])*(Tableau1[DATE RETOUR]&gt;='PLANNING MATOS'!AD$3)*(Tableau1[[MATERIEL ]]='PLANNING MATOS'!$A12),0),8),"")</f>
        <v/>
      </c>
      <c r="AE12" s="49" t="str">
        <f t="array" ref="AE12">IFERROR(INDEX(Tableau1[],MATCH(1,('PLANNING MATOS'!AE$3&gt;=Tableau1[DATE DEPART])*(Tableau1[DATE RETOUR]&gt;='PLANNING MATOS'!AE$3)*(Tableau1[[MATERIEL ]]='PLANNING MATOS'!$A12),0),8),"")</f>
        <v/>
      </c>
      <c r="AF12" s="49" t="str">
        <f t="array" ref="AF12">IFERROR(INDEX(Tableau1[],MATCH(1,('PLANNING MATOS'!AF$3&gt;=Tableau1[DATE DEPART])*(Tableau1[DATE RETOUR]&gt;='PLANNING MATOS'!AF$3)*(Tableau1[[MATERIEL ]]='PLANNING MATOS'!$A12),0),8),"")</f>
        <v/>
      </c>
    </row>
    <row r="13" spans="1:39" ht="15.75" thickBot="1" x14ac:dyDescent="0.3">
      <c r="A13" s="48" t="str">
        <f>IFERROR(INDEX(INVENTAIRE!$A$4:$A$502,INVENTAIRE!N11),"")</f>
        <v>AUDIO MICRO M88 1 / 33419</v>
      </c>
      <c r="B13" s="49" t="str">
        <f t="array" ref="B13">IFERROR(INDEX(Tableau1[],MATCH(1,('PLANNING MATOS'!B$3&gt;=Tableau1[DATE DEPART])*(Tableau1[DATE RETOUR]&gt;='PLANNING MATOS'!B$3)*(Tableau1[[MATERIEL ]]='PLANNING MATOS'!$A13),0),8),"")</f>
        <v/>
      </c>
      <c r="C13" s="49" t="str">
        <f t="array" ref="C13">IFERROR(INDEX(Tableau1[],MATCH(1,('PLANNING MATOS'!C$3&gt;=Tableau1[DATE DEPART])*(Tableau1[DATE RETOUR]&gt;='PLANNING MATOS'!C$3)*(Tableau1[[MATERIEL ]]='PLANNING MATOS'!$A13),0),8),"")</f>
        <v/>
      </c>
      <c r="D13" s="49" t="str">
        <f t="array" ref="D13">IFERROR(INDEX(Tableau1[],MATCH(1,('PLANNING MATOS'!D$3&gt;=Tableau1[DATE DEPART])*(Tableau1[DATE RETOUR]&gt;='PLANNING MATOS'!D$3)*(Tableau1[[MATERIEL ]]='PLANNING MATOS'!$A13),0),8),"")</f>
        <v/>
      </c>
      <c r="E13" s="49" t="str">
        <f t="array" ref="E13">IFERROR(INDEX(Tableau1[],MATCH(1,('PLANNING MATOS'!E$3&gt;=Tableau1[DATE DEPART])*(Tableau1[DATE RETOUR]&gt;='PLANNING MATOS'!E$3)*(Tableau1[[MATERIEL ]]='PLANNING MATOS'!$A13),0),8),"")</f>
        <v/>
      </c>
      <c r="F13" s="49" t="str">
        <f t="array" ref="F13">IFERROR(INDEX(Tableau1[],MATCH(1,('PLANNING MATOS'!F$3&gt;=Tableau1[DATE DEPART])*(Tableau1[DATE RETOUR]&gt;='PLANNING MATOS'!F$3)*(Tableau1[[MATERIEL ]]='PLANNING MATOS'!$A13),0),8),"")</f>
        <v/>
      </c>
      <c r="G13" s="49" t="str">
        <f t="array" ref="G13">IFERROR(INDEX(Tableau1[],MATCH(1,('PLANNING MATOS'!G$3&gt;=Tableau1[DATE DEPART])*(Tableau1[DATE RETOUR]&gt;='PLANNING MATOS'!G$3)*(Tableau1[[MATERIEL ]]='PLANNING MATOS'!$A13),0),8),"")</f>
        <v/>
      </c>
      <c r="H13" s="49" t="str">
        <f t="array" ref="H13">IFERROR(INDEX(Tableau1[],MATCH(1,('PLANNING MATOS'!H$3&gt;=Tableau1[DATE DEPART])*(Tableau1[DATE RETOUR]&gt;='PLANNING MATOS'!H$3)*(Tableau1[[MATERIEL ]]='PLANNING MATOS'!$A13),0),8),"")</f>
        <v/>
      </c>
      <c r="I13" s="49" t="str">
        <f t="array" ref="I13">IFERROR(INDEX(Tableau1[],MATCH(1,('PLANNING MATOS'!I$3&gt;=Tableau1[DATE DEPART])*(Tableau1[DATE RETOUR]&gt;='PLANNING MATOS'!I$3)*(Tableau1[[MATERIEL ]]='PLANNING MATOS'!$A13),0),8),"")</f>
        <v/>
      </c>
      <c r="J13" s="49" t="str">
        <f t="array" ref="J13">IFERROR(INDEX(Tableau1[],MATCH(1,('PLANNING MATOS'!J$3&gt;=Tableau1[DATE DEPART])*(Tableau1[DATE RETOUR]&gt;='PLANNING MATOS'!J$3)*(Tableau1[[MATERIEL ]]='PLANNING MATOS'!$A13),0),8),"")</f>
        <v/>
      </c>
      <c r="K13" s="49" t="str">
        <f t="array" ref="K13">IFERROR(INDEX(Tableau1[],MATCH(1,('PLANNING MATOS'!K$3&gt;=Tableau1[DATE DEPART])*(Tableau1[DATE RETOUR]&gt;='PLANNING MATOS'!K$3)*(Tableau1[[MATERIEL ]]='PLANNING MATOS'!$A13),0),8),"")</f>
        <v/>
      </c>
      <c r="L13" s="49" t="str">
        <f t="array" ref="L13">IFERROR(INDEX(Tableau1[],MATCH(1,('PLANNING MATOS'!L$3&gt;=Tableau1[DATE DEPART])*(Tableau1[DATE RETOUR]&gt;='PLANNING MATOS'!L$3)*(Tableau1[[MATERIEL ]]='PLANNING MATOS'!$A13),0),8),"")</f>
        <v/>
      </c>
      <c r="M13" s="49" t="str">
        <f t="array" ref="M13">IFERROR(INDEX(Tableau1[],MATCH(1,('PLANNING MATOS'!M$3&gt;=Tableau1[DATE DEPART])*(Tableau1[DATE RETOUR]&gt;='PLANNING MATOS'!M$3)*(Tableau1[[MATERIEL ]]='PLANNING MATOS'!$A13),0),8),"")</f>
        <v/>
      </c>
      <c r="N13" s="49" t="str">
        <f t="array" ref="N13">IFERROR(INDEX(Tableau1[],MATCH(1,('PLANNING MATOS'!N$3&gt;=Tableau1[DATE DEPART])*(Tableau1[DATE RETOUR]&gt;='PLANNING MATOS'!N$3)*(Tableau1[[MATERIEL ]]='PLANNING MATOS'!$A13),0),8),"")</f>
        <v/>
      </c>
      <c r="O13" s="49" t="str">
        <f t="array" ref="O13">IFERROR(INDEX(Tableau1[],MATCH(1,('PLANNING MATOS'!O$3&gt;=Tableau1[DATE DEPART])*(Tableau1[DATE RETOUR]&gt;='PLANNING MATOS'!O$3)*(Tableau1[[MATERIEL ]]='PLANNING MATOS'!$A13),0),8),"")</f>
        <v/>
      </c>
      <c r="P13" s="49" t="str">
        <f t="array" ref="P13">IFERROR(INDEX(Tableau1[],MATCH(1,('PLANNING MATOS'!P$3&gt;=Tableau1[DATE DEPART])*(Tableau1[DATE RETOUR]&gt;='PLANNING MATOS'!P$3)*(Tableau1[[MATERIEL ]]='PLANNING MATOS'!$A13),0),8),"")</f>
        <v/>
      </c>
      <c r="Q13" s="49" t="str">
        <f t="array" ref="Q13">IFERROR(INDEX(Tableau1[],MATCH(1,('PLANNING MATOS'!Q$3&gt;=Tableau1[DATE DEPART])*(Tableau1[DATE RETOUR]&gt;='PLANNING MATOS'!Q$3)*(Tableau1[[MATERIEL ]]='PLANNING MATOS'!$A13),0),8),"")</f>
        <v/>
      </c>
      <c r="R13" s="49" t="str">
        <f t="array" ref="R13">IFERROR(INDEX(Tableau1[],MATCH(1,('PLANNING MATOS'!R$3&gt;=Tableau1[DATE DEPART])*(Tableau1[DATE RETOUR]&gt;='PLANNING MATOS'!R$3)*(Tableau1[[MATERIEL ]]='PLANNING MATOS'!$A13),0),8),"")</f>
        <v/>
      </c>
      <c r="S13" s="49" t="str">
        <f t="array" ref="S13">IFERROR(INDEX(Tableau1[],MATCH(1,('PLANNING MATOS'!S$3&gt;=Tableau1[DATE DEPART])*(Tableau1[DATE RETOUR]&gt;='PLANNING MATOS'!S$3)*(Tableau1[[MATERIEL ]]='PLANNING MATOS'!$A13),0),8),"")</f>
        <v/>
      </c>
      <c r="T13" s="49" t="str">
        <f t="array" ref="T13">IFERROR(INDEX(Tableau1[],MATCH(1,('PLANNING MATOS'!T$3&gt;=Tableau1[DATE DEPART])*(Tableau1[DATE RETOUR]&gt;='PLANNING MATOS'!T$3)*(Tableau1[[MATERIEL ]]='PLANNING MATOS'!$A13),0),8),"")</f>
        <v/>
      </c>
      <c r="U13" s="49" t="str">
        <f t="array" ref="U13">IFERROR(INDEX(Tableau1[],MATCH(1,('PLANNING MATOS'!U$3&gt;=Tableau1[DATE DEPART])*(Tableau1[DATE RETOUR]&gt;='PLANNING MATOS'!U$3)*(Tableau1[[MATERIEL ]]='PLANNING MATOS'!$A13),0),8),"")</f>
        <v/>
      </c>
      <c r="V13" s="49" t="str">
        <f t="array" ref="V13">IFERROR(INDEX(Tableau1[],MATCH(1,('PLANNING MATOS'!V$3&gt;=Tableau1[DATE DEPART])*(Tableau1[DATE RETOUR]&gt;='PLANNING MATOS'!V$3)*(Tableau1[[MATERIEL ]]='PLANNING MATOS'!$A13),0),8),"")</f>
        <v/>
      </c>
      <c r="W13" s="49" t="str">
        <f t="array" ref="W13">IFERROR(INDEX(Tableau1[],MATCH(1,('PLANNING MATOS'!W$3&gt;=Tableau1[DATE DEPART])*(Tableau1[DATE RETOUR]&gt;='PLANNING MATOS'!W$3)*(Tableau1[[MATERIEL ]]='PLANNING MATOS'!$A13),0),8),"")</f>
        <v/>
      </c>
      <c r="X13" s="49" t="str">
        <f t="array" ref="X13">IFERROR(INDEX(Tableau1[],MATCH(1,('PLANNING MATOS'!X$3&gt;=Tableau1[DATE DEPART])*(Tableau1[DATE RETOUR]&gt;='PLANNING MATOS'!X$3)*(Tableau1[[MATERIEL ]]='PLANNING MATOS'!$A13),0),8),"")</f>
        <v/>
      </c>
      <c r="Y13" s="49" t="str">
        <f t="array" ref="Y13">IFERROR(INDEX(Tableau1[],MATCH(1,('PLANNING MATOS'!Y$3&gt;=Tableau1[DATE DEPART])*(Tableau1[DATE RETOUR]&gt;='PLANNING MATOS'!Y$3)*(Tableau1[[MATERIEL ]]='PLANNING MATOS'!$A13),0),8),"")</f>
        <v/>
      </c>
      <c r="Z13" s="49" t="str">
        <f t="array" ref="Z13">IFERROR(INDEX(Tableau1[],MATCH(1,('PLANNING MATOS'!Z$3&gt;=Tableau1[DATE DEPART])*(Tableau1[DATE RETOUR]&gt;='PLANNING MATOS'!Z$3)*(Tableau1[[MATERIEL ]]='PLANNING MATOS'!$A13),0),8),"")</f>
        <v/>
      </c>
      <c r="AA13" s="49" t="str">
        <f t="array" ref="AA13">IFERROR(INDEX(Tableau1[],MATCH(1,('PLANNING MATOS'!AA$3&gt;=Tableau1[DATE DEPART])*(Tableau1[DATE RETOUR]&gt;='PLANNING MATOS'!AA$3)*(Tableau1[[MATERIEL ]]='PLANNING MATOS'!$A13),0),8),"")</f>
        <v/>
      </c>
      <c r="AB13" s="49" t="str">
        <f t="array" ref="AB13">IFERROR(INDEX(Tableau1[],MATCH(1,('PLANNING MATOS'!AB$3&gt;=Tableau1[DATE DEPART])*(Tableau1[DATE RETOUR]&gt;='PLANNING MATOS'!AB$3)*(Tableau1[[MATERIEL ]]='PLANNING MATOS'!$A13),0),8),"")</f>
        <v/>
      </c>
      <c r="AC13" s="49" t="str">
        <f t="array" ref="AC13">IFERROR(INDEX(Tableau1[],MATCH(1,('PLANNING MATOS'!AC$3&gt;=Tableau1[DATE DEPART])*(Tableau1[DATE RETOUR]&gt;='PLANNING MATOS'!AC$3)*(Tableau1[[MATERIEL ]]='PLANNING MATOS'!$A13),0),8),"")</f>
        <v/>
      </c>
      <c r="AD13" s="49" t="str">
        <f t="array" ref="AD13">IFERROR(INDEX(Tableau1[],MATCH(1,('PLANNING MATOS'!AD$3&gt;=Tableau1[DATE DEPART])*(Tableau1[DATE RETOUR]&gt;='PLANNING MATOS'!AD$3)*(Tableau1[[MATERIEL ]]='PLANNING MATOS'!$A13),0),8),"")</f>
        <v/>
      </c>
      <c r="AE13" s="49" t="str">
        <f t="array" ref="AE13">IFERROR(INDEX(Tableau1[],MATCH(1,('PLANNING MATOS'!AE$3&gt;=Tableau1[DATE DEPART])*(Tableau1[DATE RETOUR]&gt;='PLANNING MATOS'!AE$3)*(Tableau1[[MATERIEL ]]='PLANNING MATOS'!$A13),0),8),"")</f>
        <v/>
      </c>
      <c r="AF13" s="49" t="str">
        <f t="array" ref="AF13">IFERROR(INDEX(Tableau1[],MATCH(1,('PLANNING MATOS'!AF$3&gt;=Tableau1[DATE DEPART])*(Tableau1[DATE RETOUR]&gt;='PLANNING MATOS'!AF$3)*(Tableau1[[MATERIEL ]]='PLANNING MATOS'!$A13),0),8),"")</f>
        <v/>
      </c>
    </row>
    <row r="14" spans="1:39" ht="15.75" thickBot="1" x14ac:dyDescent="0.3">
      <c r="A14" s="48" t="str">
        <f>IFERROR(INDEX(INVENTAIRE!$A$4:$A$502,INVENTAIRE!N12),"")</f>
        <v>AUDIO MICRO M88 10 / 23752</v>
      </c>
      <c r="B14" s="49" t="str">
        <f t="array" ref="B14">IFERROR(INDEX(Tableau1[],MATCH(1,('PLANNING MATOS'!B$3&gt;=Tableau1[DATE DEPART])*(Tableau1[DATE RETOUR]&gt;='PLANNING MATOS'!B$3)*(Tableau1[[MATERIEL ]]='PLANNING MATOS'!$A14),0),8),"")</f>
        <v/>
      </c>
      <c r="C14" s="49" t="str">
        <f t="array" ref="C14">IFERROR(INDEX(Tableau1[],MATCH(1,('PLANNING MATOS'!C$3&gt;=Tableau1[DATE DEPART])*(Tableau1[DATE RETOUR]&gt;='PLANNING MATOS'!C$3)*(Tableau1[[MATERIEL ]]='PLANNING MATOS'!$A14),0),8),"")</f>
        <v/>
      </c>
      <c r="D14" s="49" t="str">
        <f t="array" ref="D14">IFERROR(INDEX(Tableau1[],MATCH(1,('PLANNING MATOS'!D$3&gt;=Tableau1[DATE DEPART])*(Tableau1[DATE RETOUR]&gt;='PLANNING MATOS'!D$3)*(Tableau1[[MATERIEL ]]='PLANNING MATOS'!$A14),0),8),"")</f>
        <v/>
      </c>
      <c r="E14" s="49" t="str">
        <f t="array" ref="E14">IFERROR(INDEX(Tableau1[],MATCH(1,('PLANNING MATOS'!E$3&gt;=Tableau1[DATE DEPART])*(Tableau1[DATE RETOUR]&gt;='PLANNING MATOS'!E$3)*(Tableau1[[MATERIEL ]]='PLANNING MATOS'!$A14),0),8),"")</f>
        <v/>
      </c>
      <c r="F14" s="49" t="str">
        <f t="array" ref="F14">IFERROR(INDEX(Tableau1[],MATCH(1,('PLANNING MATOS'!F$3&gt;=Tableau1[DATE DEPART])*(Tableau1[DATE RETOUR]&gt;='PLANNING MATOS'!F$3)*(Tableau1[[MATERIEL ]]='PLANNING MATOS'!$A14),0),8),"")</f>
        <v/>
      </c>
      <c r="G14" s="49" t="str">
        <f t="array" ref="G14">IFERROR(INDEX(Tableau1[],MATCH(1,('PLANNING MATOS'!G$3&gt;=Tableau1[DATE DEPART])*(Tableau1[DATE RETOUR]&gt;='PLANNING MATOS'!G$3)*(Tableau1[[MATERIEL ]]='PLANNING MATOS'!$A14),0),8),"")</f>
        <v/>
      </c>
      <c r="H14" s="49" t="str">
        <f t="array" ref="H14">IFERROR(INDEX(Tableau1[],MATCH(1,('PLANNING MATOS'!H$3&gt;=Tableau1[DATE DEPART])*(Tableau1[DATE RETOUR]&gt;='PLANNING MATOS'!H$3)*(Tableau1[[MATERIEL ]]='PLANNING MATOS'!$A14),0),8),"")</f>
        <v/>
      </c>
      <c r="I14" s="49" t="str">
        <f t="array" ref="I14">IFERROR(INDEX(Tableau1[],MATCH(1,('PLANNING MATOS'!I$3&gt;=Tableau1[DATE DEPART])*(Tableau1[DATE RETOUR]&gt;='PLANNING MATOS'!I$3)*(Tableau1[[MATERIEL ]]='PLANNING MATOS'!$A14),0),8),"")</f>
        <v/>
      </c>
      <c r="J14" s="49" t="str">
        <f t="array" ref="J14">IFERROR(INDEX(Tableau1[],MATCH(1,('PLANNING MATOS'!J$3&gt;=Tableau1[DATE DEPART])*(Tableau1[DATE RETOUR]&gt;='PLANNING MATOS'!J$3)*(Tableau1[[MATERIEL ]]='PLANNING MATOS'!$A14),0),8),"")</f>
        <v/>
      </c>
      <c r="K14" s="49" t="str">
        <f t="array" ref="K14">IFERROR(INDEX(Tableau1[],MATCH(1,('PLANNING MATOS'!K$3&gt;=Tableau1[DATE DEPART])*(Tableau1[DATE RETOUR]&gt;='PLANNING MATOS'!K$3)*(Tableau1[[MATERIEL ]]='PLANNING MATOS'!$A14),0),8),"")</f>
        <v/>
      </c>
      <c r="L14" s="49" t="str">
        <f t="array" ref="L14">IFERROR(INDEX(Tableau1[],MATCH(1,('PLANNING MATOS'!L$3&gt;=Tableau1[DATE DEPART])*(Tableau1[DATE RETOUR]&gt;='PLANNING MATOS'!L$3)*(Tableau1[[MATERIEL ]]='PLANNING MATOS'!$A14),0),8),"")</f>
        <v/>
      </c>
      <c r="M14" s="49" t="str">
        <f t="array" ref="M14">IFERROR(INDEX(Tableau1[],MATCH(1,('PLANNING MATOS'!M$3&gt;=Tableau1[DATE DEPART])*(Tableau1[DATE RETOUR]&gt;='PLANNING MATOS'!M$3)*(Tableau1[[MATERIEL ]]='PLANNING MATOS'!$A14),0),8),"")</f>
        <v/>
      </c>
      <c r="N14" s="49" t="str">
        <f t="array" ref="N14">IFERROR(INDEX(Tableau1[],MATCH(1,('PLANNING MATOS'!N$3&gt;=Tableau1[DATE DEPART])*(Tableau1[DATE RETOUR]&gt;='PLANNING MATOS'!N$3)*(Tableau1[[MATERIEL ]]='PLANNING MATOS'!$A14),0),8),"")</f>
        <v/>
      </c>
      <c r="O14" s="49" t="str">
        <f t="array" ref="O14">IFERROR(INDEX(Tableau1[],MATCH(1,('PLANNING MATOS'!O$3&gt;=Tableau1[DATE DEPART])*(Tableau1[DATE RETOUR]&gt;='PLANNING MATOS'!O$3)*(Tableau1[[MATERIEL ]]='PLANNING MATOS'!$A14),0),8),"")</f>
        <v/>
      </c>
      <c r="P14" s="49" t="str">
        <f t="array" ref="P14">IFERROR(INDEX(Tableau1[],MATCH(1,('PLANNING MATOS'!P$3&gt;=Tableau1[DATE DEPART])*(Tableau1[DATE RETOUR]&gt;='PLANNING MATOS'!P$3)*(Tableau1[[MATERIEL ]]='PLANNING MATOS'!$A14),0),8),"")</f>
        <v/>
      </c>
      <c r="Q14" s="49" t="str">
        <f t="array" ref="Q14">IFERROR(INDEX(Tableau1[],MATCH(1,('PLANNING MATOS'!Q$3&gt;=Tableau1[DATE DEPART])*(Tableau1[DATE RETOUR]&gt;='PLANNING MATOS'!Q$3)*(Tableau1[[MATERIEL ]]='PLANNING MATOS'!$A14),0),8),"")</f>
        <v/>
      </c>
      <c r="R14" s="49" t="str">
        <f t="array" ref="R14">IFERROR(INDEX(Tableau1[],MATCH(1,('PLANNING MATOS'!R$3&gt;=Tableau1[DATE DEPART])*(Tableau1[DATE RETOUR]&gt;='PLANNING MATOS'!R$3)*(Tableau1[[MATERIEL ]]='PLANNING MATOS'!$A14),0),8),"")</f>
        <v/>
      </c>
      <c r="S14" s="49" t="str">
        <f t="array" ref="S14">IFERROR(INDEX(Tableau1[],MATCH(1,('PLANNING MATOS'!S$3&gt;=Tableau1[DATE DEPART])*(Tableau1[DATE RETOUR]&gt;='PLANNING MATOS'!S$3)*(Tableau1[[MATERIEL ]]='PLANNING MATOS'!$A14),0),8),"")</f>
        <v/>
      </c>
      <c r="T14" s="49" t="str">
        <f t="array" ref="T14">IFERROR(INDEX(Tableau1[],MATCH(1,('PLANNING MATOS'!T$3&gt;=Tableau1[DATE DEPART])*(Tableau1[DATE RETOUR]&gt;='PLANNING MATOS'!T$3)*(Tableau1[[MATERIEL ]]='PLANNING MATOS'!$A14),0),8),"")</f>
        <v/>
      </c>
      <c r="U14" s="49" t="str">
        <f t="array" ref="U14">IFERROR(INDEX(Tableau1[],MATCH(1,('PLANNING MATOS'!U$3&gt;=Tableau1[DATE DEPART])*(Tableau1[DATE RETOUR]&gt;='PLANNING MATOS'!U$3)*(Tableau1[[MATERIEL ]]='PLANNING MATOS'!$A14),0),8),"")</f>
        <v/>
      </c>
      <c r="V14" s="49" t="str">
        <f t="array" ref="V14">IFERROR(INDEX(Tableau1[],MATCH(1,('PLANNING MATOS'!V$3&gt;=Tableau1[DATE DEPART])*(Tableau1[DATE RETOUR]&gt;='PLANNING MATOS'!V$3)*(Tableau1[[MATERIEL ]]='PLANNING MATOS'!$A14),0),8),"")</f>
        <v/>
      </c>
      <c r="W14" s="49" t="str">
        <f t="array" ref="W14">IFERROR(INDEX(Tableau1[],MATCH(1,('PLANNING MATOS'!W$3&gt;=Tableau1[DATE DEPART])*(Tableau1[DATE RETOUR]&gt;='PLANNING MATOS'!W$3)*(Tableau1[[MATERIEL ]]='PLANNING MATOS'!$A14),0),8),"")</f>
        <v/>
      </c>
      <c r="X14" s="49" t="str">
        <f t="array" ref="X14">IFERROR(INDEX(Tableau1[],MATCH(1,('PLANNING MATOS'!X$3&gt;=Tableau1[DATE DEPART])*(Tableau1[DATE RETOUR]&gt;='PLANNING MATOS'!X$3)*(Tableau1[[MATERIEL ]]='PLANNING MATOS'!$A14),0),8),"")</f>
        <v/>
      </c>
      <c r="Y14" s="49" t="str">
        <f t="array" ref="Y14">IFERROR(INDEX(Tableau1[],MATCH(1,('PLANNING MATOS'!Y$3&gt;=Tableau1[DATE DEPART])*(Tableau1[DATE RETOUR]&gt;='PLANNING MATOS'!Y$3)*(Tableau1[[MATERIEL ]]='PLANNING MATOS'!$A14),0),8),"")</f>
        <v/>
      </c>
      <c r="Z14" s="49" t="str">
        <f t="array" ref="Z14">IFERROR(INDEX(Tableau1[],MATCH(1,('PLANNING MATOS'!Z$3&gt;=Tableau1[DATE DEPART])*(Tableau1[DATE RETOUR]&gt;='PLANNING MATOS'!Z$3)*(Tableau1[[MATERIEL ]]='PLANNING MATOS'!$A14),0),8),"")</f>
        <v/>
      </c>
      <c r="AA14" s="49" t="str">
        <f t="array" ref="AA14">IFERROR(INDEX(Tableau1[],MATCH(1,('PLANNING MATOS'!AA$3&gt;=Tableau1[DATE DEPART])*(Tableau1[DATE RETOUR]&gt;='PLANNING MATOS'!AA$3)*(Tableau1[[MATERIEL ]]='PLANNING MATOS'!$A14),0),8),"")</f>
        <v/>
      </c>
      <c r="AB14" s="49" t="str">
        <f t="array" ref="AB14">IFERROR(INDEX(Tableau1[],MATCH(1,('PLANNING MATOS'!AB$3&gt;=Tableau1[DATE DEPART])*(Tableau1[DATE RETOUR]&gt;='PLANNING MATOS'!AB$3)*(Tableau1[[MATERIEL ]]='PLANNING MATOS'!$A14),0),8),"")</f>
        <v/>
      </c>
      <c r="AC14" s="49" t="str">
        <f t="array" ref="AC14">IFERROR(INDEX(Tableau1[],MATCH(1,('PLANNING MATOS'!AC$3&gt;=Tableau1[DATE DEPART])*(Tableau1[DATE RETOUR]&gt;='PLANNING MATOS'!AC$3)*(Tableau1[[MATERIEL ]]='PLANNING MATOS'!$A14),0),8),"")</f>
        <v/>
      </c>
      <c r="AD14" s="49" t="str">
        <f t="array" ref="AD14">IFERROR(INDEX(Tableau1[],MATCH(1,('PLANNING MATOS'!AD$3&gt;=Tableau1[DATE DEPART])*(Tableau1[DATE RETOUR]&gt;='PLANNING MATOS'!AD$3)*(Tableau1[[MATERIEL ]]='PLANNING MATOS'!$A14),0),8),"")</f>
        <v/>
      </c>
      <c r="AE14" s="49" t="str">
        <f t="array" ref="AE14">IFERROR(INDEX(Tableau1[],MATCH(1,('PLANNING MATOS'!AE$3&gt;=Tableau1[DATE DEPART])*(Tableau1[DATE RETOUR]&gt;='PLANNING MATOS'!AE$3)*(Tableau1[[MATERIEL ]]='PLANNING MATOS'!$A14),0),8),"")</f>
        <v/>
      </c>
      <c r="AF14" s="49" t="str">
        <f t="array" ref="AF14">IFERROR(INDEX(Tableau1[],MATCH(1,('PLANNING MATOS'!AF$3&gt;=Tableau1[DATE DEPART])*(Tableau1[DATE RETOUR]&gt;='PLANNING MATOS'!AF$3)*(Tableau1[[MATERIEL ]]='PLANNING MATOS'!$A14),0),8),"")</f>
        <v/>
      </c>
    </row>
    <row r="15" spans="1:39" ht="15.75" thickBot="1" x14ac:dyDescent="0.3">
      <c r="A15" s="48" t="str">
        <f>IFERROR(INDEX(INVENTAIRE!$A$4:$A$502,INVENTAIRE!N13),"")</f>
        <v>AUDIO MICRO M88 11 / 35264</v>
      </c>
      <c r="B15" s="49" t="str">
        <f t="array" ref="B15">IFERROR(INDEX(Tableau1[],MATCH(1,('PLANNING MATOS'!B$3&gt;=Tableau1[DATE DEPART])*(Tableau1[DATE RETOUR]&gt;='PLANNING MATOS'!B$3)*(Tableau1[[MATERIEL ]]='PLANNING MATOS'!$A15),0),8),"")</f>
        <v/>
      </c>
      <c r="C15" s="49" t="str">
        <f t="array" ref="C15">IFERROR(INDEX(Tableau1[],MATCH(1,('PLANNING MATOS'!C$3&gt;=Tableau1[DATE DEPART])*(Tableau1[DATE RETOUR]&gt;='PLANNING MATOS'!C$3)*(Tableau1[[MATERIEL ]]='PLANNING MATOS'!$A15),0),8),"")</f>
        <v/>
      </c>
      <c r="D15" s="49" t="str">
        <f t="array" ref="D15">IFERROR(INDEX(Tableau1[],MATCH(1,('PLANNING MATOS'!D$3&gt;=Tableau1[DATE DEPART])*(Tableau1[DATE RETOUR]&gt;='PLANNING MATOS'!D$3)*(Tableau1[[MATERIEL ]]='PLANNING MATOS'!$A15),0),8),"")</f>
        <v/>
      </c>
      <c r="E15" s="49" t="str">
        <f t="array" ref="E15">IFERROR(INDEX(Tableau1[],MATCH(1,('PLANNING MATOS'!E$3&gt;=Tableau1[DATE DEPART])*(Tableau1[DATE RETOUR]&gt;='PLANNING MATOS'!E$3)*(Tableau1[[MATERIEL ]]='PLANNING MATOS'!$A15),0),8),"")</f>
        <v/>
      </c>
      <c r="F15" s="49" t="str">
        <f t="array" ref="F15">IFERROR(INDEX(Tableau1[],MATCH(1,('PLANNING MATOS'!F$3&gt;=Tableau1[DATE DEPART])*(Tableau1[DATE RETOUR]&gt;='PLANNING MATOS'!F$3)*(Tableau1[[MATERIEL ]]='PLANNING MATOS'!$A15),0),8),"")</f>
        <v>OR</v>
      </c>
      <c r="G15" s="49" t="str">
        <f t="array" ref="G15">IFERROR(INDEX(Tableau1[],MATCH(1,('PLANNING MATOS'!G$3&gt;=Tableau1[DATE DEPART])*(Tableau1[DATE RETOUR]&gt;='PLANNING MATOS'!G$3)*(Tableau1[[MATERIEL ]]='PLANNING MATOS'!$A15),0),8),"")</f>
        <v>OR</v>
      </c>
      <c r="H15" s="49" t="str">
        <f t="array" ref="H15">IFERROR(INDEX(Tableau1[],MATCH(1,('PLANNING MATOS'!H$3&gt;=Tableau1[DATE DEPART])*(Tableau1[DATE RETOUR]&gt;='PLANNING MATOS'!H$3)*(Tableau1[[MATERIEL ]]='PLANNING MATOS'!$A15),0),8),"")</f>
        <v>OR</v>
      </c>
      <c r="I15" s="49" t="str">
        <f t="array" ref="I15">IFERROR(INDEX(Tableau1[],MATCH(1,('PLANNING MATOS'!I$3&gt;=Tableau1[DATE DEPART])*(Tableau1[DATE RETOUR]&gt;='PLANNING MATOS'!I$3)*(Tableau1[[MATERIEL ]]='PLANNING MATOS'!$A15),0),8),"")</f>
        <v>OR</v>
      </c>
      <c r="J15" s="49" t="str">
        <f t="array" ref="J15">IFERROR(INDEX(Tableau1[],MATCH(1,('PLANNING MATOS'!J$3&gt;=Tableau1[DATE DEPART])*(Tableau1[DATE RETOUR]&gt;='PLANNING MATOS'!J$3)*(Tableau1[[MATERIEL ]]='PLANNING MATOS'!$A15),0),8),"")</f>
        <v>OR</v>
      </c>
      <c r="K15" s="49" t="str">
        <f t="array" ref="K15">IFERROR(INDEX(Tableau1[],MATCH(1,('PLANNING MATOS'!K$3&gt;=Tableau1[DATE DEPART])*(Tableau1[DATE RETOUR]&gt;='PLANNING MATOS'!K$3)*(Tableau1[[MATERIEL ]]='PLANNING MATOS'!$A15),0),8),"")</f>
        <v/>
      </c>
      <c r="L15" s="49" t="str">
        <f t="array" ref="L15">IFERROR(INDEX(Tableau1[],MATCH(1,('PLANNING MATOS'!L$3&gt;=Tableau1[DATE DEPART])*(Tableau1[DATE RETOUR]&gt;='PLANNING MATOS'!L$3)*(Tableau1[[MATERIEL ]]='PLANNING MATOS'!$A15),0),8),"")</f>
        <v/>
      </c>
      <c r="M15" s="49" t="str">
        <f t="array" ref="M15">IFERROR(INDEX(Tableau1[],MATCH(1,('PLANNING MATOS'!M$3&gt;=Tableau1[DATE DEPART])*(Tableau1[DATE RETOUR]&gt;='PLANNING MATOS'!M$3)*(Tableau1[[MATERIEL ]]='PLANNING MATOS'!$A15),0),8),"")</f>
        <v/>
      </c>
      <c r="N15" s="49" t="str">
        <f t="array" ref="N15">IFERROR(INDEX(Tableau1[],MATCH(1,('PLANNING MATOS'!N$3&gt;=Tableau1[DATE DEPART])*(Tableau1[DATE RETOUR]&gt;='PLANNING MATOS'!N$3)*(Tableau1[[MATERIEL ]]='PLANNING MATOS'!$A15),0),8),"")</f>
        <v/>
      </c>
      <c r="O15" s="49" t="str">
        <f t="array" ref="O15">IFERROR(INDEX(Tableau1[],MATCH(1,('PLANNING MATOS'!O$3&gt;=Tableau1[DATE DEPART])*(Tableau1[DATE RETOUR]&gt;='PLANNING MATOS'!O$3)*(Tableau1[[MATERIEL ]]='PLANNING MATOS'!$A15),0),8),"")</f>
        <v/>
      </c>
      <c r="P15" s="49" t="str">
        <f t="array" ref="P15">IFERROR(INDEX(Tableau1[],MATCH(1,('PLANNING MATOS'!P$3&gt;=Tableau1[DATE DEPART])*(Tableau1[DATE RETOUR]&gt;='PLANNING MATOS'!P$3)*(Tableau1[[MATERIEL ]]='PLANNING MATOS'!$A15),0),8),"")</f>
        <v/>
      </c>
      <c r="Q15" s="49" t="str">
        <f t="array" ref="Q15">IFERROR(INDEX(Tableau1[],MATCH(1,('PLANNING MATOS'!Q$3&gt;=Tableau1[DATE DEPART])*(Tableau1[DATE RETOUR]&gt;='PLANNING MATOS'!Q$3)*(Tableau1[[MATERIEL ]]='PLANNING MATOS'!$A15),0),8),"")</f>
        <v/>
      </c>
      <c r="R15" s="49" t="str">
        <f t="array" ref="R15">IFERROR(INDEX(Tableau1[],MATCH(1,('PLANNING MATOS'!R$3&gt;=Tableau1[DATE DEPART])*(Tableau1[DATE RETOUR]&gt;='PLANNING MATOS'!R$3)*(Tableau1[[MATERIEL ]]='PLANNING MATOS'!$A15),0),8),"")</f>
        <v/>
      </c>
      <c r="S15" s="49" t="str">
        <f t="array" ref="S15">IFERROR(INDEX(Tableau1[],MATCH(1,('PLANNING MATOS'!S$3&gt;=Tableau1[DATE DEPART])*(Tableau1[DATE RETOUR]&gt;='PLANNING MATOS'!S$3)*(Tableau1[[MATERIEL ]]='PLANNING MATOS'!$A15),0),8),"")</f>
        <v/>
      </c>
      <c r="T15" s="49" t="str">
        <f t="array" ref="T15">IFERROR(INDEX(Tableau1[],MATCH(1,('PLANNING MATOS'!T$3&gt;=Tableau1[DATE DEPART])*(Tableau1[DATE RETOUR]&gt;='PLANNING MATOS'!T$3)*(Tableau1[[MATERIEL ]]='PLANNING MATOS'!$A15),0),8),"")</f>
        <v/>
      </c>
      <c r="U15" s="49" t="str">
        <f t="array" ref="U15">IFERROR(INDEX(Tableau1[],MATCH(1,('PLANNING MATOS'!U$3&gt;=Tableau1[DATE DEPART])*(Tableau1[DATE RETOUR]&gt;='PLANNING MATOS'!U$3)*(Tableau1[[MATERIEL ]]='PLANNING MATOS'!$A15),0),8),"")</f>
        <v/>
      </c>
      <c r="V15" s="49" t="str">
        <f t="array" ref="V15">IFERROR(INDEX(Tableau1[],MATCH(1,('PLANNING MATOS'!V$3&gt;=Tableau1[DATE DEPART])*(Tableau1[DATE RETOUR]&gt;='PLANNING MATOS'!V$3)*(Tableau1[[MATERIEL ]]='PLANNING MATOS'!$A15),0),8),"")</f>
        <v/>
      </c>
      <c r="W15" s="49" t="str">
        <f t="array" ref="W15">IFERROR(INDEX(Tableau1[],MATCH(1,('PLANNING MATOS'!W$3&gt;=Tableau1[DATE DEPART])*(Tableau1[DATE RETOUR]&gt;='PLANNING MATOS'!W$3)*(Tableau1[[MATERIEL ]]='PLANNING MATOS'!$A15),0),8),"")</f>
        <v/>
      </c>
      <c r="X15" s="49" t="str">
        <f t="array" ref="X15">IFERROR(INDEX(Tableau1[],MATCH(1,('PLANNING MATOS'!X$3&gt;=Tableau1[DATE DEPART])*(Tableau1[DATE RETOUR]&gt;='PLANNING MATOS'!X$3)*(Tableau1[[MATERIEL ]]='PLANNING MATOS'!$A15),0),8),"")</f>
        <v/>
      </c>
      <c r="Y15" s="49" t="str">
        <f t="array" ref="Y15">IFERROR(INDEX(Tableau1[],MATCH(1,('PLANNING MATOS'!Y$3&gt;=Tableau1[DATE DEPART])*(Tableau1[DATE RETOUR]&gt;='PLANNING MATOS'!Y$3)*(Tableau1[[MATERIEL ]]='PLANNING MATOS'!$A15),0),8),"")</f>
        <v/>
      </c>
      <c r="Z15" s="49" t="str">
        <f t="array" ref="Z15">IFERROR(INDEX(Tableau1[],MATCH(1,('PLANNING MATOS'!Z$3&gt;=Tableau1[DATE DEPART])*(Tableau1[DATE RETOUR]&gt;='PLANNING MATOS'!Z$3)*(Tableau1[[MATERIEL ]]='PLANNING MATOS'!$A15),0),8),"")</f>
        <v/>
      </c>
      <c r="AA15" s="49" t="str">
        <f t="array" ref="AA15">IFERROR(INDEX(Tableau1[],MATCH(1,('PLANNING MATOS'!AA$3&gt;=Tableau1[DATE DEPART])*(Tableau1[DATE RETOUR]&gt;='PLANNING MATOS'!AA$3)*(Tableau1[[MATERIEL ]]='PLANNING MATOS'!$A15),0),8),"")</f>
        <v/>
      </c>
      <c r="AB15" s="49" t="str">
        <f t="array" ref="AB15">IFERROR(INDEX(Tableau1[],MATCH(1,('PLANNING MATOS'!AB$3&gt;=Tableau1[DATE DEPART])*(Tableau1[DATE RETOUR]&gt;='PLANNING MATOS'!AB$3)*(Tableau1[[MATERIEL ]]='PLANNING MATOS'!$A15),0),8),"")</f>
        <v/>
      </c>
      <c r="AC15" s="49" t="str">
        <f t="array" ref="AC15">IFERROR(INDEX(Tableau1[],MATCH(1,('PLANNING MATOS'!AC$3&gt;=Tableau1[DATE DEPART])*(Tableau1[DATE RETOUR]&gt;='PLANNING MATOS'!AC$3)*(Tableau1[[MATERIEL ]]='PLANNING MATOS'!$A15),0),8),"")</f>
        <v/>
      </c>
      <c r="AD15" s="49" t="str">
        <f t="array" ref="AD15">IFERROR(INDEX(Tableau1[],MATCH(1,('PLANNING MATOS'!AD$3&gt;=Tableau1[DATE DEPART])*(Tableau1[DATE RETOUR]&gt;='PLANNING MATOS'!AD$3)*(Tableau1[[MATERIEL ]]='PLANNING MATOS'!$A15),0),8),"")</f>
        <v/>
      </c>
      <c r="AE15" s="49" t="str">
        <f t="array" ref="AE15">IFERROR(INDEX(Tableau1[],MATCH(1,('PLANNING MATOS'!AE$3&gt;=Tableau1[DATE DEPART])*(Tableau1[DATE RETOUR]&gt;='PLANNING MATOS'!AE$3)*(Tableau1[[MATERIEL ]]='PLANNING MATOS'!$A15),0),8),"")</f>
        <v/>
      </c>
      <c r="AF15" s="49" t="str">
        <f t="array" ref="AF15">IFERROR(INDEX(Tableau1[],MATCH(1,('PLANNING MATOS'!AF$3&gt;=Tableau1[DATE DEPART])*(Tableau1[DATE RETOUR]&gt;='PLANNING MATOS'!AF$3)*(Tableau1[[MATERIEL ]]='PLANNING MATOS'!$A15),0),8),"")</f>
        <v/>
      </c>
    </row>
    <row r="16" spans="1:39" ht="15.75" thickBot="1" x14ac:dyDescent="0.3">
      <c r="A16" s="48" t="str">
        <f>IFERROR(INDEX(INVENTAIRE!$A$4:$A$502,INVENTAIRE!N14),"")</f>
        <v>AUDIO MICRO M88 12 / 35932</v>
      </c>
      <c r="B16" s="49" t="str">
        <f t="array" ref="B16">IFERROR(INDEX(Tableau1[],MATCH(1,('PLANNING MATOS'!B$3&gt;=Tableau1[DATE DEPART])*(Tableau1[DATE RETOUR]&gt;='PLANNING MATOS'!B$3)*(Tableau1[[MATERIEL ]]='PLANNING MATOS'!$A16),0),8),"")</f>
        <v/>
      </c>
      <c r="C16" s="49" t="str">
        <f t="array" ref="C16">IFERROR(INDEX(Tableau1[],MATCH(1,('PLANNING MATOS'!C$3&gt;=Tableau1[DATE DEPART])*(Tableau1[DATE RETOUR]&gt;='PLANNING MATOS'!C$3)*(Tableau1[[MATERIEL ]]='PLANNING MATOS'!$A16),0),8),"")</f>
        <v/>
      </c>
      <c r="D16" s="49" t="str">
        <f t="array" ref="D16">IFERROR(INDEX(Tableau1[],MATCH(1,('PLANNING MATOS'!D$3&gt;=Tableau1[DATE DEPART])*(Tableau1[DATE RETOUR]&gt;='PLANNING MATOS'!D$3)*(Tableau1[[MATERIEL ]]='PLANNING MATOS'!$A16),0),8),"")</f>
        <v/>
      </c>
      <c r="E16" s="49" t="str">
        <f t="array" ref="E16">IFERROR(INDEX(Tableau1[],MATCH(1,('PLANNING MATOS'!E$3&gt;=Tableau1[DATE DEPART])*(Tableau1[DATE RETOUR]&gt;='PLANNING MATOS'!E$3)*(Tableau1[[MATERIEL ]]='PLANNING MATOS'!$A16),0),8),"")</f>
        <v/>
      </c>
      <c r="F16" s="49" t="str">
        <f t="array" ref="F16">IFERROR(INDEX(Tableau1[],MATCH(1,('PLANNING MATOS'!F$3&gt;=Tableau1[DATE DEPART])*(Tableau1[DATE RETOUR]&gt;='PLANNING MATOS'!F$3)*(Tableau1[[MATERIEL ]]='PLANNING MATOS'!$A16),0),8),"")</f>
        <v>OR</v>
      </c>
      <c r="G16" s="49" t="str">
        <f t="array" ref="G16">IFERROR(INDEX(Tableau1[],MATCH(1,('PLANNING MATOS'!G$3&gt;=Tableau1[DATE DEPART])*(Tableau1[DATE RETOUR]&gt;='PLANNING MATOS'!G$3)*(Tableau1[[MATERIEL ]]='PLANNING MATOS'!$A16),0),8),"")</f>
        <v>OR</v>
      </c>
      <c r="H16" s="49" t="str">
        <f t="array" ref="H16">IFERROR(INDEX(Tableau1[],MATCH(1,('PLANNING MATOS'!H$3&gt;=Tableau1[DATE DEPART])*(Tableau1[DATE RETOUR]&gt;='PLANNING MATOS'!H$3)*(Tableau1[[MATERIEL ]]='PLANNING MATOS'!$A16),0),8),"")</f>
        <v>OR</v>
      </c>
      <c r="I16" s="49" t="str">
        <f t="array" ref="I16">IFERROR(INDEX(Tableau1[],MATCH(1,('PLANNING MATOS'!I$3&gt;=Tableau1[DATE DEPART])*(Tableau1[DATE RETOUR]&gt;='PLANNING MATOS'!I$3)*(Tableau1[[MATERIEL ]]='PLANNING MATOS'!$A16),0),8),"")</f>
        <v>OR</v>
      </c>
      <c r="J16" s="49" t="str">
        <f t="array" ref="J16">IFERROR(INDEX(Tableau1[],MATCH(1,('PLANNING MATOS'!J$3&gt;=Tableau1[DATE DEPART])*(Tableau1[DATE RETOUR]&gt;='PLANNING MATOS'!J$3)*(Tableau1[[MATERIEL ]]='PLANNING MATOS'!$A16),0),8),"")</f>
        <v>OR</v>
      </c>
      <c r="K16" s="49" t="str">
        <f t="array" ref="K16">IFERROR(INDEX(Tableau1[],MATCH(1,('PLANNING MATOS'!K$3&gt;=Tableau1[DATE DEPART])*(Tableau1[DATE RETOUR]&gt;='PLANNING MATOS'!K$3)*(Tableau1[[MATERIEL ]]='PLANNING MATOS'!$A16),0),8),"")</f>
        <v/>
      </c>
      <c r="L16" s="49" t="str">
        <f t="array" ref="L16">IFERROR(INDEX(Tableau1[],MATCH(1,('PLANNING MATOS'!L$3&gt;=Tableau1[DATE DEPART])*(Tableau1[DATE RETOUR]&gt;='PLANNING MATOS'!L$3)*(Tableau1[[MATERIEL ]]='PLANNING MATOS'!$A16),0),8),"")</f>
        <v/>
      </c>
      <c r="M16" s="49" t="str">
        <f t="array" ref="M16">IFERROR(INDEX(Tableau1[],MATCH(1,('PLANNING MATOS'!M$3&gt;=Tableau1[DATE DEPART])*(Tableau1[DATE RETOUR]&gt;='PLANNING MATOS'!M$3)*(Tableau1[[MATERIEL ]]='PLANNING MATOS'!$A16),0),8),"")</f>
        <v/>
      </c>
      <c r="N16" s="49" t="str">
        <f t="array" ref="N16">IFERROR(INDEX(Tableau1[],MATCH(1,('PLANNING MATOS'!N$3&gt;=Tableau1[DATE DEPART])*(Tableau1[DATE RETOUR]&gt;='PLANNING MATOS'!N$3)*(Tableau1[[MATERIEL ]]='PLANNING MATOS'!$A16),0),8),"")</f>
        <v/>
      </c>
      <c r="O16" s="49" t="str">
        <f t="array" ref="O16">IFERROR(INDEX(Tableau1[],MATCH(1,('PLANNING MATOS'!O$3&gt;=Tableau1[DATE DEPART])*(Tableau1[DATE RETOUR]&gt;='PLANNING MATOS'!O$3)*(Tableau1[[MATERIEL ]]='PLANNING MATOS'!$A16),0),8),"")</f>
        <v/>
      </c>
      <c r="P16" s="49" t="str">
        <f t="array" ref="P16">IFERROR(INDEX(Tableau1[],MATCH(1,('PLANNING MATOS'!P$3&gt;=Tableau1[DATE DEPART])*(Tableau1[DATE RETOUR]&gt;='PLANNING MATOS'!P$3)*(Tableau1[[MATERIEL ]]='PLANNING MATOS'!$A16),0),8),"")</f>
        <v/>
      </c>
      <c r="Q16" s="49" t="str">
        <f t="array" ref="Q16">IFERROR(INDEX(Tableau1[],MATCH(1,('PLANNING MATOS'!Q$3&gt;=Tableau1[DATE DEPART])*(Tableau1[DATE RETOUR]&gt;='PLANNING MATOS'!Q$3)*(Tableau1[[MATERIEL ]]='PLANNING MATOS'!$A16),0),8),"")</f>
        <v/>
      </c>
      <c r="R16" s="49" t="str">
        <f t="array" ref="R16">IFERROR(INDEX(Tableau1[],MATCH(1,('PLANNING MATOS'!R$3&gt;=Tableau1[DATE DEPART])*(Tableau1[DATE RETOUR]&gt;='PLANNING MATOS'!R$3)*(Tableau1[[MATERIEL ]]='PLANNING MATOS'!$A16),0),8),"")</f>
        <v/>
      </c>
      <c r="S16" s="49" t="str">
        <f t="array" ref="S16">IFERROR(INDEX(Tableau1[],MATCH(1,('PLANNING MATOS'!S$3&gt;=Tableau1[DATE DEPART])*(Tableau1[DATE RETOUR]&gt;='PLANNING MATOS'!S$3)*(Tableau1[[MATERIEL ]]='PLANNING MATOS'!$A16),0),8),"")</f>
        <v/>
      </c>
      <c r="T16" s="49" t="str">
        <f t="array" ref="T16">IFERROR(INDEX(Tableau1[],MATCH(1,('PLANNING MATOS'!T$3&gt;=Tableau1[DATE DEPART])*(Tableau1[DATE RETOUR]&gt;='PLANNING MATOS'!T$3)*(Tableau1[[MATERIEL ]]='PLANNING MATOS'!$A16),0),8),"")</f>
        <v/>
      </c>
      <c r="U16" s="49" t="str">
        <f t="array" ref="U16">IFERROR(INDEX(Tableau1[],MATCH(1,('PLANNING MATOS'!U$3&gt;=Tableau1[DATE DEPART])*(Tableau1[DATE RETOUR]&gt;='PLANNING MATOS'!U$3)*(Tableau1[[MATERIEL ]]='PLANNING MATOS'!$A16),0),8),"")</f>
        <v/>
      </c>
      <c r="V16" s="49" t="str">
        <f t="array" ref="V16">IFERROR(INDEX(Tableau1[],MATCH(1,('PLANNING MATOS'!V$3&gt;=Tableau1[DATE DEPART])*(Tableau1[DATE RETOUR]&gt;='PLANNING MATOS'!V$3)*(Tableau1[[MATERIEL ]]='PLANNING MATOS'!$A16),0),8),"")</f>
        <v/>
      </c>
      <c r="W16" s="49" t="str">
        <f t="array" ref="W16">IFERROR(INDEX(Tableau1[],MATCH(1,('PLANNING MATOS'!W$3&gt;=Tableau1[DATE DEPART])*(Tableau1[DATE RETOUR]&gt;='PLANNING MATOS'!W$3)*(Tableau1[[MATERIEL ]]='PLANNING MATOS'!$A16),0),8),"")</f>
        <v/>
      </c>
      <c r="X16" s="49" t="str">
        <f t="array" ref="X16">IFERROR(INDEX(Tableau1[],MATCH(1,('PLANNING MATOS'!X$3&gt;=Tableau1[DATE DEPART])*(Tableau1[DATE RETOUR]&gt;='PLANNING MATOS'!X$3)*(Tableau1[[MATERIEL ]]='PLANNING MATOS'!$A16),0),8),"")</f>
        <v/>
      </c>
      <c r="Y16" s="49" t="str">
        <f t="array" ref="Y16">IFERROR(INDEX(Tableau1[],MATCH(1,('PLANNING MATOS'!Y$3&gt;=Tableau1[DATE DEPART])*(Tableau1[DATE RETOUR]&gt;='PLANNING MATOS'!Y$3)*(Tableau1[[MATERIEL ]]='PLANNING MATOS'!$A16),0),8),"")</f>
        <v/>
      </c>
      <c r="Z16" s="49" t="str">
        <f t="array" ref="Z16">IFERROR(INDEX(Tableau1[],MATCH(1,('PLANNING MATOS'!Z$3&gt;=Tableau1[DATE DEPART])*(Tableau1[DATE RETOUR]&gt;='PLANNING MATOS'!Z$3)*(Tableau1[[MATERIEL ]]='PLANNING MATOS'!$A16),0),8),"")</f>
        <v/>
      </c>
      <c r="AA16" s="49" t="str">
        <f t="array" ref="AA16">IFERROR(INDEX(Tableau1[],MATCH(1,('PLANNING MATOS'!AA$3&gt;=Tableau1[DATE DEPART])*(Tableau1[DATE RETOUR]&gt;='PLANNING MATOS'!AA$3)*(Tableau1[[MATERIEL ]]='PLANNING MATOS'!$A16),0),8),"")</f>
        <v/>
      </c>
      <c r="AB16" s="49" t="str">
        <f t="array" ref="AB16">IFERROR(INDEX(Tableau1[],MATCH(1,('PLANNING MATOS'!AB$3&gt;=Tableau1[DATE DEPART])*(Tableau1[DATE RETOUR]&gt;='PLANNING MATOS'!AB$3)*(Tableau1[[MATERIEL ]]='PLANNING MATOS'!$A16),0),8),"")</f>
        <v/>
      </c>
      <c r="AC16" s="49" t="str">
        <f t="array" ref="AC16">IFERROR(INDEX(Tableau1[],MATCH(1,('PLANNING MATOS'!AC$3&gt;=Tableau1[DATE DEPART])*(Tableau1[DATE RETOUR]&gt;='PLANNING MATOS'!AC$3)*(Tableau1[[MATERIEL ]]='PLANNING MATOS'!$A16),0),8),"")</f>
        <v/>
      </c>
      <c r="AD16" s="49" t="str">
        <f t="array" ref="AD16">IFERROR(INDEX(Tableau1[],MATCH(1,('PLANNING MATOS'!AD$3&gt;=Tableau1[DATE DEPART])*(Tableau1[DATE RETOUR]&gt;='PLANNING MATOS'!AD$3)*(Tableau1[[MATERIEL ]]='PLANNING MATOS'!$A16),0),8),"")</f>
        <v/>
      </c>
      <c r="AE16" s="49" t="str">
        <f t="array" ref="AE16">IFERROR(INDEX(Tableau1[],MATCH(1,('PLANNING MATOS'!AE$3&gt;=Tableau1[DATE DEPART])*(Tableau1[DATE RETOUR]&gt;='PLANNING MATOS'!AE$3)*(Tableau1[[MATERIEL ]]='PLANNING MATOS'!$A16),0),8),"")</f>
        <v/>
      </c>
      <c r="AF16" s="49" t="str">
        <f t="array" ref="AF16">IFERROR(INDEX(Tableau1[],MATCH(1,('PLANNING MATOS'!AF$3&gt;=Tableau1[DATE DEPART])*(Tableau1[DATE RETOUR]&gt;='PLANNING MATOS'!AF$3)*(Tableau1[[MATERIEL ]]='PLANNING MATOS'!$A16),0),8),"")</f>
        <v/>
      </c>
    </row>
    <row r="17" spans="1:32" ht="15.75" thickBot="1" x14ac:dyDescent="0.3">
      <c r="A17" s="48" t="str">
        <f>IFERROR(INDEX(INVENTAIRE!$A$4:$A$502,INVENTAIRE!N15),"")</f>
        <v>AUDIO MICRO M88 13 / 44643</v>
      </c>
      <c r="B17" s="49" t="str">
        <f t="array" ref="B17">IFERROR(INDEX(Tableau1[],MATCH(1,('PLANNING MATOS'!B$3&gt;=Tableau1[DATE DEPART])*(Tableau1[DATE RETOUR]&gt;='PLANNING MATOS'!B$3)*(Tableau1[[MATERIEL ]]='PLANNING MATOS'!$A17),0),8),"")</f>
        <v/>
      </c>
      <c r="C17" s="49" t="str">
        <f t="array" ref="C17">IFERROR(INDEX(Tableau1[],MATCH(1,('PLANNING MATOS'!C$3&gt;=Tableau1[DATE DEPART])*(Tableau1[DATE RETOUR]&gt;='PLANNING MATOS'!C$3)*(Tableau1[[MATERIEL ]]='PLANNING MATOS'!$A17),0),8),"")</f>
        <v/>
      </c>
      <c r="D17" s="49" t="str">
        <f t="array" ref="D17">IFERROR(INDEX(Tableau1[],MATCH(1,('PLANNING MATOS'!D$3&gt;=Tableau1[DATE DEPART])*(Tableau1[DATE RETOUR]&gt;='PLANNING MATOS'!D$3)*(Tableau1[[MATERIEL ]]='PLANNING MATOS'!$A17),0),8),"")</f>
        <v/>
      </c>
      <c r="E17" s="49" t="str">
        <f t="array" ref="E17">IFERROR(INDEX(Tableau1[],MATCH(1,('PLANNING MATOS'!E$3&gt;=Tableau1[DATE DEPART])*(Tableau1[DATE RETOUR]&gt;='PLANNING MATOS'!E$3)*(Tableau1[[MATERIEL ]]='PLANNING MATOS'!$A17),0),8),"")</f>
        <v/>
      </c>
      <c r="F17" s="49" t="str">
        <f t="array" ref="F17">IFERROR(INDEX(Tableau1[],MATCH(1,('PLANNING MATOS'!F$3&gt;=Tableau1[DATE DEPART])*(Tableau1[DATE RETOUR]&gt;='PLANNING MATOS'!F$3)*(Tableau1[[MATERIEL ]]='PLANNING MATOS'!$A17),0),8),"")</f>
        <v/>
      </c>
      <c r="G17" s="49" t="str">
        <f t="array" ref="G17">IFERROR(INDEX(Tableau1[],MATCH(1,('PLANNING MATOS'!G$3&gt;=Tableau1[DATE DEPART])*(Tableau1[DATE RETOUR]&gt;='PLANNING MATOS'!G$3)*(Tableau1[[MATERIEL ]]='PLANNING MATOS'!$A17),0),8),"")</f>
        <v/>
      </c>
      <c r="H17" s="49" t="str">
        <f t="array" ref="H17">IFERROR(INDEX(Tableau1[],MATCH(1,('PLANNING MATOS'!H$3&gt;=Tableau1[DATE DEPART])*(Tableau1[DATE RETOUR]&gt;='PLANNING MATOS'!H$3)*(Tableau1[[MATERIEL ]]='PLANNING MATOS'!$A17),0),8),"")</f>
        <v/>
      </c>
      <c r="I17" s="49" t="str">
        <f t="array" ref="I17">IFERROR(INDEX(Tableau1[],MATCH(1,('PLANNING MATOS'!I$3&gt;=Tableau1[DATE DEPART])*(Tableau1[DATE RETOUR]&gt;='PLANNING MATOS'!I$3)*(Tableau1[[MATERIEL ]]='PLANNING MATOS'!$A17),0),8),"")</f>
        <v/>
      </c>
      <c r="J17" s="49" t="str">
        <f t="array" ref="J17">IFERROR(INDEX(Tableau1[],MATCH(1,('PLANNING MATOS'!J$3&gt;=Tableau1[DATE DEPART])*(Tableau1[DATE RETOUR]&gt;='PLANNING MATOS'!J$3)*(Tableau1[[MATERIEL ]]='PLANNING MATOS'!$A17),0),8),"")</f>
        <v/>
      </c>
      <c r="K17" s="49" t="str">
        <f t="array" ref="K17">IFERROR(INDEX(Tableau1[],MATCH(1,('PLANNING MATOS'!K$3&gt;=Tableau1[DATE DEPART])*(Tableau1[DATE RETOUR]&gt;='PLANNING MATOS'!K$3)*(Tableau1[[MATERIEL ]]='PLANNING MATOS'!$A17),0),8),"")</f>
        <v/>
      </c>
      <c r="L17" s="49" t="str">
        <f t="array" ref="L17">IFERROR(INDEX(Tableau1[],MATCH(1,('PLANNING MATOS'!L$3&gt;=Tableau1[DATE DEPART])*(Tableau1[DATE RETOUR]&gt;='PLANNING MATOS'!L$3)*(Tableau1[[MATERIEL ]]='PLANNING MATOS'!$A17),0),8),"")</f>
        <v/>
      </c>
      <c r="M17" s="49" t="str">
        <f t="array" ref="M17">IFERROR(INDEX(Tableau1[],MATCH(1,('PLANNING MATOS'!M$3&gt;=Tableau1[DATE DEPART])*(Tableau1[DATE RETOUR]&gt;='PLANNING MATOS'!M$3)*(Tableau1[[MATERIEL ]]='PLANNING MATOS'!$A17),0),8),"")</f>
        <v/>
      </c>
      <c r="N17" s="49" t="str">
        <f t="array" ref="N17">IFERROR(INDEX(Tableau1[],MATCH(1,('PLANNING MATOS'!N$3&gt;=Tableau1[DATE DEPART])*(Tableau1[DATE RETOUR]&gt;='PLANNING MATOS'!N$3)*(Tableau1[[MATERIEL ]]='PLANNING MATOS'!$A17),0),8),"")</f>
        <v/>
      </c>
      <c r="O17" s="49" t="str">
        <f t="array" ref="O17">IFERROR(INDEX(Tableau1[],MATCH(1,('PLANNING MATOS'!O$3&gt;=Tableau1[DATE DEPART])*(Tableau1[DATE RETOUR]&gt;='PLANNING MATOS'!O$3)*(Tableau1[[MATERIEL ]]='PLANNING MATOS'!$A17),0),8),"")</f>
        <v/>
      </c>
      <c r="P17" s="49" t="str">
        <f t="array" ref="P17">IFERROR(INDEX(Tableau1[],MATCH(1,('PLANNING MATOS'!P$3&gt;=Tableau1[DATE DEPART])*(Tableau1[DATE RETOUR]&gt;='PLANNING MATOS'!P$3)*(Tableau1[[MATERIEL ]]='PLANNING MATOS'!$A17),0),8),"")</f>
        <v/>
      </c>
      <c r="Q17" s="49" t="str">
        <f t="array" ref="Q17">IFERROR(INDEX(Tableau1[],MATCH(1,('PLANNING MATOS'!Q$3&gt;=Tableau1[DATE DEPART])*(Tableau1[DATE RETOUR]&gt;='PLANNING MATOS'!Q$3)*(Tableau1[[MATERIEL ]]='PLANNING MATOS'!$A17),0),8),"")</f>
        <v/>
      </c>
      <c r="R17" s="49" t="str">
        <f t="array" ref="R17">IFERROR(INDEX(Tableau1[],MATCH(1,('PLANNING MATOS'!R$3&gt;=Tableau1[DATE DEPART])*(Tableau1[DATE RETOUR]&gt;='PLANNING MATOS'!R$3)*(Tableau1[[MATERIEL ]]='PLANNING MATOS'!$A17),0),8),"")</f>
        <v/>
      </c>
      <c r="S17" s="49" t="str">
        <f t="array" ref="S17">IFERROR(INDEX(Tableau1[],MATCH(1,('PLANNING MATOS'!S$3&gt;=Tableau1[DATE DEPART])*(Tableau1[DATE RETOUR]&gt;='PLANNING MATOS'!S$3)*(Tableau1[[MATERIEL ]]='PLANNING MATOS'!$A17),0),8),"")</f>
        <v/>
      </c>
      <c r="T17" s="49" t="str">
        <f t="array" ref="T17">IFERROR(INDEX(Tableau1[],MATCH(1,('PLANNING MATOS'!T$3&gt;=Tableau1[DATE DEPART])*(Tableau1[DATE RETOUR]&gt;='PLANNING MATOS'!T$3)*(Tableau1[[MATERIEL ]]='PLANNING MATOS'!$A17),0),8),"")</f>
        <v/>
      </c>
      <c r="U17" s="49" t="str">
        <f t="array" ref="U17">IFERROR(INDEX(Tableau1[],MATCH(1,('PLANNING MATOS'!U$3&gt;=Tableau1[DATE DEPART])*(Tableau1[DATE RETOUR]&gt;='PLANNING MATOS'!U$3)*(Tableau1[[MATERIEL ]]='PLANNING MATOS'!$A17),0),8),"")</f>
        <v/>
      </c>
      <c r="V17" s="49" t="str">
        <f t="array" ref="V17">IFERROR(INDEX(Tableau1[],MATCH(1,('PLANNING MATOS'!V$3&gt;=Tableau1[DATE DEPART])*(Tableau1[DATE RETOUR]&gt;='PLANNING MATOS'!V$3)*(Tableau1[[MATERIEL ]]='PLANNING MATOS'!$A17),0),8),"")</f>
        <v/>
      </c>
      <c r="W17" s="49" t="str">
        <f t="array" ref="W17">IFERROR(INDEX(Tableau1[],MATCH(1,('PLANNING MATOS'!W$3&gt;=Tableau1[DATE DEPART])*(Tableau1[DATE RETOUR]&gt;='PLANNING MATOS'!W$3)*(Tableau1[[MATERIEL ]]='PLANNING MATOS'!$A17),0),8),"")</f>
        <v/>
      </c>
      <c r="X17" s="49" t="str">
        <f t="array" ref="X17">IFERROR(INDEX(Tableau1[],MATCH(1,('PLANNING MATOS'!X$3&gt;=Tableau1[DATE DEPART])*(Tableau1[DATE RETOUR]&gt;='PLANNING MATOS'!X$3)*(Tableau1[[MATERIEL ]]='PLANNING MATOS'!$A17),0),8),"")</f>
        <v/>
      </c>
      <c r="Y17" s="49" t="str">
        <f t="array" ref="Y17">IFERROR(INDEX(Tableau1[],MATCH(1,('PLANNING MATOS'!Y$3&gt;=Tableau1[DATE DEPART])*(Tableau1[DATE RETOUR]&gt;='PLANNING MATOS'!Y$3)*(Tableau1[[MATERIEL ]]='PLANNING MATOS'!$A17),0),8),"")</f>
        <v/>
      </c>
      <c r="Z17" s="49" t="str">
        <f t="array" ref="Z17">IFERROR(INDEX(Tableau1[],MATCH(1,('PLANNING MATOS'!Z$3&gt;=Tableau1[DATE DEPART])*(Tableau1[DATE RETOUR]&gt;='PLANNING MATOS'!Z$3)*(Tableau1[[MATERIEL ]]='PLANNING MATOS'!$A17),0),8),"")</f>
        <v/>
      </c>
      <c r="AA17" s="49" t="str">
        <f t="array" ref="AA17">IFERROR(INDEX(Tableau1[],MATCH(1,('PLANNING MATOS'!AA$3&gt;=Tableau1[DATE DEPART])*(Tableau1[DATE RETOUR]&gt;='PLANNING MATOS'!AA$3)*(Tableau1[[MATERIEL ]]='PLANNING MATOS'!$A17),0),8),"")</f>
        <v/>
      </c>
      <c r="AB17" s="49" t="str">
        <f t="array" ref="AB17">IFERROR(INDEX(Tableau1[],MATCH(1,('PLANNING MATOS'!AB$3&gt;=Tableau1[DATE DEPART])*(Tableau1[DATE RETOUR]&gt;='PLANNING MATOS'!AB$3)*(Tableau1[[MATERIEL ]]='PLANNING MATOS'!$A17),0),8),"")</f>
        <v/>
      </c>
      <c r="AC17" s="49" t="str">
        <f t="array" ref="AC17">IFERROR(INDEX(Tableau1[],MATCH(1,('PLANNING MATOS'!AC$3&gt;=Tableau1[DATE DEPART])*(Tableau1[DATE RETOUR]&gt;='PLANNING MATOS'!AC$3)*(Tableau1[[MATERIEL ]]='PLANNING MATOS'!$A17),0),8),"")</f>
        <v/>
      </c>
      <c r="AD17" s="49" t="str">
        <f t="array" ref="AD17">IFERROR(INDEX(Tableau1[],MATCH(1,('PLANNING MATOS'!AD$3&gt;=Tableau1[DATE DEPART])*(Tableau1[DATE RETOUR]&gt;='PLANNING MATOS'!AD$3)*(Tableau1[[MATERIEL ]]='PLANNING MATOS'!$A17),0),8),"")</f>
        <v/>
      </c>
      <c r="AE17" s="49" t="str">
        <f t="array" ref="AE17">IFERROR(INDEX(Tableau1[],MATCH(1,('PLANNING MATOS'!AE$3&gt;=Tableau1[DATE DEPART])*(Tableau1[DATE RETOUR]&gt;='PLANNING MATOS'!AE$3)*(Tableau1[[MATERIEL ]]='PLANNING MATOS'!$A17),0),8),"")</f>
        <v/>
      </c>
      <c r="AF17" s="49" t="str">
        <f t="array" ref="AF17">IFERROR(INDEX(Tableau1[],MATCH(1,('PLANNING MATOS'!AF$3&gt;=Tableau1[DATE DEPART])*(Tableau1[DATE RETOUR]&gt;='PLANNING MATOS'!AF$3)*(Tableau1[[MATERIEL ]]='PLANNING MATOS'!$A17),0),8),"")</f>
        <v/>
      </c>
    </row>
    <row r="18" spans="1:32" ht="15.75" thickBot="1" x14ac:dyDescent="0.3">
      <c r="A18" s="48" t="str">
        <f>IFERROR(INDEX(INVENTAIRE!$A$4:$A$502,INVENTAIRE!N16),"")</f>
        <v>AUDIO MICRO M88 14 / 34865</v>
      </c>
      <c r="B18" s="49" t="str">
        <f t="array" ref="B18">IFERROR(INDEX(Tableau1[],MATCH(1,('PLANNING MATOS'!B$3&gt;=Tableau1[DATE DEPART])*(Tableau1[DATE RETOUR]&gt;='PLANNING MATOS'!B$3)*(Tableau1[[MATERIEL ]]='PLANNING MATOS'!$A18),0),8),"")</f>
        <v/>
      </c>
      <c r="C18" s="49" t="str">
        <f t="array" ref="C18">IFERROR(INDEX(Tableau1[],MATCH(1,('PLANNING MATOS'!C$3&gt;=Tableau1[DATE DEPART])*(Tableau1[DATE RETOUR]&gt;='PLANNING MATOS'!C$3)*(Tableau1[[MATERIEL ]]='PLANNING MATOS'!$A18),0),8),"")</f>
        <v/>
      </c>
      <c r="D18" s="49" t="str">
        <f t="array" ref="D18">IFERROR(INDEX(Tableau1[],MATCH(1,('PLANNING MATOS'!D$3&gt;=Tableau1[DATE DEPART])*(Tableau1[DATE RETOUR]&gt;='PLANNING MATOS'!D$3)*(Tableau1[[MATERIEL ]]='PLANNING MATOS'!$A18),0),8),"")</f>
        <v/>
      </c>
      <c r="E18" s="49" t="str">
        <f t="array" ref="E18">IFERROR(INDEX(Tableau1[],MATCH(1,('PLANNING MATOS'!E$3&gt;=Tableau1[DATE DEPART])*(Tableau1[DATE RETOUR]&gt;='PLANNING MATOS'!E$3)*(Tableau1[[MATERIEL ]]='PLANNING MATOS'!$A18),0),8),"")</f>
        <v/>
      </c>
      <c r="F18" s="49" t="str">
        <f t="array" ref="F18">IFERROR(INDEX(Tableau1[],MATCH(1,('PLANNING MATOS'!F$3&gt;=Tableau1[DATE DEPART])*(Tableau1[DATE RETOUR]&gt;='PLANNING MATOS'!F$3)*(Tableau1[[MATERIEL ]]='PLANNING MATOS'!$A18),0),8),"")</f>
        <v>OR</v>
      </c>
      <c r="G18" s="49" t="str">
        <f t="array" ref="G18">IFERROR(INDEX(Tableau1[],MATCH(1,('PLANNING MATOS'!G$3&gt;=Tableau1[DATE DEPART])*(Tableau1[DATE RETOUR]&gt;='PLANNING MATOS'!G$3)*(Tableau1[[MATERIEL ]]='PLANNING MATOS'!$A18),0),8),"")</f>
        <v>OR</v>
      </c>
      <c r="H18" s="49" t="str">
        <f t="array" ref="H18">IFERROR(INDEX(Tableau1[],MATCH(1,('PLANNING MATOS'!H$3&gt;=Tableau1[DATE DEPART])*(Tableau1[DATE RETOUR]&gt;='PLANNING MATOS'!H$3)*(Tableau1[[MATERIEL ]]='PLANNING MATOS'!$A18),0),8),"")</f>
        <v>OR</v>
      </c>
      <c r="I18" s="49" t="str">
        <f t="array" ref="I18">IFERROR(INDEX(Tableau1[],MATCH(1,('PLANNING MATOS'!I$3&gt;=Tableau1[DATE DEPART])*(Tableau1[DATE RETOUR]&gt;='PLANNING MATOS'!I$3)*(Tableau1[[MATERIEL ]]='PLANNING MATOS'!$A18),0),8),"")</f>
        <v>OR</v>
      </c>
      <c r="J18" s="49" t="str">
        <f t="array" ref="J18">IFERROR(INDEX(Tableau1[],MATCH(1,('PLANNING MATOS'!J$3&gt;=Tableau1[DATE DEPART])*(Tableau1[DATE RETOUR]&gt;='PLANNING MATOS'!J$3)*(Tableau1[[MATERIEL ]]='PLANNING MATOS'!$A18),0),8),"")</f>
        <v>OR</v>
      </c>
      <c r="K18" s="49" t="str">
        <f t="array" ref="K18">IFERROR(INDEX(Tableau1[],MATCH(1,('PLANNING MATOS'!K$3&gt;=Tableau1[DATE DEPART])*(Tableau1[DATE RETOUR]&gt;='PLANNING MATOS'!K$3)*(Tableau1[[MATERIEL ]]='PLANNING MATOS'!$A18),0),8),"")</f>
        <v/>
      </c>
      <c r="L18" s="49" t="str">
        <f t="array" ref="L18">IFERROR(INDEX(Tableau1[],MATCH(1,('PLANNING MATOS'!L$3&gt;=Tableau1[DATE DEPART])*(Tableau1[DATE RETOUR]&gt;='PLANNING MATOS'!L$3)*(Tableau1[[MATERIEL ]]='PLANNING MATOS'!$A18),0),8),"")</f>
        <v/>
      </c>
      <c r="M18" s="49" t="str">
        <f t="array" ref="M18">IFERROR(INDEX(Tableau1[],MATCH(1,('PLANNING MATOS'!M$3&gt;=Tableau1[DATE DEPART])*(Tableau1[DATE RETOUR]&gt;='PLANNING MATOS'!M$3)*(Tableau1[[MATERIEL ]]='PLANNING MATOS'!$A18),0),8),"")</f>
        <v/>
      </c>
      <c r="N18" s="49" t="str">
        <f t="array" ref="N18">IFERROR(INDEX(Tableau1[],MATCH(1,('PLANNING MATOS'!N$3&gt;=Tableau1[DATE DEPART])*(Tableau1[DATE RETOUR]&gt;='PLANNING MATOS'!N$3)*(Tableau1[[MATERIEL ]]='PLANNING MATOS'!$A18),0),8),"")</f>
        <v/>
      </c>
      <c r="O18" s="49" t="str">
        <f t="array" ref="O18">IFERROR(INDEX(Tableau1[],MATCH(1,('PLANNING MATOS'!O$3&gt;=Tableau1[DATE DEPART])*(Tableau1[DATE RETOUR]&gt;='PLANNING MATOS'!O$3)*(Tableau1[[MATERIEL ]]='PLANNING MATOS'!$A18),0),8),"")</f>
        <v/>
      </c>
      <c r="P18" s="49" t="str">
        <f t="array" ref="P18">IFERROR(INDEX(Tableau1[],MATCH(1,('PLANNING MATOS'!P$3&gt;=Tableau1[DATE DEPART])*(Tableau1[DATE RETOUR]&gt;='PLANNING MATOS'!P$3)*(Tableau1[[MATERIEL ]]='PLANNING MATOS'!$A18),0),8),"")</f>
        <v/>
      </c>
      <c r="Q18" s="49" t="str">
        <f t="array" ref="Q18">IFERROR(INDEX(Tableau1[],MATCH(1,('PLANNING MATOS'!Q$3&gt;=Tableau1[DATE DEPART])*(Tableau1[DATE RETOUR]&gt;='PLANNING MATOS'!Q$3)*(Tableau1[[MATERIEL ]]='PLANNING MATOS'!$A18),0),8),"")</f>
        <v/>
      </c>
      <c r="R18" s="49" t="str">
        <f t="array" ref="R18">IFERROR(INDEX(Tableau1[],MATCH(1,('PLANNING MATOS'!R$3&gt;=Tableau1[DATE DEPART])*(Tableau1[DATE RETOUR]&gt;='PLANNING MATOS'!R$3)*(Tableau1[[MATERIEL ]]='PLANNING MATOS'!$A18),0),8),"")</f>
        <v/>
      </c>
      <c r="S18" s="49" t="str">
        <f t="array" ref="S18">IFERROR(INDEX(Tableau1[],MATCH(1,('PLANNING MATOS'!S$3&gt;=Tableau1[DATE DEPART])*(Tableau1[DATE RETOUR]&gt;='PLANNING MATOS'!S$3)*(Tableau1[[MATERIEL ]]='PLANNING MATOS'!$A18),0),8),"")</f>
        <v/>
      </c>
      <c r="T18" s="49" t="str">
        <f t="array" ref="T18">IFERROR(INDEX(Tableau1[],MATCH(1,('PLANNING MATOS'!T$3&gt;=Tableau1[DATE DEPART])*(Tableau1[DATE RETOUR]&gt;='PLANNING MATOS'!T$3)*(Tableau1[[MATERIEL ]]='PLANNING MATOS'!$A18),0),8),"")</f>
        <v/>
      </c>
      <c r="U18" s="49" t="str">
        <f t="array" ref="U18">IFERROR(INDEX(Tableau1[],MATCH(1,('PLANNING MATOS'!U$3&gt;=Tableau1[DATE DEPART])*(Tableau1[DATE RETOUR]&gt;='PLANNING MATOS'!U$3)*(Tableau1[[MATERIEL ]]='PLANNING MATOS'!$A18),0),8),"")</f>
        <v/>
      </c>
      <c r="V18" s="49" t="str">
        <f t="array" ref="V18">IFERROR(INDEX(Tableau1[],MATCH(1,('PLANNING MATOS'!V$3&gt;=Tableau1[DATE DEPART])*(Tableau1[DATE RETOUR]&gt;='PLANNING MATOS'!V$3)*(Tableau1[[MATERIEL ]]='PLANNING MATOS'!$A18),0),8),"")</f>
        <v/>
      </c>
      <c r="W18" s="49" t="str">
        <f t="array" ref="W18">IFERROR(INDEX(Tableau1[],MATCH(1,('PLANNING MATOS'!W$3&gt;=Tableau1[DATE DEPART])*(Tableau1[DATE RETOUR]&gt;='PLANNING MATOS'!W$3)*(Tableau1[[MATERIEL ]]='PLANNING MATOS'!$A18),0),8),"")</f>
        <v/>
      </c>
      <c r="X18" s="49" t="str">
        <f t="array" ref="X18">IFERROR(INDEX(Tableau1[],MATCH(1,('PLANNING MATOS'!X$3&gt;=Tableau1[DATE DEPART])*(Tableau1[DATE RETOUR]&gt;='PLANNING MATOS'!X$3)*(Tableau1[[MATERIEL ]]='PLANNING MATOS'!$A18),0),8),"")</f>
        <v/>
      </c>
      <c r="Y18" s="49" t="str">
        <f t="array" ref="Y18">IFERROR(INDEX(Tableau1[],MATCH(1,('PLANNING MATOS'!Y$3&gt;=Tableau1[DATE DEPART])*(Tableau1[DATE RETOUR]&gt;='PLANNING MATOS'!Y$3)*(Tableau1[[MATERIEL ]]='PLANNING MATOS'!$A18),0),8),"")</f>
        <v/>
      </c>
      <c r="Z18" s="49" t="str">
        <f t="array" ref="Z18">IFERROR(INDEX(Tableau1[],MATCH(1,('PLANNING MATOS'!Z$3&gt;=Tableau1[DATE DEPART])*(Tableau1[DATE RETOUR]&gt;='PLANNING MATOS'!Z$3)*(Tableau1[[MATERIEL ]]='PLANNING MATOS'!$A18),0),8),"")</f>
        <v/>
      </c>
      <c r="AA18" s="49" t="str">
        <f t="array" ref="AA18">IFERROR(INDEX(Tableau1[],MATCH(1,('PLANNING MATOS'!AA$3&gt;=Tableau1[DATE DEPART])*(Tableau1[DATE RETOUR]&gt;='PLANNING MATOS'!AA$3)*(Tableau1[[MATERIEL ]]='PLANNING MATOS'!$A18),0),8),"")</f>
        <v/>
      </c>
      <c r="AB18" s="49" t="str">
        <f t="array" ref="AB18">IFERROR(INDEX(Tableau1[],MATCH(1,('PLANNING MATOS'!AB$3&gt;=Tableau1[DATE DEPART])*(Tableau1[DATE RETOUR]&gt;='PLANNING MATOS'!AB$3)*(Tableau1[[MATERIEL ]]='PLANNING MATOS'!$A18),0),8),"")</f>
        <v/>
      </c>
      <c r="AC18" s="49" t="str">
        <f t="array" ref="AC18">IFERROR(INDEX(Tableau1[],MATCH(1,('PLANNING MATOS'!AC$3&gt;=Tableau1[DATE DEPART])*(Tableau1[DATE RETOUR]&gt;='PLANNING MATOS'!AC$3)*(Tableau1[[MATERIEL ]]='PLANNING MATOS'!$A18),0),8),"")</f>
        <v/>
      </c>
      <c r="AD18" s="49" t="str">
        <f t="array" ref="AD18">IFERROR(INDEX(Tableau1[],MATCH(1,('PLANNING MATOS'!AD$3&gt;=Tableau1[DATE DEPART])*(Tableau1[DATE RETOUR]&gt;='PLANNING MATOS'!AD$3)*(Tableau1[[MATERIEL ]]='PLANNING MATOS'!$A18),0),8),"")</f>
        <v/>
      </c>
      <c r="AE18" s="49" t="str">
        <f t="array" ref="AE18">IFERROR(INDEX(Tableau1[],MATCH(1,('PLANNING MATOS'!AE$3&gt;=Tableau1[DATE DEPART])*(Tableau1[DATE RETOUR]&gt;='PLANNING MATOS'!AE$3)*(Tableau1[[MATERIEL ]]='PLANNING MATOS'!$A18),0),8),"")</f>
        <v/>
      </c>
      <c r="AF18" s="49" t="str">
        <f t="array" ref="AF18">IFERROR(INDEX(Tableau1[],MATCH(1,('PLANNING MATOS'!AF$3&gt;=Tableau1[DATE DEPART])*(Tableau1[DATE RETOUR]&gt;='PLANNING MATOS'!AF$3)*(Tableau1[[MATERIEL ]]='PLANNING MATOS'!$A18),0),8),"")</f>
        <v/>
      </c>
    </row>
    <row r="19" spans="1:32" ht="15.75" thickBot="1" x14ac:dyDescent="0.3">
      <c r="A19" s="48" t="str">
        <f>IFERROR(INDEX(INVENTAIRE!$A$4:$A$502,INVENTAIRE!N17),"")</f>
        <v>AUDIO MICRO M88 15 / 33589</v>
      </c>
      <c r="B19" s="49" t="str">
        <f t="array" ref="B19">IFERROR(INDEX(Tableau1[],MATCH(1,('PLANNING MATOS'!B$3&gt;=Tableau1[DATE DEPART])*(Tableau1[DATE RETOUR]&gt;='PLANNING MATOS'!B$3)*(Tableau1[[MATERIEL ]]='PLANNING MATOS'!$A19),0),8),"")</f>
        <v/>
      </c>
      <c r="C19" s="49" t="str">
        <f t="array" ref="C19">IFERROR(INDEX(Tableau1[],MATCH(1,('PLANNING MATOS'!C$3&gt;=Tableau1[DATE DEPART])*(Tableau1[DATE RETOUR]&gt;='PLANNING MATOS'!C$3)*(Tableau1[[MATERIEL ]]='PLANNING MATOS'!$A19),0),8),"")</f>
        <v/>
      </c>
      <c r="D19" s="49" t="str">
        <f t="array" ref="D19">IFERROR(INDEX(Tableau1[],MATCH(1,('PLANNING MATOS'!D$3&gt;=Tableau1[DATE DEPART])*(Tableau1[DATE RETOUR]&gt;='PLANNING MATOS'!D$3)*(Tableau1[[MATERIEL ]]='PLANNING MATOS'!$A19),0),8),"")</f>
        <v/>
      </c>
      <c r="E19" s="49" t="str">
        <f t="array" ref="E19">IFERROR(INDEX(Tableau1[],MATCH(1,('PLANNING MATOS'!E$3&gt;=Tableau1[DATE DEPART])*(Tableau1[DATE RETOUR]&gt;='PLANNING MATOS'!E$3)*(Tableau1[[MATERIEL ]]='PLANNING MATOS'!$A19),0),8),"")</f>
        <v/>
      </c>
      <c r="F19" s="49" t="str">
        <f t="array" ref="F19">IFERROR(INDEX(Tableau1[],MATCH(1,('PLANNING MATOS'!F$3&gt;=Tableau1[DATE DEPART])*(Tableau1[DATE RETOUR]&gt;='PLANNING MATOS'!F$3)*(Tableau1[[MATERIEL ]]='PLANNING MATOS'!$A19),0),8),"")</f>
        <v>OR</v>
      </c>
      <c r="G19" s="49" t="str">
        <f t="array" ref="G19">IFERROR(INDEX(Tableau1[],MATCH(1,('PLANNING MATOS'!G$3&gt;=Tableau1[DATE DEPART])*(Tableau1[DATE RETOUR]&gt;='PLANNING MATOS'!G$3)*(Tableau1[[MATERIEL ]]='PLANNING MATOS'!$A19),0),8),"")</f>
        <v>OR</v>
      </c>
      <c r="H19" s="49" t="str">
        <f t="array" ref="H19">IFERROR(INDEX(Tableau1[],MATCH(1,('PLANNING MATOS'!H$3&gt;=Tableau1[DATE DEPART])*(Tableau1[DATE RETOUR]&gt;='PLANNING MATOS'!H$3)*(Tableau1[[MATERIEL ]]='PLANNING MATOS'!$A19),0),8),"")</f>
        <v>OR</v>
      </c>
      <c r="I19" s="49" t="str">
        <f t="array" ref="I19">IFERROR(INDEX(Tableau1[],MATCH(1,('PLANNING MATOS'!I$3&gt;=Tableau1[DATE DEPART])*(Tableau1[DATE RETOUR]&gt;='PLANNING MATOS'!I$3)*(Tableau1[[MATERIEL ]]='PLANNING MATOS'!$A19),0),8),"")</f>
        <v>OR</v>
      </c>
      <c r="J19" s="49" t="str">
        <f t="array" ref="J19">IFERROR(INDEX(Tableau1[],MATCH(1,('PLANNING MATOS'!J$3&gt;=Tableau1[DATE DEPART])*(Tableau1[DATE RETOUR]&gt;='PLANNING MATOS'!J$3)*(Tableau1[[MATERIEL ]]='PLANNING MATOS'!$A19),0),8),"")</f>
        <v>OR</v>
      </c>
      <c r="K19" s="49" t="str">
        <f t="array" ref="K19">IFERROR(INDEX(Tableau1[],MATCH(1,('PLANNING MATOS'!K$3&gt;=Tableau1[DATE DEPART])*(Tableau1[DATE RETOUR]&gt;='PLANNING MATOS'!K$3)*(Tableau1[[MATERIEL ]]='PLANNING MATOS'!$A19),0),8),"")</f>
        <v/>
      </c>
      <c r="L19" s="49" t="str">
        <f t="array" ref="L19">IFERROR(INDEX(Tableau1[],MATCH(1,('PLANNING MATOS'!L$3&gt;=Tableau1[DATE DEPART])*(Tableau1[DATE RETOUR]&gt;='PLANNING MATOS'!L$3)*(Tableau1[[MATERIEL ]]='PLANNING MATOS'!$A19),0),8),"")</f>
        <v/>
      </c>
      <c r="M19" s="49" t="str">
        <f t="array" ref="M19">IFERROR(INDEX(Tableau1[],MATCH(1,('PLANNING MATOS'!M$3&gt;=Tableau1[DATE DEPART])*(Tableau1[DATE RETOUR]&gt;='PLANNING MATOS'!M$3)*(Tableau1[[MATERIEL ]]='PLANNING MATOS'!$A19),0),8),"")</f>
        <v/>
      </c>
      <c r="N19" s="49" t="str">
        <f t="array" ref="N19">IFERROR(INDEX(Tableau1[],MATCH(1,('PLANNING MATOS'!N$3&gt;=Tableau1[DATE DEPART])*(Tableau1[DATE RETOUR]&gt;='PLANNING MATOS'!N$3)*(Tableau1[[MATERIEL ]]='PLANNING MATOS'!$A19),0),8),"")</f>
        <v/>
      </c>
      <c r="O19" s="49" t="str">
        <f t="array" ref="O19">IFERROR(INDEX(Tableau1[],MATCH(1,('PLANNING MATOS'!O$3&gt;=Tableau1[DATE DEPART])*(Tableau1[DATE RETOUR]&gt;='PLANNING MATOS'!O$3)*(Tableau1[[MATERIEL ]]='PLANNING MATOS'!$A19),0),8),"")</f>
        <v/>
      </c>
      <c r="P19" s="49" t="str">
        <f t="array" ref="P19">IFERROR(INDEX(Tableau1[],MATCH(1,('PLANNING MATOS'!P$3&gt;=Tableau1[DATE DEPART])*(Tableau1[DATE RETOUR]&gt;='PLANNING MATOS'!P$3)*(Tableau1[[MATERIEL ]]='PLANNING MATOS'!$A19),0),8),"")</f>
        <v/>
      </c>
      <c r="Q19" s="49" t="str">
        <f t="array" ref="Q19">IFERROR(INDEX(Tableau1[],MATCH(1,('PLANNING MATOS'!Q$3&gt;=Tableau1[DATE DEPART])*(Tableau1[DATE RETOUR]&gt;='PLANNING MATOS'!Q$3)*(Tableau1[[MATERIEL ]]='PLANNING MATOS'!$A19),0),8),"")</f>
        <v/>
      </c>
      <c r="R19" s="49" t="str">
        <f t="array" ref="R19">IFERROR(INDEX(Tableau1[],MATCH(1,('PLANNING MATOS'!R$3&gt;=Tableau1[DATE DEPART])*(Tableau1[DATE RETOUR]&gt;='PLANNING MATOS'!R$3)*(Tableau1[[MATERIEL ]]='PLANNING MATOS'!$A19),0),8),"")</f>
        <v/>
      </c>
      <c r="S19" s="49" t="str">
        <f t="array" ref="S19">IFERROR(INDEX(Tableau1[],MATCH(1,('PLANNING MATOS'!S$3&gt;=Tableau1[DATE DEPART])*(Tableau1[DATE RETOUR]&gt;='PLANNING MATOS'!S$3)*(Tableau1[[MATERIEL ]]='PLANNING MATOS'!$A19),0),8),"")</f>
        <v/>
      </c>
      <c r="T19" s="49" t="str">
        <f t="array" ref="T19">IFERROR(INDEX(Tableau1[],MATCH(1,('PLANNING MATOS'!T$3&gt;=Tableau1[DATE DEPART])*(Tableau1[DATE RETOUR]&gt;='PLANNING MATOS'!T$3)*(Tableau1[[MATERIEL ]]='PLANNING MATOS'!$A19),0),8),"")</f>
        <v/>
      </c>
      <c r="U19" s="49" t="str">
        <f t="array" ref="U19">IFERROR(INDEX(Tableau1[],MATCH(1,('PLANNING MATOS'!U$3&gt;=Tableau1[DATE DEPART])*(Tableau1[DATE RETOUR]&gt;='PLANNING MATOS'!U$3)*(Tableau1[[MATERIEL ]]='PLANNING MATOS'!$A19),0),8),"")</f>
        <v/>
      </c>
      <c r="V19" s="49" t="str">
        <f t="array" ref="V19">IFERROR(INDEX(Tableau1[],MATCH(1,('PLANNING MATOS'!V$3&gt;=Tableau1[DATE DEPART])*(Tableau1[DATE RETOUR]&gt;='PLANNING MATOS'!V$3)*(Tableau1[[MATERIEL ]]='PLANNING MATOS'!$A19),0),8),"")</f>
        <v/>
      </c>
      <c r="W19" s="49" t="str">
        <f t="array" ref="W19">IFERROR(INDEX(Tableau1[],MATCH(1,('PLANNING MATOS'!W$3&gt;=Tableau1[DATE DEPART])*(Tableau1[DATE RETOUR]&gt;='PLANNING MATOS'!W$3)*(Tableau1[[MATERIEL ]]='PLANNING MATOS'!$A19),0),8),"")</f>
        <v/>
      </c>
      <c r="X19" s="49" t="str">
        <f t="array" ref="X19">IFERROR(INDEX(Tableau1[],MATCH(1,('PLANNING MATOS'!X$3&gt;=Tableau1[DATE DEPART])*(Tableau1[DATE RETOUR]&gt;='PLANNING MATOS'!X$3)*(Tableau1[[MATERIEL ]]='PLANNING MATOS'!$A19),0),8),"")</f>
        <v/>
      </c>
      <c r="Y19" s="49" t="str">
        <f t="array" ref="Y19">IFERROR(INDEX(Tableau1[],MATCH(1,('PLANNING MATOS'!Y$3&gt;=Tableau1[DATE DEPART])*(Tableau1[DATE RETOUR]&gt;='PLANNING MATOS'!Y$3)*(Tableau1[[MATERIEL ]]='PLANNING MATOS'!$A19),0),8),"")</f>
        <v/>
      </c>
      <c r="Z19" s="49" t="str">
        <f t="array" ref="Z19">IFERROR(INDEX(Tableau1[],MATCH(1,('PLANNING MATOS'!Z$3&gt;=Tableau1[DATE DEPART])*(Tableau1[DATE RETOUR]&gt;='PLANNING MATOS'!Z$3)*(Tableau1[[MATERIEL ]]='PLANNING MATOS'!$A19),0),8),"")</f>
        <v/>
      </c>
      <c r="AA19" s="49" t="str">
        <f t="array" ref="AA19">IFERROR(INDEX(Tableau1[],MATCH(1,('PLANNING MATOS'!AA$3&gt;=Tableau1[DATE DEPART])*(Tableau1[DATE RETOUR]&gt;='PLANNING MATOS'!AA$3)*(Tableau1[[MATERIEL ]]='PLANNING MATOS'!$A19),0),8),"")</f>
        <v/>
      </c>
      <c r="AB19" s="49" t="str">
        <f t="array" ref="AB19">IFERROR(INDEX(Tableau1[],MATCH(1,('PLANNING MATOS'!AB$3&gt;=Tableau1[DATE DEPART])*(Tableau1[DATE RETOUR]&gt;='PLANNING MATOS'!AB$3)*(Tableau1[[MATERIEL ]]='PLANNING MATOS'!$A19),0),8),"")</f>
        <v/>
      </c>
      <c r="AC19" s="49" t="str">
        <f t="array" ref="AC19">IFERROR(INDEX(Tableau1[],MATCH(1,('PLANNING MATOS'!AC$3&gt;=Tableau1[DATE DEPART])*(Tableau1[DATE RETOUR]&gt;='PLANNING MATOS'!AC$3)*(Tableau1[[MATERIEL ]]='PLANNING MATOS'!$A19),0),8),"")</f>
        <v/>
      </c>
      <c r="AD19" s="49" t="str">
        <f t="array" ref="AD19">IFERROR(INDEX(Tableau1[],MATCH(1,('PLANNING MATOS'!AD$3&gt;=Tableau1[DATE DEPART])*(Tableau1[DATE RETOUR]&gt;='PLANNING MATOS'!AD$3)*(Tableau1[[MATERIEL ]]='PLANNING MATOS'!$A19),0),8),"")</f>
        <v/>
      </c>
      <c r="AE19" s="49" t="str">
        <f t="array" ref="AE19">IFERROR(INDEX(Tableau1[],MATCH(1,('PLANNING MATOS'!AE$3&gt;=Tableau1[DATE DEPART])*(Tableau1[DATE RETOUR]&gt;='PLANNING MATOS'!AE$3)*(Tableau1[[MATERIEL ]]='PLANNING MATOS'!$A19),0),8),"")</f>
        <v/>
      </c>
      <c r="AF19" s="49" t="str">
        <f t="array" ref="AF19">IFERROR(INDEX(Tableau1[],MATCH(1,('PLANNING MATOS'!AF$3&gt;=Tableau1[DATE DEPART])*(Tableau1[DATE RETOUR]&gt;='PLANNING MATOS'!AF$3)*(Tableau1[[MATERIEL ]]='PLANNING MATOS'!$A19),0),8),"")</f>
        <v/>
      </c>
    </row>
    <row r="20" spans="1:32" ht="15.75" thickBot="1" x14ac:dyDescent="0.3">
      <c r="A20" s="48" t="str">
        <f>IFERROR(INDEX(INVENTAIRE!$A$4:$A$502,INVENTAIRE!N18),"")</f>
        <v>AUDIO MICRO M88 16 / 34880</v>
      </c>
      <c r="B20" s="49" t="str">
        <f t="array" ref="B20">IFERROR(INDEX(Tableau1[],MATCH(1,('PLANNING MATOS'!B$3&gt;=Tableau1[DATE DEPART])*(Tableau1[DATE RETOUR]&gt;='PLANNING MATOS'!B$3)*(Tableau1[[MATERIEL ]]='PLANNING MATOS'!$A20),0),8),"")</f>
        <v/>
      </c>
      <c r="C20" s="49" t="str">
        <f t="array" ref="C20">IFERROR(INDEX(Tableau1[],MATCH(1,('PLANNING MATOS'!C$3&gt;=Tableau1[DATE DEPART])*(Tableau1[DATE RETOUR]&gt;='PLANNING MATOS'!C$3)*(Tableau1[[MATERIEL ]]='PLANNING MATOS'!$A20),0),8),"")</f>
        <v/>
      </c>
      <c r="D20" s="49" t="str">
        <f t="array" ref="D20">IFERROR(INDEX(Tableau1[],MATCH(1,('PLANNING MATOS'!D$3&gt;=Tableau1[DATE DEPART])*(Tableau1[DATE RETOUR]&gt;='PLANNING MATOS'!D$3)*(Tableau1[[MATERIEL ]]='PLANNING MATOS'!$A20),0),8),"")</f>
        <v/>
      </c>
      <c r="E20" s="49" t="str">
        <f t="array" ref="E20">IFERROR(INDEX(Tableau1[],MATCH(1,('PLANNING MATOS'!E$3&gt;=Tableau1[DATE DEPART])*(Tableau1[DATE RETOUR]&gt;='PLANNING MATOS'!E$3)*(Tableau1[[MATERIEL ]]='PLANNING MATOS'!$A20),0),8),"")</f>
        <v/>
      </c>
      <c r="F20" s="49" t="str">
        <f t="array" ref="F20">IFERROR(INDEX(Tableau1[],MATCH(1,('PLANNING MATOS'!F$3&gt;=Tableau1[DATE DEPART])*(Tableau1[DATE RETOUR]&gt;='PLANNING MATOS'!F$3)*(Tableau1[[MATERIEL ]]='PLANNING MATOS'!$A20),0),8),"")</f>
        <v>OR</v>
      </c>
      <c r="G20" s="49" t="str">
        <f t="array" ref="G20">IFERROR(INDEX(Tableau1[],MATCH(1,('PLANNING MATOS'!G$3&gt;=Tableau1[DATE DEPART])*(Tableau1[DATE RETOUR]&gt;='PLANNING MATOS'!G$3)*(Tableau1[[MATERIEL ]]='PLANNING MATOS'!$A20),0),8),"")</f>
        <v>OR</v>
      </c>
      <c r="H20" s="49" t="str">
        <f t="array" ref="H20">IFERROR(INDEX(Tableau1[],MATCH(1,('PLANNING MATOS'!H$3&gt;=Tableau1[DATE DEPART])*(Tableau1[DATE RETOUR]&gt;='PLANNING MATOS'!H$3)*(Tableau1[[MATERIEL ]]='PLANNING MATOS'!$A20),0),8),"")</f>
        <v>OR</v>
      </c>
      <c r="I20" s="49" t="str">
        <f t="array" ref="I20">IFERROR(INDEX(Tableau1[],MATCH(1,('PLANNING MATOS'!I$3&gt;=Tableau1[DATE DEPART])*(Tableau1[DATE RETOUR]&gt;='PLANNING MATOS'!I$3)*(Tableau1[[MATERIEL ]]='PLANNING MATOS'!$A20),0),8),"")</f>
        <v>OR</v>
      </c>
      <c r="J20" s="49" t="str">
        <f t="array" ref="J20">IFERROR(INDEX(Tableau1[],MATCH(1,('PLANNING MATOS'!J$3&gt;=Tableau1[DATE DEPART])*(Tableau1[DATE RETOUR]&gt;='PLANNING MATOS'!J$3)*(Tableau1[[MATERIEL ]]='PLANNING MATOS'!$A20),0),8),"")</f>
        <v>OR</v>
      </c>
      <c r="K20" s="49" t="str">
        <f t="array" ref="K20">IFERROR(INDEX(Tableau1[],MATCH(1,('PLANNING MATOS'!K$3&gt;=Tableau1[DATE DEPART])*(Tableau1[DATE RETOUR]&gt;='PLANNING MATOS'!K$3)*(Tableau1[[MATERIEL ]]='PLANNING MATOS'!$A20),0),8),"")</f>
        <v/>
      </c>
      <c r="L20" s="49" t="str">
        <f t="array" ref="L20">IFERROR(INDEX(Tableau1[],MATCH(1,('PLANNING MATOS'!L$3&gt;=Tableau1[DATE DEPART])*(Tableau1[DATE RETOUR]&gt;='PLANNING MATOS'!L$3)*(Tableau1[[MATERIEL ]]='PLANNING MATOS'!$A20),0),8),"")</f>
        <v/>
      </c>
      <c r="M20" s="49" t="str">
        <f t="array" ref="M20">IFERROR(INDEX(Tableau1[],MATCH(1,('PLANNING MATOS'!M$3&gt;=Tableau1[DATE DEPART])*(Tableau1[DATE RETOUR]&gt;='PLANNING MATOS'!M$3)*(Tableau1[[MATERIEL ]]='PLANNING MATOS'!$A20),0),8),"")</f>
        <v/>
      </c>
      <c r="N20" s="49" t="str">
        <f t="array" ref="N20">IFERROR(INDEX(Tableau1[],MATCH(1,('PLANNING MATOS'!N$3&gt;=Tableau1[DATE DEPART])*(Tableau1[DATE RETOUR]&gt;='PLANNING MATOS'!N$3)*(Tableau1[[MATERIEL ]]='PLANNING MATOS'!$A20),0),8),"")</f>
        <v/>
      </c>
      <c r="O20" s="49" t="str">
        <f t="array" ref="O20">IFERROR(INDEX(Tableau1[],MATCH(1,('PLANNING MATOS'!O$3&gt;=Tableau1[DATE DEPART])*(Tableau1[DATE RETOUR]&gt;='PLANNING MATOS'!O$3)*(Tableau1[[MATERIEL ]]='PLANNING MATOS'!$A20),0),8),"")</f>
        <v/>
      </c>
      <c r="P20" s="49" t="str">
        <f t="array" ref="P20">IFERROR(INDEX(Tableau1[],MATCH(1,('PLANNING MATOS'!P$3&gt;=Tableau1[DATE DEPART])*(Tableau1[DATE RETOUR]&gt;='PLANNING MATOS'!P$3)*(Tableau1[[MATERIEL ]]='PLANNING MATOS'!$A20),0),8),"")</f>
        <v/>
      </c>
      <c r="Q20" s="49" t="str">
        <f t="array" ref="Q20">IFERROR(INDEX(Tableau1[],MATCH(1,('PLANNING MATOS'!Q$3&gt;=Tableau1[DATE DEPART])*(Tableau1[DATE RETOUR]&gt;='PLANNING MATOS'!Q$3)*(Tableau1[[MATERIEL ]]='PLANNING MATOS'!$A20),0),8),"")</f>
        <v/>
      </c>
      <c r="R20" s="49" t="str">
        <f t="array" ref="R20">IFERROR(INDEX(Tableau1[],MATCH(1,('PLANNING MATOS'!R$3&gt;=Tableau1[DATE DEPART])*(Tableau1[DATE RETOUR]&gt;='PLANNING MATOS'!R$3)*(Tableau1[[MATERIEL ]]='PLANNING MATOS'!$A20),0),8),"")</f>
        <v/>
      </c>
      <c r="S20" s="49" t="str">
        <f t="array" ref="S20">IFERROR(INDEX(Tableau1[],MATCH(1,('PLANNING MATOS'!S$3&gt;=Tableau1[DATE DEPART])*(Tableau1[DATE RETOUR]&gt;='PLANNING MATOS'!S$3)*(Tableau1[[MATERIEL ]]='PLANNING MATOS'!$A20),0),8),"")</f>
        <v/>
      </c>
      <c r="T20" s="49" t="str">
        <f t="array" ref="T20">IFERROR(INDEX(Tableau1[],MATCH(1,('PLANNING MATOS'!T$3&gt;=Tableau1[DATE DEPART])*(Tableau1[DATE RETOUR]&gt;='PLANNING MATOS'!T$3)*(Tableau1[[MATERIEL ]]='PLANNING MATOS'!$A20),0),8),"")</f>
        <v/>
      </c>
      <c r="U20" s="49" t="str">
        <f t="array" ref="U20">IFERROR(INDEX(Tableau1[],MATCH(1,('PLANNING MATOS'!U$3&gt;=Tableau1[DATE DEPART])*(Tableau1[DATE RETOUR]&gt;='PLANNING MATOS'!U$3)*(Tableau1[[MATERIEL ]]='PLANNING MATOS'!$A20),0),8),"")</f>
        <v/>
      </c>
      <c r="V20" s="49" t="str">
        <f t="array" ref="V20">IFERROR(INDEX(Tableau1[],MATCH(1,('PLANNING MATOS'!V$3&gt;=Tableau1[DATE DEPART])*(Tableau1[DATE RETOUR]&gt;='PLANNING MATOS'!V$3)*(Tableau1[[MATERIEL ]]='PLANNING MATOS'!$A20),0),8),"")</f>
        <v/>
      </c>
      <c r="W20" s="49" t="str">
        <f t="array" ref="W20">IFERROR(INDEX(Tableau1[],MATCH(1,('PLANNING MATOS'!W$3&gt;=Tableau1[DATE DEPART])*(Tableau1[DATE RETOUR]&gt;='PLANNING MATOS'!W$3)*(Tableau1[[MATERIEL ]]='PLANNING MATOS'!$A20),0),8),"")</f>
        <v/>
      </c>
      <c r="X20" s="49" t="str">
        <f t="array" ref="X20">IFERROR(INDEX(Tableau1[],MATCH(1,('PLANNING MATOS'!X$3&gt;=Tableau1[DATE DEPART])*(Tableau1[DATE RETOUR]&gt;='PLANNING MATOS'!X$3)*(Tableau1[[MATERIEL ]]='PLANNING MATOS'!$A20),0),8),"")</f>
        <v/>
      </c>
      <c r="Y20" s="49" t="str">
        <f t="array" ref="Y20">IFERROR(INDEX(Tableau1[],MATCH(1,('PLANNING MATOS'!Y$3&gt;=Tableau1[DATE DEPART])*(Tableau1[DATE RETOUR]&gt;='PLANNING MATOS'!Y$3)*(Tableau1[[MATERIEL ]]='PLANNING MATOS'!$A20),0),8),"")</f>
        <v/>
      </c>
      <c r="Z20" s="49" t="str">
        <f t="array" ref="Z20">IFERROR(INDEX(Tableau1[],MATCH(1,('PLANNING MATOS'!Z$3&gt;=Tableau1[DATE DEPART])*(Tableau1[DATE RETOUR]&gt;='PLANNING MATOS'!Z$3)*(Tableau1[[MATERIEL ]]='PLANNING MATOS'!$A20),0),8),"")</f>
        <v/>
      </c>
      <c r="AA20" s="49" t="str">
        <f t="array" ref="AA20">IFERROR(INDEX(Tableau1[],MATCH(1,('PLANNING MATOS'!AA$3&gt;=Tableau1[DATE DEPART])*(Tableau1[DATE RETOUR]&gt;='PLANNING MATOS'!AA$3)*(Tableau1[[MATERIEL ]]='PLANNING MATOS'!$A20),0),8),"")</f>
        <v/>
      </c>
      <c r="AB20" s="49" t="str">
        <f t="array" ref="AB20">IFERROR(INDEX(Tableau1[],MATCH(1,('PLANNING MATOS'!AB$3&gt;=Tableau1[DATE DEPART])*(Tableau1[DATE RETOUR]&gt;='PLANNING MATOS'!AB$3)*(Tableau1[[MATERIEL ]]='PLANNING MATOS'!$A20),0),8),"")</f>
        <v/>
      </c>
      <c r="AC20" s="49" t="str">
        <f t="array" ref="AC20">IFERROR(INDEX(Tableau1[],MATCH(1,('PLANNING MATOS'!AC$3&gt;=Tableau1[DATE DEPART])*(Tableau1[DATE RETOUR]&gt;='PLANNING MATOS'!AC$3)*(Tableau1[[MATERIEL ]]='PLANNING MATOS'!$A20),0),8),"")</f>
        <v/>
      </c>
      <c r="AD20" s="49" t="str">
        <f t="array" ref="AD20">IFERROR(INDEX(Tableau1[],MATCH(1,('PLANNING MATOS'!AD$3&gt;=Tableau1[DATE DEPART])*(Tableau1[DATE RETOUR]&gt;='PLANNING MATOS'!AD$3)*(Tableau1[[MATERIEL ]]='PLANNING MATOS'!$A20),0),8),"")</f>
        <v/>
      </c>
      <c r="AE20" s="49" t="str">
        <f t="array" ref="AE20">IFERROR(INDEX(Tableau1[],MATCH(1,('PLANNING MATOS'!AE$3&gt;=Tableau1[DATE DEPART])*(Tableau1[DATE RETOUR]&gt;='PLANNING MATOS'!AE$3)*(Tableau1[[MATERIEL ]]='PLANNING MATOS'!$A20),0),8),"")</f>
        <v/>
      </c>
      <c r="AF20" s="49" t="str">
        <f t="array" ref="AF20">IFERROR(INDEX(Tableau1[],MATCH(1,('PLANNING MATOS'!AF$3&gt;=Tableau1[DATE DEPART])*(Tableau1[DATE RETOUR]&gt;='PLANNING MATOS'!AF$3)*(Tableau1[[MATERIEL ]]='PLANNING MATOS'!$A20),0),8),"")</f>
        <v/>
      </c>
    </row>
    <row r="21" spans="1:32" ht="15.75" thickBot="1" x14ac:dyDescent="0.3">
      <c r="A21" s="48" t="str">
        <f>IFERROR(INDEX(INVENTAIRE!$A$4:$A$502,INVENTAIRE!N19),"")</f>
        <v>AUDIO MICRO M88 17 / 35345</v>
      </c>
      <c r="B21" s="49" t="str">
        <f t="array" ref="B21">IFERROR(INDEX(Tableau1[],MATCH(1,('PLANNING MATOS'!B$3&gt;=Tableau1[DATE DEPART])*(Tableau1[DATE RETOUR]&gt;='PLANNING MATOS'!B$3)*(Tableau1[[MATERIEL ]]='PLANNING MATOS'!$A21),0),8),"")</f>
        <v/>
      </c>
      <c r="C21" s="49" t="str">
        <f t="array" ref="C21">IFERROR(INDEX(Tableau1[],MATCH(1,('PLANNING MATOS'!C$3&gt;=Tableau1[DATE DEPART])*(Tableau1[DATE RETOUR]&gt;='PLANNING MATOS'!C$3)*(Tableau1[[MATERIEL ]]='PLANNING MATOS'!$A21),0),8),"")</f>
        <v/>
      </c>
      <c r="D21" s="49" t="str">
        <f t="array" ref="D21">IFERROR(INDEX(Tableau1[],MATCH(1,('PLANNING MATOS'!D$3&gt;=Tableau1[DATE DEPART])*(Tableau1[DATE RETOUR]&gt;='PLANNING MATOS'!D$3)*(Tableau1[[MATERIEL ]]='PLANNING MATOS'!$A21),0),8),"")</f>
        <v/>
      </c>
      <c r="E21" s="49" t="str">
        <f t="array" ref="E21">IFERROR(INDEX(Tableau1[],MATCH(1,('PLANNING MATOS'!E$3&gt;=Tableau1[DATE DEPART])*(Tableau1[DATE RETOUR]&gt;='PLANNING MATOS'!E$3)*(Tableau1[[MATERIEL ]]='PLANNING MATOS'!$A21),0),8),"")</f>
        <v/>
      </c>
      <c r="F21" s="49" t="str">
        <f t="array" ref="F21">IFERROR(INDEX(Tableau1[],MATCH(1,('PLANNING MATOS'!F$3&gt;=Tableau1[DATE DEPART])*(Tableau1[DATE RETOUR]&gt;='PLANNING MATOS'!F$3)*(Tableau1[[MATERIEL ]]='PLANNING MATOS'!$A21),0),8),"")</f>
        <v/>
      </c>
      <c r="G21" s="49" t="str">
        <f t="array" ref="G21">IFERROR(INDEX(Tableau1[],MATCH(1,('PLANNING MATOS'!G$3&gt;=Tableau1[DATE DEPART])*(Tableau1[DATE RETOUR]&gt;='PLANNING MATOS'!G$3)*(Tableau1[[MATERIEL ]]='PLANNING MATOS'!$A21),0),8),"")</f>
        <v/>
      </c>
      <c r="H21" s="49" t="str">
        <f t="array" ref="H21">IFERROR(INDEX(Tableau1[],MATCH(1,('PLANNING MATOS'!H$3&gt;=Tableau1[DATE DEPART])*(Tableau1[DATE RETOUR]&gt;='PLANNING MATOS'!H$3)*(Tableau1[[MATERIEL ]]='PLANNING MATOS'!$A21),0),8),"")</f>
        <v/>
      </c>
      <c r="I21" s="49" t="str">
        <f t="array" ref="I21">IFERROR(INDEX(Tableau1[],MATCH(1,('PLANNING MATOS'!I$3&gt;=Tableau1[DATE DEPART])*(Tableau1[DATE RETOUR]&gt;='PLANNING MATOS'!I$3)*(Tableau1[[MATERIEL ]]='PLANNING MATOS'!$A21),0),8),"")</f>
        <v/>
      </c>
      <c r="J21" s="49" t="str">
        <f t="array" ref="J21">IFERROR(INDEX(Tableau1[],MATCH(1,('PLANNING MATOS'!J$3&gt;=Tableau1[DATE DEPART])*(Tableau1[DATE RETOUR]&gt;='PLANNING MATOS'!J$3)*(Tableau1[[MATERIEL ]]='PLANNING MATOS'!$A21),0),8),"")</f>
        <v/>
      </c>
      <c r="K21" s="49" t="str">
        <f t="array" ref="K21">IFERROR(INDEX(Tableau1[],MATCH(1,('PLANNING MATOS'!K$3&gt;=Tableau1[DATE DEPART])*(Tableau1[DATE RETOUR]&gt;='PLANNING MATOS'!K$3)*(Tableau1[[MATERIEL ]]='PLANNING MATOS'!$A21),0),8),"")</f>
        <v/>
      </c>
      <c r="L21" s="49" t="str">
        <f t="array" ref="L21">IFERROR(INDEX(Tableau1[],MATCH(1,('PLANNING MATOS'!L$3&gt;=Tableau1[DATE DEPART])*(Tableau1[DATE RETOUR]&gt;='PLANNING MATOS'!L$3)*(Tableau1[[MATERIEL ]]='PLANNING MATOS'!$A21),0),8),"")</f>
        <v/>
      </c>
      <c r="M21" s="49" t="str">
        <f t="array" ref="M21">IFERROR(INDEX(Tableau1[],MATCH(1,('PLANNING MATOS'!M$3&gt;=Tableau1[DATE DEPART])*(Tableau1[DATE RETOUR]&gt;='PLANNING MATOS'!M$3)*(Tableau1[[MATERIEL ]]='PLANNING MATOS'!$A21),0),8),"")</f>
        <v/>
      </c>
      <c r="N21" s="49" t="str">
        <f t="array" ref="N21">IFERROR(INDEX(Tableau1[],MATCH(1,('PLANNING MATOS'!N$3&gt;=Tableau1[DATE DEPART])*(Tableau1[DATE RETOUR]&gt;='PLANNING MATOS'!N$3)*(Tableau1[[MATERIEL ]]='PLANNING MATOS'!$A21),0),8),"")</f>
        <v/>
      </c>
      <c r="O21" s="49" t="str">
        <f t="array" ref="O21">IFERROR(INDEX(Tableau1[],MATCH(1,('PLANNING MATOS'!O$3&gt;=Tableau1[DATE DEPART])*(Tableau1[DATE RETOUR]&gt;='PLANNING MATOS'!O$3)*(Tableau1[[MATERIEL ]]='PLANNING MATOS'!$A21),0),8),"")</f>
        <v/>
      </c>
      <c r="P21" s="49" t="str">
        <f t="array" ref="P21">IFERROR(INDEX(Tableau1[],MATCH(1,('PLANNING MATOS'!P$3&gt;=Tableau1[DATE DEPART])*(Tableau1[DATE RETOUR]&gt;='PLANNING MATOS'!P$3)*(Tableau1[[MATERIEL ]]='PLANNING MATOS'!$A21),0),8),"")</f>
        <v/>
      </c>
      <c r="Q21" s="49" t="str">
        <f t="array" ref="Q21">IFERROR(INDEX(Tableau1[],MATCH(1,('PLANNING MATOS'!Q$3&gt;=Tableau1[DATE DEPART])*(Tableau1[DATE RETOUR]&gt;='PLANNING MATOS'!Q$3)*(Tableau1[[MATERIEL ]]='PLANNING MATOS'!$A21),0),8),"")</f>
        <v/>
      </c>
      <c r="R21" s="49" t="str">
        <f t="array" ref="R21">IFERROR(INDEX(Tableau1[],MATCH(1,('PLANNING MATOS'!R$3&gt;=Tableau1[DATE DEPART])*(Tableau1[DATE RETOUR]&gt;='PLANNING MATOS'!R$3)*(Tableau1[[MATERIEL ]]='PLANNING MATOS'!$A21),0),8),"")</f>
        <v/>
      </c>
      <c r="S21" s="49" t="str">
        <f t="array" ref="S21">IFERROR(INDEX(Tableau1[],MATCH(1,('PLANNING MATOS'!S$3&gt;=Tableau1[DATE DEPART])*(Tableau1[DATE RETOUR]&gt;='PLANNING MATOS'!S$3)*(Tableau1[[MATERIEL ]]='PLANNING MATOS'!$A21),0),8),"")</f>
        <v/>
      </c>
      <c r="T21" s="49" t="str">
        <f t="array" ref="T21">IFERROR(INDEX(Tableau1[],MATCH(1,('PLANNING MATOS'!T$3&gt;=Tableau1[DATE DEPART])*(Tableau1[DATE RETOUR]&gt;='PLANNING MATOS'!T$3)*(Tableau1[[MATERIEL ]]='PLANNING MATOS'!$A21),0),8),"")</f>
        <v/>
      </c>
      <c r="U21" s="49" t="str">
        <f t="array" ref="U21">IFERROR(INDEX(Tableau1[],MATCH(1,('PLANNING MATOS'!U$3&gt;=Tableau1[DATE DEPART])*(Tableau1[DATE RETOUR]&gt;='PLANNING MATOS'!U$3)*(Tableau1[[MATERIEL ]]='PLANNING MATOS'!$A21),0),8),"")</f>
        <v/>
      </c>
      <c r="V21" s="49" t="str">
        <f t="array" ref="V21">IFERROR(INDEX(Tableau1[],MATCH(1,('PLANNING MATOS'!V$3&gt;=Tableau1[DATE DEPART])*(Tableau1[DATE RETOUR]&gt;='PLANNING MATOS'!V$3)*(Tableau1[[MATERIEL ]]='PLANNING MATOS'!$A21),0),8),"")</f>
        <v/>
      </c>
      <c r="W21" s="49" t="str">
        <f t="array" ref="W21">IFERROR(INDEX(Tableau1[],MATCH(1,('PLANNING MATOS'!W$3&gt;=Tableau1[DATE DEPART])*(Tableau1[DATE RETOUR]&gt;='PLANNING MATOS'!W$3)*(Tableau1[[MATERIEL ]]='PLANNING MATOS'!$A21),0),8),"")</f>
        <v/>
      </c>
      <c r="X21" s="49" t="str">
        <f t="array" ref="X21">IFERROR(INDEX(Tableau1[],MATCH(1,('PLANNING MATOS'!X$3&gt;=Tableau1[DATE DEPART])*(Tableau1[DATE RETOUR]&gt;='PLANNING MATOS'!X$3)*(Tableau1[[MATERIEL ]]='PLANNING MATOS'!$A21),0),8),"")</f>
        <v/>
      </c>
      <c r="Y21" s="49" t="str">
        <f t="array" ref="Y21">IFERROR(INDEX(Tableau1[],MATCH(1,('PLANNING MATOS'!Y$3&gt;=Tableau1[DATE DEPART])*(Tableau1[DATE RETOUR]&gt;='PLANNING MATOS'!Y$3)*(Tableau1[[MATERIEL ]]='PLANNING MATOS'!$A21),0),8),"")</f>
        <v/>
      </c>
      <c r="Z21" s="49" t="str">
        <f t="array" ref="Z21">IFERROR(INDEX(Tableau1[],MATCH(1,('PLANNING MATOS'!Z$3&gt;=Tableau1[DATE DEPART])*(Tableau1[DATE RETOUR]&gt;='PLANNING MATOS'!Z$3)*(Tableau1[[MATERIEL ]]='PLANNING MATOS'!$A21),0),8),"")</f>
        <v/>
      </c>
      <c r="AA21" s="49" t="str">
        <f t="array" ref="AA21">IFERROR(INDEX(Tableau1[],MATCH(1,('PLANNING MATOS'!AA$3&gt;=Tableau1[DATE DEPART])*(Tableau1[DATE RETOUR]&gt;='PLANNING MATOS'!AA$3)*(Tableau1[[MATERIEL ]]='PLANNING MATOS'!$A21),0),8),"")</f>
        <v/>
      </c>
      <c r="AB21" s="49" t="str">
        <f t="array" ref="AB21">IFERROR(INDEX(Tableau1[],MATCH(1,('PLANNING MATOS'!AB$3&gt;=Tableau1[DATE DEPART])*(Tableau1[DATE RETOUR]&gt;='PLANNING MATOS'!AB$3)*(Tableau1[[MATERIEL ]]='PLANNING MATOS'!$A21),0),8),"")</f>
        <v/>
      </c>
      <c r="AC21" s="49" t="str">
        <f t="array" ref="AC21">IFERROR(INDEX(Tableau1[],MATCH(1,('PLANNING MATOS'!AC$3&gt;=Tableau1[DATE DEPART])*(Tableau1[DATE RETOUR]&gt;='PLANNING MATOS'!AC$3)*(Tableau1[[MATERIEL ]]='PLANNING MATOS'!$A21),0),8),"")</f>
        <v/>
      </c>
      <c r="AD21" s="49" t="str">
        <f t="array" ref="AD21">IFERROR(INDEX(Tableau1[],MATCH(1,('PLANNING MATOS'!AD$3&gt;=Tableau1[DATE DEPART])*(Tableau1[DATE RETOUR]&gt;='PLANNING MATOS'!AD$3)*(Tableau1[[MATERIEL ]]='PLANNING MATOS'!$A21),0),8),"")</f>
        <v/>
      </c>
      <c r="AE21" s="49" t="str">
        <f t="array" ref="AE21">IFERROR(INDEX(Tableau1[],MATCH(1,('PLANNING MATOS'!AE$3&gt;=Tableau1[DATE DEPART])*(Tableau1[DATE RETOUR]&gt;='PLANNING MATOS'!AE$3)*(Tableau1[[MATERIEL ]]='PLANNING MATOS'!$A21),0),8),"")</f>
        <v/>
      </c>
      <c r="AF21" s="49" t="str">
        <f t="array" ref="AF21">IFERROR(INDEX(Tableau1[],MATCH(1,('PLANNING MATOS'!AF$3&gt;=Tableau1[DATE DEPART])*(Tableau1[DATE RETOUR]&gt;='PLANNING MATOS'!AF$3)*(Tableau1[[MATERIEL ]]='PLANNING MATOS'!$A21),0),8),"")</f>
        <v/>
      </c>
    </row>
    <row r="22" spans="1:32" ht="15.75" thickBot="1" x14ac:dyDescent="0.3">
      <c r="A22" s="48" t="str">
        <f>IFERROR(INDEX(INVENTAIRE!$A$4:$A$502,INVENTAIRE!N20),"")</f>
        <v>AUDIO MICRO M88 18 / 39314</v>
      </c>
      <c r="B22" s="49" t="str">
        <f t="array" ref="B22">IFERROR(INDEX(Tableau1[],MATCH(1,('PLANNING MATOS'!B$3&gt;=Tableau1[DATE DEPART])*(Tableau1[DATE RETOUR]&gt;='PLANNING MATOS'!B$3)*(Tableau1[[MATERIEL ]]='PLANNING MATOS'!$A22),0),8),"")</f>
        <v/>
      </c>
      <c r="C22" s="49" t="str">
        <f t="array" ref="C22">IFERROR(INDEX(Tableau1[],MATCH(1,('PLANNING MATOS'!C$3&gt;=Tableau1[DATE DEPART])*(Tableau1[DATE RETOUR]&gt;='PLANNING MATOS'!C$3)*(Tableau1[[MATERIEL ]]='PLANNING MATOS'!$A22),0),8),"")</f>
        <v/>
      </c>
      <c r="D22" s="49" t="str">
        <f t="array" ref="D22">IFERROR(INDEX(Tableau1[],MATCH(1,('PLANNING MATOS'!D$3&gt;=Tableau1[DATE DEPART])*(Tableau1[DATE RETOUR]&gt;='PLANNING MATOS'!D$3)*(Tableau1[[MATERIEL ]]='PLANNING MATOS'!$A22),0),8),"")</f>
        <v/>
      </c>
      <c r="E22" s="49" t="str">
        <f t="array" ref="E22">IFERROR(INDEX(Tableau1[],MATCH(1,('PLANNING MATOS'!E$3&gt;=Tableau1[DATE DEPART])*(Tableau1[DATE RETOUR]&gt;='PLANNING MATOS'!E$3)*(Tableau1[[MATERIEL ]]='PLANNING MATOS'!$A22),0),8),"")</f>
        <v/>
      </c>
      <c r="F22" s="49" t="str">
        <f t="array" ref="F22">IFERROR(INDEX(Tableau1[],MATCH(1,('PLANNING MATOS'!F$3&gt;=Tableau1[DATE DEPART])*(Tableau1[DATE RETOUR]&gt;='PLANNING MATOS'!F$3)*(Tableau1[[MATERIEL ]]='PLANNING MATOS'!$A22),0),8),"")</f>
        <v/>
      </c>
      <c r="G22" s="49" t="str">
        <f t="array" ref="G22">IFERROR(INDEX(Tableau1[],MATCH(1,('PLANNING MATOS'!G$3&gt;=Tableau1[DATE DEPART])*(Tableau1[DATE RETOUR]&gt;='PLANNING MATOS'!G$3)*(Tableau1[[MATERIEL ]]='PLANNING MATOS'!$A22),0),8),"")</f>
        <v/>
      </c>
      <c r="H22" s="49" t="str">
        <f t="array" ref="H22">IFERROR(INDEX(Tableau1[],MATCH(1,('PLANNING MATOS'!H$3&gt;=Tableau1[DATE DEPART])*(Tableau1[DATE RETOUR]&gt;='PLANNING MATOS'!H$3)*(Tableau1[[MATERIEL ]]='PLANNING MATOS'!$A22),0),8),"")</f>
        <v/>
      </c>
      <c r="I22" s="49" t="str">
        <f t="array" ref="I22">IFERROR(INDEX(Tableau1[],MATCH(1,('PLANNING MATOS'!I$3&gt;=Tableau1[DATE DEPART])*(Tableau1[DATE RETOUR]&gt;='PLANNING MATOS'!I$3)*(Tableau1[[MATERIEL ]]='PLANNING MATOS'!$A22),0),8),"")</f>
        <v/>
      </c>
      <c r="J22" s="49" t="str">
        <f t="array" ref="J22">IFERROR(INDEX(Tableau1[],MATCH(1,('PLANNING MATOS'!J$3&gt;=Tableau1[DATE DEPART])*(Tableau1[DATE RETOUR]&gt;='PLANNING MATOS'!J$3)*(Tableau1[[MATERIEL ]]='PLANNING MATOS'!$A22),0),8),"")</f>
        <v/>
      </c>
      <c r="K22" s="49" t="str">
        <f t="array" ref="K22">IFERROR(INDEX(Tableau1[],MATCH(1,('PLANNING MATOS'!K$3&gt;=Tableau1[DATE DEPART])*(Tableau1[DATE RETOUR]&gt;='PLANNING MATOS'!K$3)*(Tableau1[[MATERIEL ]]='PLANNING MATOS'!$A22),0),8),"")</f>
        <v/>
      </c>
      <c r="L22" s="49" t="str">
        <f t="array" ref="L22">IFERROR(INDEX(Tableau1[],MATCH(1,('PLANNING MATOS'!L$3&gt;=Tableau1[DATE DEPART])*(Tableau1[DATE RETOUR]&gt;='PLANNING MATOS'!L$3)*(Tableau1[[MATERIEL ]]='PLANNING MATOS'!$A22),0),8),"")</f>
        <v/>
      </c>
      <c r="M22" s="49" t="str">
        <f t="array" ref="M22">IFERROR(INDEX(Tableau1[],MATCH(1,('PLANNING MATOS'!M$3&gt;=Tableau1[DATE DEPART])*(Tableau1[DATE RETOUR]&gt;='PLANNING MATOS'!M$3)*(Tableau1[[MATERIEL ]]='PLANNING MATOS'!$A22),0),8),"")</f>
        <v/>
      </c>
      <c r="N22" s="49" t="str">
        <f t="array" ref="N22">IFERROR(INDEX(Tableau1[],MATCH(1,('PLANNING MATOS'!N$3&gt;=Tableau1[DATE DEPART])*(Tableau1[DATE RETOUR]&gt;='PLANNING MATOS'!N$3)*(Tableau1[[MATERIEL ]]='PLANNING MATOS'!$A22),0),8),"")</f>
        <v/>
      </c>
      <c r="O22" s="49" t="str">
        <f t="array" ref="O22">IFERROR(INDEX(Tableau1[],MATCH(1,('PLANNING MATOS'!O$3&gt;=Tableau1[DATE DEPART])*(Tableau1[DATE RETOUR]&gt;='PLANNING MATOS'!O$3)*(Tableau1[[MATERIEL ]]='PLANNING MATOS'!$A22),0),8),"")</f>
        <v/>
      </c>
      <c r="P22" s="49" t="str">
        <f t="array" ref="P22">IFERROR(INDEX(Tableau1[],MATCH(1,('PLANNING MATOS'!P$3&gt;=Tableau1[DATE DEPART])*(Tableau1[DATE RETOUR]&gt;='PLANNING MATOS'!P$3)*(Tableau1[[MATERIEL ]]='PLANNING MATOS'!$A22),0),8),"")</f>
        <v/>
      </c>
      <c r="Q22" s="49" t="str">
        <f t="array" ref="Q22">IFERROR(INDEX(Tableau1[],MATCH(1,('PLANNING MATOS'!Q$3&gt;=Tableau1[DATE DEPART])*(Tableau1[DATE RETOUR]&gt;='PLANNING MATOS'!Q$3)*(Tableau1[[MATERIEL ]]='PLANNING MATOS'!$A22),0),8),"")</f>
        <v/>
      </c>
      <c r="R22" s="49" t="str">
        <f t="array" ref="R22">IFERROR(INDEX(Tableau1[],MATCH(1,('PLANNING MATOS'!R$3&gt;=Tableau1[DATE DEPART])*(Tableau1[DATE RETOUR]&gt;='PLANNING MATOS'!R$3)*(Tableau1[[MATERIEL ]]='PLANNING MATOS'!$A22),0),8),"")</f>
        <v/>
      </c>
      <c r="S22" s="49" t="str">
        <f t="array" ref="S22">IFERROR(INDEX(Tableau1[],MATCH(1,('PLANNING MATOS'!S$3&gt;=Tableau1[DATE DEPART])*(Tableau1[DATE RETOUR]&gt;='PLANNING MATOS'!S$3)*(Tableau1[[MATERIEL ]]='PLANNING MATOS'!$A22),0),8),"")</f>
        <v/>
      </c>
      <c r="T22" s="49" t="str">
        <f t="array" ref="T22">IFERROR(INDEX(Tableau1[],MATCH(1,('PLANNING MATOS'!T$3&gt;=Tableau1[DATE DEPART])*(Tableau1[DATE RETOUR]&gt;='PLANNING MATOS'!T$3)*(Tableau1[[MATERIEL ]]='PLANNING MATOS'!$A22),0),8),"")</f>
        <v/>
      </c>
      <c r="U22" s="49" t="str">
        <f t="array" ref="U22">IFERROR(INDEX(Tableau1[],MATCH(1,('PLANNING MATOS'!U$3&gt;=Tableau1[DATE DEPART])*(Tableau1[DATE RETOUR]&gt;='PLANNING MATOS'!U$3)*(Tableau1[[MATERIEL ]]='PLANNING MATOS'!$A22),0),8),"")</f>
        <v/>
      </c>
      <c r="V22" s="49" t="str">
        <f t="array" ref="V22">IFERROR(INDEX(Tableau1[],MATCH(1,('PLANNING MATOS'!V$3&gt;=Tableau1[DATE DEPART])*(Tableau1[DATE RETOUR]&gt;='PLANNING MATOS'!V$3)*(Tableau1[[MATERIEL ]]='PLANNING MATOS'!$A22),0),8),"")</f>
        <v/>
      </c>
      <c r="W22" s="49" t="str">
        <f t="array" ref="W22">IFERROR(INDEX(Tableau1[],MATCH(1,('PLANNING MATOS'!W$3&gt;=Tableau1[DATE DEPART])*(Tableau1[DATE RETOUR]&gt;='PLANNING MATOS'!W$3)*(Tableau1[[MATERIEL ]]='PLANNING MATOS'!$A22),0),8),"")</f>
        <v/>
      </c>
      <c r="X22" s="49" t="str">
        <f t="array" ref="X22">IFERROR(INDEX(Tableau1[],MATCH(1,('PLANNING MATOS'!X$3&gt;=Tableau1[DATE DEPART])*(Tableau1[DATE RETOUR]&gt;='PLANNING MATOS'!X$3)*(Tableau1[[MATERIEL ]]='PLANNING MATOS'!$A22),0),8),"")</f>
        <v/>
      </c>
      <c r="Y22" s="49" t="str">
        <f t="array" ref="Y22">IFERROR(INDEX(Tableau1[],MATCH(1,('PLANNING MATOS'!Y$3&gt;=Tableau1[DATE DEPART])*(Tableau1[DATE RETOUR]&gt;='PLANNING MATOS'!Y$3)*(Tableau1[[MATERIEL ]]='PLANNING MATOS'!$A22),0),8),"")</f>
        <v/>
      </c>
      <c r="Z22" s="49" t="str">
        <f t="array" ref="Z22">IFERROR(INDEX(Tableau1[],MATCH(1,('PLANNING MATOS'!Z$3&gt;=Tableau1[DATE DEPART])*(Tableau1[DATE RETOUR]&gt;='PLANNING MATOS'!Z$3)*(Tableau1[[MATERIEL ]]='PLANNING MATOS'!$A22),0),8),"")</f>
        <v/>
      </c>
      <c r="AA22" s="49" t="str">
        <f t="array" ref="AA22">IFERROR(INDEX(Tableau1[],MATCH(1,('PLANNING MATOS'!AA$3&gt;=Tableau1[DATE DEPART])*(Tableau1[DATE RETOUR]&gt;='PLANNING MATOS'!AA$3)*(Tableau1[[MATERIEL ]]='PLANNING MATOS'!$A22),0),8),"")</f>
        <v/>
      </c>
      <c r="AB22" s="49" t="str">
        <f t="array" ref="AB22">IFERROR(INDEX(Tableau1[],MATCH(1,('PLANNING MATOS'!AB$3&gt;=Tableau1[DATE DEPART])*(Tableau1[DATE RETOUR]&gt;='PLANNING MATOS'!AB$3)*(Tableau1[[MATERIEL ]]='PLANNING MATOS'!$A22),0),8),"")</f>
        <v/>
      </c>
      <c r="AC22" s="49" t="str">
        <f t="array" ref="AC22">IFERROR(INDEX(Tableau1[],MATCH(1,('PLANNING MATOS'!AC$3&gt;=Tableau1[DATE DEPART])*(Tableau1[DATE RETOUR]&gt;='PLANNING MATOS'!AC$3)*(Tableau1[[MATERIEL ]]='PLANNING MATOS'!$A22),0),8),"")</f>
        <v/>
      </c>
      <c r="AD22" s="49" t="str">
        <f t="array" ref="AD22">IFERROR(INDEX(Tableau1[],MATCH(1,('PLANNING MATOS'!AD$3&gt;=Tableau1[DATE DEPART])*(Tableau1[DATE RETOUR]&gt;='PLANNING MATOS'!AD$3)*(Tableau1[[MATERIEL ]]='PLANNING MATOS'!$A22),0),8),"")</f>
        <v/>
      </c>
      <c r="AE22" s="49" t="str">
        <f t="array" ref="AE22">IFERROR(INDEX(Tableau1[],MATCH(1,('PLANNING MATOS'!AE$3&gt;=Tableau1[DATE DEPART])*(Tableau1[DATE RETOUR]&gt;='PLANNING MATOS'!AE$3)*(Tableau1[[MATERIEL ]]='PLANNING MATOS'!$A22),0),8),"")</f>
        <v/>
      </c>
      <c r="AF22" s="49" t="str">
        <f t="array" ref="AF22">IFERROR(INDEX(Tableau1[],MATCH(1,('PLANNING MATOS'!AF$3&gt;=Tableau1[DATE DEPART])*(Tableau1[DATE RETOUR]&gt;='PLANNING MATOS'!AF$3)*(Tableau1[[MATERIEL ]]='PLANNING MATOS'!$A22),0),8),"")</f>
        <v/>
      </c>
    </row>
    <row r="23" spans="1:32" ht="15.75" thickBot="1" x14ac:dyDescent="0.3">
      <c r="A23" s="48" t="str">
        <f>IFERROR(INDEX(INVENTAIRE!$A$4:$A$502,INVENTAIRE!N21),"")</f>
        <v>AUDIO MICRO M88 19 / 44641</v>
      </c>
      <c r="B23" s="49" t="str">
        <f t="array" ref="B23">IFERROR(INDEX(Tableau1[],MATCH(1,('PLANNING MATOS'!B$3&gt;=Tableau1[DATE DEPART])*(Tableau1[DATE RETOUR]&gt;='PLANNING MATOS'!B$3)*(Tableau1[[MATERIEL ]]='PLANNING MATOS'!$A23),0),8),"")</f>
        <v/>
      </c>
      <c r="C23" s="49" t="str">
        <f t="array" ref="C23">IFERROR(INDEX(Tableau1[],MATCH(1,('PLANNING MATOS'!C$3&gt;=Tableau1[DATE DEPART])*(Tableau1[DATE RETOUR]&gt;='PLANNING MATOS'!C$3)*(Tableau1[[MATERIEL ]]='PLANNING MATOS'!$A23),0),8),"")</f>
        <v/>
      </c>
      <c r="D23" s="49" t="str">
        <f t="array" ref="D23">IFERROR(INDEX(Tableau1[],MATCH(1,('PLANNING MATOS'!D$3&gt;=Tableau1[DATE DEPART])*(Tableau1[DATE RETOUR]&gt;='PLANNING MATOS'!D$3)*(Tableau1[[MATERIEL ]]='PLANNING MATOS'!$A23),0),8),"")</f>
        <v/>
      </c>
      <c r="E23" s="49" t="str">
        <f t="array" ref="E23">IFERROR(INDEX(Tableau1[],MATCH(1,('PLANNING MATOS'!E$3&gt;=Tableau1[DATE DEPART])*(Tableau1[DATE RETOUR]&gt;='PLANNING MATOS'!E$3)*(Tableau1[[MATERIEL ]]='PLANNING MATOS'!$A23),0),8),"")</f>
        <v/>
      </c>
      <c r="F23" s="49" t="str">
        <f t="array" ref="F23">IFERROR(INDEX(Tableau1[],MATCH(1,('PLANNING MATOS'!F$3&gt;=Tableau1[DATE DEPART])*(Tableau1[DATE RETOUR]&gt;='PLANNING MATOS'!F$3)*(Tableau1[[MATERIEL ]]='PLANNING MATOS'!$A23),0),8),"")</f>
        <v/>
      </c>
      <c r="G23" s="49" t="str">
        <f t="array" ref="G23">IFERROR(INDEX(Tableau1[],MATCH(1,('PLANNING MATOS'!G$3&gt;=Tableau1[DATE DEPART])*(Tableau1[DATE RETOUR]&gt;='PLANNING MATOS'!G$3)*(Tableau1[[MATERIEL ]]='PLANNING MATOS'!$A23),0),8),"")</f>
        <v/>
      </c>
      <c r="H23" s="49" t="str">
        <f t="array" ref="H23">IFERROR(INDEX(Tableau1[],MATCH(1,('PLANNING MATOS'!H$3&gt;=Tableau1[DATE DEPART])*(Tableau1[DATE RETOUR]&gt;='PLANNING MATOS'!H$3)*(Tableau1[[MATERIEL ]]='PLANNING MATOS'!$A23),0),8),"")</f>
        <v/>
      </c>
      <c r="I23" s="49" t="str">
        <f t="array" ref="I23">IFERROR(INDEX(Tableau1[],MATCH(1,('PLANNING MATOS'!I$3&gt;=Tableau1[DATE DEPART])*(Tableau1[DATE RETOUR]&gt;='PLANNING MATOS'!I$3)*(Tableau1[[MATERIEL ]]='PLANNING MATOS'!$A23),0),8),"")</f>
        <v/>
      </c>
      <c r="J23" s="49" t="str">
        <f t="array" ref="J23">IFERROR(INDEX(Tableau1[],MATCH(1,('PLANNING MATOS'!J$3&gt;=Tableau1[DATE DEPART])*(Tableau1[DATE RETOUR]&gt;='PLANNING MATOS'!J$3)*(Tableau1[[MATERIEL ]]='PLANNING MATOS'!$A23),0),8),"")</f>
        <v/>
      </c>
      <c r="K23" s="49" t="str">
        <f t="array" ref="K23">IFERROR(INDEX(Tableau1[],MATCH(1,('PLANNING MATOS'!K$3&gt;=Tableau1[DATE DEPART])*(Tableau1[DATE RETOUR]&gt;='PLANNING MATOS'!K$3)*(Tableau1[[MATERIEL ]]='PLANNING MATOS'!$A23),0),8),"")</f>
        <v/>
      </c>
      <c r="L23" s="49" t="str">
        <f t="array" ref="L23">IFERROR(INDEX(Tableau1[],MATCH(1,('PLANNING MATOS'!L$3&gt;=Tableau1[DATE DEPART])*(Tableau1[DATE RETOUR]&gt;='PLANNING MATOS'!L$3)*(Tableau1[[MATERIEL ]]='PLANNING MATOS'!$A23),0),8),"")</f>
        <v/>
      </c>
      <c r="M23" s="49" t="str">
        <f t="array" ref="M23">IFERROR(INDEX(Tableau1[],MATCH(1,('PLANNING MATOS'!M$3&gt;=Tableau1[DATE DEPART])*(Tableau1[DATE RETOUR]&gt;='PLANNING MATOS'!M$3)*(Tableau1[[MATERIEL ]]='PLANNING MATOS'!$A23),0),8),"")</f>
        <v/>
      </c>
      <c r="N23" s="49" t="str">
        <f t="array" ref="N23">IFERROR(INDEX(Tableau1[],MATCH(1,('PLANNING MATOS'!N$3&gt;=Tableau1[DATE DEPART])*(Tableau1[DATE RETOUR]&gt;='PLANNING MATOS'!N$3)*(Tableau1[[MATERIEL ]]='PLANNING MATOS'!$A23),0),8),"")</f>
        <v/>
      </c>
      <c r="O23" s="49" t="str">
        <f t="array" ref="O23">IFERROR(INDEX(Tableau1[],MATCH(1,('PLANNING MATOS'!O$3&gt;=Tableau1[DATE DEPART])*(Tableau1[DATE RETOUR]&gt;='PLANNING MATOS'!O$3)*(Tableau1[[MATERIEL ]]='PLANNING MATOS'!$A23),0),8),"")</f>
        <v/>
      </c>
      <c r="P23" s="49" t="str">
        <f t="array" ref="P23">IFERROR(INDEX(Tableau1[],MATCH(1,('PLANNING MATOS'!P$3&gt;=Tableau1[DATE DEPART])*(Tableau1[DATE RETOUR]&gt;='PLANNING MATOS'!P$3)*(Tableau1[[MATERIEL ]]='PLANNING MATOS'!$A23),0),8),"")</f>
        <v/>
      </c>
      <c r="Q23" s="49" t="str">
        <f t="array" ref="Q23">IFERROR(INDEX(Tableau1[],MATCH(1,('PLANNING MATOS'!Q$3&gt;=Tableau1[DATE DEPART])*(Tableau1[DATE RETOUR]&gt;='PLANNING MATOS'!Q$3)*(Tableau1[[MATERIEL ]]='PLANNING MATOS'!$A23),0),8),"")</f>
        <v/>
      </c>
      <c r="R23" s="49" t="str">
        <f t="array" ref="R23">IFERROR(INDEX(Tableau1[],MATCH(1,('PLANNING MATOS'!R$3&gt;=Tableau1[DATE DEPART])*(Tableau1[DATE RETOUR]&gt;='PLANNING MATOS'!R$3)*(Tableau1[[MATERIEL ]]='PLANNING MATOS'!$A23),0),8),"")</f>
        <v/>
      </c>
      <c r="S23" s="49" t="str">
        <f t="array" ref="S23">IFERROR(INDEX(Tableau1[],MATCH(1,('PLANNING MATOS'!S$3&gt;=Tableau1[DATE DEPART])*(Tableau1[DATE RETOUR]&gt;='PLANNING MATOS'!S$3)*(Tableau1[[MATERIEL ]]='PLANNING MATOS'!$A23),0),8),"")</f>
        <v/>
      </c>
      <c r="T23" s="49" t="str">
        <f t="array" ref="T23">IFERROR(INDEX(Tableau1[],MATCH(1,('PLANNING MATOS'!T$3&gt;=Tableau1[DATE DEPART])*(Tableau1[DATE RETOUR]&gt;='PLANNING MATOS'!T$3)*(Tableau1[[MATERIEL ]]='PLANNING MATOS'!$A23),0),8),"")</f>
        <v/>
      </c>
      <c r="U23" s="49" t="str">
        <f t="array" ref="U23">IFERROR(INDEX(Tableau1[],MATCH(1,('PLANNING MATOS'!U$3&gt;=Tableau1[DATE DEPART])*(Tableau1[DATE RETOUR]&gt;='PLANNING MATOS'!U$3)*(Tableau1[[MATERIEL ]]='PLANNING MATOS'!$A23),0),8),"")</f>
        <v/>
      </c>
      <c r="V23" s="49" t="str">
        <f t="array" ref="V23">IFERROR(INDEX(Tableau1[],MATCH(1,('PLANNING MATOS'!V$3&gt;=Tableau1[DATE DEPART])*(Tableau1[DATE RETOUR]&gt;='PLANNING MATOS'!V$3)*(Tableau1[[MATERIEL ]]='PLANNING MATOS'!$A23),0),8),"")</f>
        <v/>
      </c>
      <c r="W23" s="49" t="str">
        <f t="array" ref="W23">IFERROR(INDEX(Tableau1[],MATCH(1,('PLANNING MATOS'!W$3&gt;=Tableau1[DATE DEPART])*(Tableau1[DATE RETOUR]&gt;='PLANNING MATOS'!W$3)*(Tableau1[[MATERIEL ]]='PLANNING MATOS'!$A23),0),8),"")</f>
        <v/>
      </c>
      <c r="X23" s="49" t="str">
        <f t="array" ref="X23">IFERROR(INDEX(Tableau1[],MATCH(1,('PLANNING MATOS'!X$3&gt;=Tableau1[DATE DEPART])*(Tableau1[DATE RETOUR]&gt;='PLANNING MATOS'!X$3)*(Tableau1[[MATERIEL ]]='PLANNING MATOS'!$A23),0),8),"")</f>
        <v/>
      </c>
      <c r="Y23" s="49" t="str">
        <f t="array" ref="Y23">IFERROR(INDEX(Tableau1[],MATCH(1,('PLANNING MATOS'!Y$3&gt;=Tableau1[DATE DEPART])*(Tableau1[DATE RETOUR]&gt;='PLANNING MATOS'!Y$3)*(Tableau1[[MATERIEL ]]='PLANNING MATOS'!$A23),0),8),"")</f>
        <v/>
      </c>
      <c r="Z23" s="49" t="str">
        <f t="array" ref="Z23">IFERROR(INDEX(Tableau1[],MATCH(1,('PLANNING MATOS'!Z$3&gt;=Tableau1[DATE DEPART])*(Tableau1[DATE RETOUR]&gt;='PLANNING MATOS'!Z$3)*(Tableau1[[MATERIEL ]]='PLANNING MATOS'!$A23),0),8),"")</f>
        <v/>
      </c>
      <c r="AA23" s="49" t="str">
        <f t="array" ref="AA23">IFERROR(INDEX(Tableau1[],MATCH(1,('PLANNING MATOS'!AA$3&gt;=Tableau1[DATE DEPART])*(Tableau1[DATE RETOUR]&gt;='PLANNING MATOS'!AA$3)*(Tableau1[[MATERIEL ]]='PLANNING MATOS'!$A23),0),8),"")</f>
        <v/>
      </c>
      <c r="AB23" s="49" t="str">
        <f t="array" ref="AB23">IFERROR(INDEX(Tableau1[],MATCH(1,('PLANNING MATOS'!AB$3&gt;=Tableau1[DATE DEPART])*(Tableau1[DATE RETOUR]&gt;='PLANNING MATOS'!AB$3)*(Tableau1[[MATERIEL ]]='PLANNING MATOS'!$A23),0),8),"")</f>
        <v/>
      </c>
      <c r="AC23" s="49" t="str">
        <f t="array" ref="AC23">IFERROR(INDEX(Tableau1[],MATCH(1,('PLANNING MATOS'!AC$3&gt;=Tableau1[DATE DEPART])*(Tableau1[DATE RETOUR]&gt;='PLANNING MATOS'!AC$3)*(Tableau1[[MATERIEL ]]='PLANNING MATOS'!$A23),0),8),"")</f>
        <v/>
      </c>
      <c r="AD23" s="49" t="str">
        <f t="array" ref="AD23">IFERROR(INDEX(Tableau1[],MATCH(1,('PLANNING MATOS'!AD$3&gt;=Tableau1[DATE DEPART])*(Tableau1[DATE RETOUR]&gt;='PLANNING MATOS'!AD$3)*(Tableau1[[MATERIEL ]]='PLANNING MATOS'!$A23),0),8),"")</f>
        <v/>
      </c>
      <c r="AE23" s="49" t="str">
        <f t="array" ref="AE23">IFERROR(INDEX(Tableau1[],MATCH(1,('PLANNING MATOS'!AE$3&gt;=Tableau1[DATE DEPART])*(Tableau1[DATE RETOUR]&gt;='PLANNING MATOS'!AE$3)*(Tableau1[[MATERIEL ]]='PLANNING MATOS'!$A23),0),8),"")</f>
        <v/>
      </c>
      <c r="AF23" s="49" t="str">
        <f t="array" ref="AF23">IFERROR(INDEX(Tableau1[],MATCH(1,('PLANNING MATOS'!AF$3&gt;=Tableau1[DATE DEPART])*(Tableau1[DATE RETOUR]&gt;='PLANNING MATOS'!AF$3)*(Tableau1[[MATERIEL ]]='PLANNING MATOS'!$A23),0),8),"")</f>
        <v/>
      </c>
    </row>
    <row r="24" spans="1:32" ht="15.75" thickBot="1" x14ac:dyDescent="0.3">
      <c r="A24" s="48" t="str">
        <f>IFERROR(INDEX(INVENTAIRE!$A$4:$A$502,INVENTAIRE!#REF!),"")</f>
        <v/>
      </c>
      <c r="B24" s="49" t="str">
        <f t="array" ref="B24">IFERROR(INDEX(Tableau1[],MATCH(1,('PLANNING MATOS'!B$3&gt;=Tableau1[DATE DEPART])*(Tableau1[DATE RETOUR]&gt;='PLANNING MATOS'!B$3)*(Tableau1[[MATERIEL ]]='PLANNING MATOS'!$A24),0),8),"")</f>
        <v/>
      </c>
      <c r="C24" s="49" t="str">
        <f t="array" ref="C24">IFERROR(INDEX(Tableau1[],MATCH(1,('PLANNING MATOS'!C$3&gt;=Tableau1[DATE DEPART])*(Tableau1[DATE RETOUR]&gt;='PLANNING MATOS'!C$3)*(Tableau1[[MATERIEL ]]='PLANNING MATOS'!$A24),0),8),"")</f>
        <v/>
      </c>
      <c r="D24" s="49" t="str">
        <f t="array" ref="D24">IFERROR(INDEX(Tableau1[],MATCH(1,('PLANNING MATOS'!D$3&gt;=Tableau1[DATE DEPART])*(Tableau1[DATE RETOUR]&gt;='PLANNING MATOS'!D$3)*(Tableau1[[MATERIEL ]]='PLANNING MATOS'!$A24),0),8),"")</f>
        <v/>
      </c>
      <c r="E24" s="49" t="str">
        <f t="array" ref="E24">IFERROR(INDEX(Tableau1[],MATCH(1,('PLANNING MATOS'!E$3&gt;=Tableau1[DATE DEPART])*(Tableau1[DATE RETOUR]&gt;='PLANNING MATOS'!E$3)*(Tableau1[[MATERIEL ]]='PLANNING MATOS'!$A24),0),8),"")</f>
        <v/>
      </c>
      <c r="F24" s="49" t="str">
        <f t="array" ref="F24">IFERROR(INDEX(Tableau1[],MATCH(1,('PLANNING MATOS'!F$3&gt;=Tableau1[DATE DEPART])*(Tableau1[DATE RETOUR]&gt;='PLANNING MATOS'!F$3)*(Tableau1[[MATERIEL ]]='PLANNING MATOS'!$A24),0),8),"")</f>
        <v/>
      </c>
      <c r="G24" s="49" t="str">
        <f t="array" ref="G24">IFERROR(INDEX(Tableau1[],MATCH(1,('PLANNING MATOS'!G$3&gt;=Tableau1[DATE DEPART])*(Tableau1[DATE RETOUR]&gt;='PLANNING MATOS'!G$3)*(Tableau1[[MATERIEL ]]='PLANNING MATOS'!$A24),0),8),"")</f>
        <v/>
      </c>
      <c r="H24" s="49" t="str">
        <f t="array" ref="H24">IFERROR(INDEX(Tableau1[],MATCH(1,('PLANNING MATOS'!H$3&gt;=Tableau1[DATE DEPART])*(Tableau1[DATE RETOUR]&gt;='PLANNING MATOS'!H$3)*(Tableau1[[MATERIEL ]]='PLANNING MATOS'!$A24),0),8),"")</f>
        <v/>
      </c>
      <c r="I24" s="49" t="str">
        <f t="array" ref="I24">IFERROR(INDEX(Tableau1[],MATCH(1,('PLANNING MATOS'!I$3&gt;=Tableau1[DATE DEPART])*(Tableau1[DATE RETOUR]&gt;='PLANNING MATOS'!I$3)*(Tableau1[[MATERIEL ]]='PLANNING MATOS'!$A24),0),8),"")</f>
        <v/>
      </c>
      <c r="J24" s="49" t="str">
        <f t="array" ref="J24">IFERROR(INDEX(Tableau1[],MATCH(1,('PLANNING MATOS'!J$3&gt;=Tableau1[DATE DEPART])*(Tableau1[DATE RETOUR]&gt;='PLANNING MATOS'!J$3)*(Tableau1[[MATERIEL ]]='PLANNING MATOS'!$A24),0),8),"")</f>
        <v/>
      </c>
      <c r="K24" s="49" t="str">
        <f t="array" ref="K24">IFERROR(INDEX(Tableau1[],MATCH(1,('PLANNING MATOS'!K$3&gt;=Tableau1[DATE DEPART])*(Tableau1[DATE RETOUR]&gt;='PLANNING MATOS'!K$3)*(Tableau1[[MATERIEL ]]='PLANNING MATOS'!$A24),0),8),"")</f>
        <v/>
      </c>
      <c r="L24" s="49" t="str">
        <f t="array" ref="L24">IFERROR(INDEX(Tableau1[],MATCH(1,('PLANNING MATOS'!L$3&gt;=Tableau1[DATE DEPART])*(Tableau1[DATE RETOUR]&gt;='PLANNING MATOS'!L$3)*(Tableau1[[MATERIEL ]]='PLANNING MATOS'!$A24),0),8),"")</f>
        <v/>
      </c>
      <c r="M24" s="49" t="str">
        <f t="array" ref="M24">IFERROR(INDEX(Tableau1[],MATCH(1,('PLANNING MATOS'!M$3&gt;=Tableau1[DATE DEPART])*(Tableau1[DATE RETOUR]&gt;='PLANNING MATOS'!M$3)*(Tableau1[[MATERIEL ]]='PLANNING MATOS'!$A24),0),8),"")</f>
        <v/>
      </c>
      <c r="N24" s="49" t="str">
        <f t="array" ref="N24">IFERROR(INDEX(Tableau1[],MATCH(1,('PLANNING MATOS'!N$3&gt;=Tableau1[DATE DEPART])*(Tableau1[DATE RETOUR]&gt;='PLANNING MATOS'!N$3)*(Tableau1[[MATERIEL ]]='PLANNING MATOS'!$A24),0),8),"")</f>
        <v/>
      </c>
      <c r="O24" s="49" t="str">
        <f t="array" ref="O24">IFERROR(INDEX(Tableau1[],MATCH(1,('PLANNING MATOS'!O$3&gt;=Tableau1[DATE DEPART])*(Tableau1[DATE RETOUR]&gt;='PLANNING MATOS'!O$3)*(Tableau1[[MATERIEL ]]='PLANNING MATOS'!$A24),0),8),"")</f>
        <v/>
      </c>
      <c r="P24" s="49" t="str">
        <f t="array" ref="P24">IFERROR(INDEX(Tableau1[],MATCH(1,('PLANNING MATOS'!P$3&gt;=Tableau1[DATE DEPART])*(Tableau1[DATE RETOUR]&gt;='PLANNING MATOS'!P$3)*(Tableau1[[MATERIEL ]]='PLANNING MATOS'!$A24),0),8),"")</f>
        <v/>
      </c>
      <c r="Q24" s="49" t="str">
        <f t="array" ref="Q24">IFERROR(INDEX(Tableau1[],MATCH(1,('PLANNING MATOS'!Q$3&gt;=Tableau1[DATE DEPART])*(Tableau1[DATE RETOUR]&gt;='PLANNING MATOS'!Q$3)*(Tableau1[[MATERIEL ]]='PLANNING MATOS'!$A24),0),8),"")</f>
        <v/>
      </c>
      <c r="R24" s="49" t="str">
        <f t="array" ref="R24">IFERROR(INDEX(Tableau1[],MATCH(1,('PLANNING MATOS'!R$3&gt;=Tableau1[DATE DEPART])*(Tableau1[DATE RETOUR]&gt;='PLANNING MATOS'!R$3)*(Tableau1[[MATERIEL ]]='PLANNING MATOS'!$A24),0),8),"")</f>
        <v/>
      </c>
      <c r="S24" s="49" t="str">
        <f t="array" ref="S24">IFERROR(INDEX(Tableau1[],MATCH(1,('PLANNING MATOS'!S$3&gt;=Tableau1[DATE DEPART])*(Tableau1[DATE RETOUR]&gt;='PLANNING MATOS'!S$3)*(Tableau1[[MATERIEL ]]='PLANNING MATOS'!$A24),0),8),"")</f>
        <v/>
      </c>
      <c r="T24" s="49" t="str">
        <f t="array" ref="T24">IFERROR(INDEX(Tableau1[],MATCH(1,('PLANNING MATOS'!T$3&gt;=Tableau1[DATE DEPART])*(Tableau1[DATE RETOUR]&gt;='PLANNING MATOS'!T$3)*(Tableau1[[MATERIEL ]]='PLANNING MATOS'!$A24),0),8),"")</f>
        <v/>
      </c>
      <c r="U24" s="49" t="str">
        <f t="array" ref="U24">IFERROR(INDEX(Tableau1[],MATCH(1,('PLANNING MATOS'!U$3&gt;=Tableau1[DATE DEPART])*(Tableau1[DATE RETOUR]&gt;='PLANNING MATOS'!U$3)*(Tableau1[[MATERIEL ]]='PLANNING MATOS'!$A24),0),8),"")</f>
        <v/>
      </c>
      <c r="V24" s="49" t="str">
        <f t="array" ref="V24">IFERROR(INDEX(Tableau1[],MATCH(1,('PLANNING MATOS'!V$3&gt;=Tableau1[DATE DEPART])*(Tableau1[DATE RETOUR]&gt;='PLANNING MATOS'!V$3)*(Tableau1[[MATERIEL ]]='PLANNING MATOS'!$A24),0),8),"")</f>
        <v/>
      </c>
      <c r="W24" s="49" t="str">
        <f t="array" ref="W24">IFERROR(INDEX(Tableau1[],MATCH(1,('PLANNING MATOS'!W$3&gt;=Tableau1[DATE DEPART])*(Tableau1[DATE RETOUR]&gt;='PLANNING MATOS'!W$3)*(Tableau1[[MATERIEL ]]='PLANNING MATOS'!$A24),0),8),"")</f>
        <v/>
      </c>
      <c r="X24" s="49" t="str">
        <f t="array" ref="X24">IFERROR(INDEX(Tableau1[],MATCH(1,('PLANNING MATOS'!X$3&gt;=Tableau1[DATE DEPART])*(Tableau1[DATE RETOUR]&gt;='PLANNING MATOS'!X$3)*(Tableau1[[MATERIEL ]]='PLANNING MATOS'!$A24),0),8),"")</f>
        <v/>
      </c>
      <c r="Y24" s="49" t="str">
        <f t="array" ref="Y24">IFERROR(INDEX(Tableau1[],MATCH(1,('PLANNING MATOS'!Y$3&gt;=Tableau1[DATE DEPART])*(Tableau1[DATE RETOUR]&gt;='PLANNING MATOS'!Y$3)*(Tableau1[[MATERIEL ]]='PLANNING MATOS'!$A24),0),8),"")</f>
        <v/>
      </c>
      <c r="Z24" s="49" t="str">
        <f t="array" ref="Z24">IFERROR(INDEX(Tableau1[],MATCH(1,('PLANNING MATOS'!Z$3&gt;=Tableau1[DATE DEPART])*(Tableau1[DATE RETOUR]&gt;='PLANNING MATOS'!Z$3)*(Tableau1[[MATERIEL ]]='PLANNING MATOS'!$A24),0),8),"")</f>
        <v/>
      </c>
      <c r="AA24" s="49" t="str">
        <f t="array" ref="AA24">IFERROR(INDEX(Tableau1[],MATCH(1,('PLANNING MATOS'!AA$3&gt;=Tableau1[DATE DEPART])*(Tableau1[DATE RETOUR]&gt;='PLANNING MATOS'!AA$3)*(Tableau1[[MATERIEL ]]='PLANNING MATOS'!$A24),0),8),"")</f>
        <v/>
      </c>
      <c r="AB24" s="49" t="str">
        <f t="array" ref="AB24">IFERROR(INDEX(Tableau1[],MATCH(1,('PLANNING MATOS'!AB$3&gt;=Tableau1[DATE DEPART])*(Tableau1[DATE RETOUR]&gt;='PLANNING MATOS'!AB$3)*(Tableau1[[MATERIEL ]]='PLANNING MATOS'!$A24),0),8),"")</f>
        <v/>
      </c>
      <c r="AC24" s="49" t="str">
        <f t="array" ref="AC24">IFERROR(INDEX(Tableau1[],MATCH(1,('PLANNING MATOS'!AC$3&gt;=Tableau1[DATE DEPART])*(Tableau1[DATE RETOUR]&gt;='PLANNING MATOS'!AC$3)*(Tableau1[[MATERIEL ]]='PLANNING MATOS'!$A24),0),8),"")</f>
        <v/>
      </c>
      <c r="AD24" s="49" t="str">
        <f t="array" ref="AD24">IFERROR(INDEX(Tableau1[],MATCH(1,('PLANNING MATOS'!AD$3&gt;=Tableau1[DATE DEPART])*(Tableau1[DATE RETOUR]&gt;='PLANNING MATOS'!AD$3)*(Tableau1[[MATERIEL ]]='PLANNING MATOS'!$A24),0),8),"")</f>
        <v/>
      </c>
      <c r="AE24" s="49" t="str">
        <f t="array" ref="AE24">IFERROR(INDEX(Tableau1[],MATCH(1,('PLANNING MATOS'!AE$3&gt;=Tableau1[DATE DEPART])*(Tableau1[DATE RETOUR]&gt;='PLANNING MATOS'!AE$3)*(Tableau1[[MATERIEL ]]='PLANNING MATOS'!$A24),0),8),"")</f>
        <v/>
      </c>
      <c r="AF24" s="49" t="str">
        <f t="array" ref="AF24">IFERROR(INDEX(Tableau1[],MATCH(1,('PLANNING MATOS'!AF$3&gt;=Tableau1[DATE DEPART])*(Tableau1[DATE RETOUR]&gt;='PLANNING MATOS'!AF$3)*(Tableau1[[MATERIEL ]]='PLANNING MATOS'!$A24),0),8),"")</f>
        <v/>
      </c>
    </row>
    <row r="25" spans="1:32" ht="15.75" thickBot="1" x14ac:dyDescent="0.3">
      <c r="A25" s="48" t="str">
        <f>IFERROR(INDEX(INVENTAIRE!$A$4:$A$502,INVENTAIRE!N22),"")</f>
        <v>AUDIO MICRO M88 2 / 33612</v>
      </c>
      <c r="B25" s="49" t="str">
        <f t="array" ref="B25">IFERROR(INDEX(Tableau1[],MATCH(1,('PLANNING MATOS'!B$3&gt;=Tableau1[DATE DEPART])*(Tableau1[DATE RETOUR]&gt;='PLANNING MATOS'!B$3)*(Tableau1[[MATERIEL ]]='PLANNING MATOS'!$A25),0),8),"")</f>
        <v/>
      </c>
      <c r="C25" s="49" t="str">
        <f t="array" ref="C25">IFERROR(INDEX(Tableau1[],MATCH(1,('PLANNING MATOS'!C$3&gt;=Tableau1[DATE DEPART])*(Tableau1[DATE RETOUR]&gt;='PLANNING MATOS'!C$3)*(Tableau1[[MATERIEL ]]='PLANNING MATOS'!$A25),0),8),"")</f>
        <v/>
      </c>
      <c r="D25" s="49" t="str">
        <f t="array" ref="D25">IFERROR(INDEX(Tableau1[],MATCH(1,('PLANNING MATOS'!D$3&gt;=Tableau1[DATE DEPART])*(Tableau1[DATE RETOUR]&gt;='PLANNING MATOS'!D$3)*(Tableau1[[MATERIEL ]]='PLANNING MATOS'!$A25),0),8),"")</f>
        <v/>
      </c>
      <c r="E25" s="49" t="str">
        <f t="array" ref="E25">IFERROR(INDEX(Tableau1[],MATCH(1,('PLANNING MATOS'!E$3&gt;=Tableau1[DATE DEPART])*(Tableau1[DATE RETOUR]&gt;='PLANNING MATOS'!E$3)*(Tableau1[[MATERIEL ]]='PLANNING MATOS'!$A25),0),8),"")</f>
        <v/>
      </c>
      <c r="F25" s="49" t="str">
        <f t="array" ref="F25">IFERROR(INDEX(Tableau1[],MATCH(1,('PLANNING MATOS'!F$3&gt;=Tableau1[DATE DEPART])*(Tableau1[DATE RETOUR]&gt;='PLANNING MATOS'!F$3)*(Tableau1[[MATERIEL ]]='PLANNING MATOS'!$A25),0),8),"")</f>
        <v/>
      </c>
      <c r="G25" s="49" t="str">
        <f t="array" ref="G25">IFERROR(INDEX(Tableau1[],MATCH(1,('PLANNING MATOS'!G$3&gt;=Tableau1[DATE DEPART])*(Tableau1[DATE RETOUR]&gt;='PLANNING MATOS'!G$3)*(Tableau1[[MATERIEL ]]='PLANNING MATOS'!$A25),0),8),"")</f>
        <v/>
      </c>
      <c r="H25" s="49" t="str">
        <f t="array" ref="H25">IFERROR(INDEX(Tableau1[],MATCH(1,('PLANNING MATOS'!H$3&gt;=Tableau1[DATE DEPART])*(Tableau1[DATE RETOUR]&gt;='PLANNING MATOS'!H$3)*(Tableau1[[MATERIEL ]]='PLANNING MATOS'!$A25),0),8),"")</f>
        <v/>
      </c>
      <c r="I25" s="49" t="str">
        <f t="array" ref="I25">IFERROR(INDEX(Tableau1[],MATCH(1,('PLANNING MATOS'!I$3&gt;=Tableau1[DATE DEPART])*(Tableau1[DATE RETOUR]&gt;='PLANNING MATOS'!I$3)*(Tableau1[[MATERIEL ]]='PLANNING MATOS'!$A25),0),8),"")</f>
        <v/>
      </c>
      <c r="J25" s="49" t="str">
        <f t="array" ref="J25">IFERROR(INDEX(Tableau1[],MATCH(1,('PLANNING MATOS'!J$3&gt;=Tableau1[DATE DEPART])*(Tableau1[DATE RETOUR]&gt;='PLANNING MATOS'!J$3)*(Tableau1[[MATERIEL ]]='PLANNING MATOS'!$A25),0),8),"")</f>
        <v/>
      </c>
      <c r="K25" s="49" t="str">
        <f t="array" ref="K25">IFERROR(INDEX(Tableau1[],MATCH(1,('PLANNING MATOS'!K$3&gt;=Tableau1[DATE DEPART])*(Tableau1[DATE RETOUR]&gt;='PLANNING MATOS'!K$3)*(Tableau1[[MATERIEL ]]='PLANNING MATOS'!$A25),0),8),"")</f>
        <v/>
      </c>
      <c r="L25" s="49" t="str">
        <f t="array" ref="L25">IFERROR(INDEX(Tableau1[],MATCH(1,('PLANNING MATOS'!L$3&gt;=Tableau1[DATE DEPART])*(Tableau1[DATE RETOUR]&gt;='PLANNING MATOS'!L$3)*(Tableau1[[MATERIEL ]]='PLANNING MATOS'!$A25),0),8),"")</f>
        <v/>
      </c>
      <c r="M25" s="49" t="str">
        <f t="array" ref="M25">IFERROR(INDEX(Tableau1[],MATCH(1,('PLANNING MATOS'!M$3&gt;=Tableau1[DATE DEPART])*(Tableau1[DATE RETOUR]&gt;='PLANNING MATOS'!M$3)*(Tableau1[[MATERIEL ]]='PLANNING MATOS'!$A25),0),8),"")</f>
        <v/>
      </c>
      <c r="N25" s="49" t="str">
        <f t="array" ref="N25">IFERROR(INDEX(Tableau1[],MATCH(1,('PLANNING MATOS'!N$3&gt;=Tableau1[DATE DEPART])*(Tableau1[DATE RETOUR]&gt;='PLANNING MATOS'!N$3)*(Tableau1[[MATERIEL ]]='PLANNING MATOS'!$A25),0),8),"")</f>
        <v/>
      </c>
      <c r="O25" s="49" t="str">
        <f t="array" ref="O25">IFERROR(INDEX(Tableau1[],MATCH(1,('PLANNING MATOS'!O$3&gt;=Tableau1[DATE DEPART])*(Tableau1[DATE RETOUR]&gt;='PLANNING MATOS'!O$3)*(Tableau1[[MATERIEL ]]='PLANNING MATOS'!$A25),0),8),"")</f>
        <v/>
      </c>
      <c r="P25" s="49" t="str">
        <f t="array" ref="P25">IFERROR(INDEX(Tableau1[],MATCH(1,('PLANNING MATOS'!P$3&gt;=Tableau1[DATE DEPART])*(Tableau1[DATE RETOUR]&gt;='PLANNING MATOS'!P$3)*(Tableau1[[MATERIEL ]]='PLANNING MATOS'!$A25),0),8),"")</f>
        <v/>
      </c>
      <c r="Q25" s="49" t="str">
        <f t="array" ref="Q25">IFERROR(INDEX(Tableau1[],MATCH(1,('PLANNING MATOS'!Q$3&gt;=Tableau1[DATE DEPART])*(Tableau1[DATE RETOUR]&gt;='PLANNING MATOS'!Q$3)*(Tableau1[[MATERIEL ]]='PLANNING MATOS'!$A25),0),8),"")</f>
        <v/>
      </c>
      <c r="R25" s="49" t="str">
        <f t="array" ref="R25">IFERROR(INDEX(Tableau1[],MATCH(1,('PLANNING MATOS'!R$3&gt;=Tableau1[DATE DEPART])*(Tableau1[DATE RETOUR]&gt;='PLANNING MATOS'!R$3)*(Tableau1[[MATERIEL ]]='PLANNING MATOS'!$A25),0),8),"")</f>
        <v/>
      </c>
      <c r="S25" s="49" t="str">
        <f t="array" ref="S25">IFERROR(INDEX(Tableau1[],MATCH(1,('PLANNING MATOS'!S$3&gt;=Tableau1[DATE DEPART])*(Tableau1[DATE RETOUR]&gt;='PLANNING MATOS'!S$3)*(Tableau1[[MATERIEL ]]='PLANNING MATOS'!$A25),0),8),"")</f>
        <v/>
      </c>
      <c r="T25" s="49" t="str">
        <f t="array" ref="T25">IFERROR(INDEX(Tableau1[],MATCH(1,('PLANNING MATOS'!T$3&gt;=Tableau1[DATE DEPART])*(Tableau1[DATE RETOUR]&gt;='PLANNING MATOS'!T$3)*(Tableau1[[MATERIEL ]]='PLANNING MATOS'!$A25),0),8),"")</f>
        <v/>
      </c>
      <c r="U25" s="49" t="str">
        <f t="array" ref="U25">IFERROR(INDEX(Tableau1[],MATCH(1,('PLANNING MATOS'!U$3&gt;=Tableau1[DATE DEPART])*(Tableau1[DATE RETOUR]&gt;='PLANNING MATOS'!U$3)*(Tableau1[[MATERIEL ]]='PLANNING MATOS'!$A25),0),8),"")</f>
        <v/>
      </c>
      <c r="V25" s="49" t="str">
        <f t="array" ref="V25">IFERROR(INDEX(Tableau1[],MATCH(1,('PLANNING MATOS'!V$3&gt;=Tableau1[DATE DEPART])*(Tableau1[DATE RETOUR]&gt;='PLANNING MATOS'!V$3)*(Tableau1[[MATERIEL ]]='PLANNING MATOS'!$A25),0),8),"")</f>
        <v/>
      </c>
      <c r="W25" s="49" t="str">
        <f t="array" ref="W25">IFERROR(INDEX(Tableau1[],MATCH(1,('PLANNING MATOS'!W$3&gt;=Tableau1[DATE DEPART])*(Tableau1[DATE RETOUR]&gt;='PLANNING MATOS'!W$3)*(Tableau1[[MATERIEL ]]='PLANNING MATOS'!$A25),0),8),"")</f>
        <v/>
      </c>
      <c r="X25" s="49" t="str">
        <f t="array" ref="X25">IFERROR(INDEX(Tableau1[],MATCH(1,('PLANNING MATOS'!X$3&gt;=Tableau1[DATE DEPART])*(Tableau1[DATE RETOUR]&gt;='PLANNING MATOS'!X$3)*(Tableau1[[MATERIEL ]]='PLANNING MATOS'!$A25),0),8),"")</f>
        <v/>
      </c>
      <c r="Y25" s="49" t="str">
        <f t="array" ref="Y25">IFERROR(INDEX(Tableau1[],MATCH(1,('PLANNING MATOS'!Y$3&gt;=Tableau1[DATE DEPART])*(Tableau1[DATE RETOUR]&gt;='PLANNING MATOS'!Y$3)*(Tableau1[[MATERIEL ]]='PLANNING MATOS'!$A25),0),8),"")</f>
        <v/>
      </c>
      <c r="Z25" s="49" t="str">
        <f t="array" ref="Z25">IFERROR(INDEX(Tableau1[],MATCH(1,('PLANNING MATOS'!Z$3&gt;=Tableau1[DATE DEPART])*(Tableau1[DATE RETOUR]&gt;='PLANNING MATOS'!Z$3)*(Tableau1[[MATERIEL ]]='PLANNING MATOS'!$A25),0),8),"")</f>
        <v/>
      </c>
      <c r="AA25" s="49" t="str">
        <f t="array" ref="AA25">IFERROR(INDEX(Tableau1[],MATCH(1,('PLANNING MATOS'!AA$3&gt;=Tableau1[DATE DEPART])*(Tableau1[DATE RETOUR]&gt;='PLANNING MATOS'!AA$3)*(Tableau1[[MATERIEL ]]='PLANNING MATOS'!$A25),0),8),"")</f>
        <v/>
      </c>
      <c r="AB25" s="49" t="str">
        <f t="array" ref="AB25">IFERROR(INDEX(Tableau1[],MATCH(1,('PLANNING MATOS'!AB$3&gt;=Tableau1[DATE DEPART])*(Tableau1[DATE RETOUR]&gt;='PLANNING MATOS'!AB$3)*(Tableau1[[MATERIEL ]]='PLANNING MATOS'!$A25),0),8),"")</f>
        <v/>
      </c>
      <c r="AC25" s="49" t="str">
        <f t="array" ref="AC25">IFERROR(INDEX(Tableau1[],MATCH(1,('PLANNING MATOS'!AC$3&gt;=Tableau1[DATE DEPART])*(Tableau1[DATE RETOUR]&gt;='PLANNING MATOS'!AC$3)*(Tableau1[[MATERIEL ]]='PLANNING MATOS'!$A25),0),8),"")</f>
        <v/>
      </c>
      <c r="AD25" s="49" t="str">
        <f t="array" ref="AD25">IFERROR(INDEX(Tableau1[],MATCH(1,('PLANNING MATOS'!AD$3&gt;=Tableau1[DATE DEPART])*(Tableau1[DATE RETOUR]&gt;='PLANNING MATOS'!AD$3)*(Tableau1[[MATERIEL ]]='PLANNING MATOS'!$A25),0),8),"")</f>
        <v/>
      </c>
      <c r="AE25" s="49" t="str">
        <f t="array" ref="AE25">IFERROR(INDEX(Tableau1[],MATCH(1,('PLANNING MATOS'!AE$3&gt;=Tableau1[DATE DEPART])*(Tableau1[DATE RETOUR]&gt;='PLANNING MATOS'!AE$3)*(Tableau1[[MATERIEL ]]='PLANNING MATOS'!$A25),0),8),"")</f>
        <v/>
      </c>
      <c r="AF25" s="49" t="str">
        <f t="array" ref="AF25">IFERROR(INDEX(Tableau1[],MATCH(1,('PLANNING MATOS'!AF$3&gt;=Tableau1[DATE DEPART])*(Tableau1[DATE RETOUR]&gt;='PLANNING MATOS'!AF$3)*(Tableau1[[MATERIEL ]]='PLANNING MATOS'!$A25),0),8),"")</f>
        <v/>
      </c>
    </row>
    <row r="26" spans="1:32" ht="15.75" thickBot="1" x14ac:dyDescent="0.3">
      <c r="A26" s="48" t="str">
        <f>IFERROR(INDEX(INVENTAIRE!$A$4:$A$502,INVENTAIRE!N23),"")</f>
        <v>AUDIO MICRO M88 3 / 33438</v>
      </c>
      <c r="B26" s="49" t="str">
        <f t="array" ref="B26">IFERROR(INDEX(Tableau1[],MATCH(1,('PLANNING MATOS'!B$3&gt;=Tableau1[DATE DEPART])*(Tableau1[DATE RETOUR]&gt;='PLANNING MATOS'!B$3)*(Tableau1[[MATERIEL ]]='PLANNING MATOS'!$A26),0),8),"")</f>
        <v/>
      </c>
      <c r="C26" s="49" t="str">
        <f t="array" ref="C26">IFERROR(INDEX(Tableau1[],MATCH(1,('PLANNING MATOS'!C$3&gt;=Tableau1[DATE DEPART])*(Tableau1[DATE RETOUR]&gt;='PLANNING MATOS'!C$3)*(Tableau1[[MATERIEL ]]='PLANNING MATOS'!$A26),0),8),"")</f>
        <v/>
      </c>
      <c r="D26" s="49" t="str">
        <f t="array" ref="D26">IFERROR(INDEX(Tableau1[],MATCH(1,('PLANNING MATOS'!D$3&gt;=Tableau1[DATE DEPART])*(Tableau1[DATE RETOUR]&gt;='PLANNING MATOS'!D$3)*(Tableau1[[MATERIEL ]]='PLANNING MATOS'!$A26),0),8),"")</f>
        <v/>
      </c>
      <c r="E26" s="49" t="str">
        <f t="array" ref="E26">IFERROR(INDEX(Tableau1[],MATCH(1,('PLANNING MATOS'!E$3&gt;=Tableau1[DATE DEPART])*(Tableau1[DATE RETOUR]&gt;='PLANNING MATOS'!E$3)*(Tableau1[[MATERIEL ]]='PLANNING MATOS'!$A26),0),8),"")</f>
        <v/>
      </c>
      <c r="F26" s="49" t="str">
        <f t="array" ref="F26">IFERROR(INDEX(Tableau1[],MATCH(1,('PLANNING MATOS'!F$3&gt;=Tableau1[DATE DEPART])*(Tableau1[DATE RETOUR]&gt;='PLANNING MATOS'!F$3)*(Tableau1[[MATERIEL ]]='PLANNING MATOS'!$A26),0),8),"")</f>
        <v/>
      </c>
      <c r="G26" s="49" t="str">
        <f t="array" ref="G26">IFERROR(INDEX(Tableau1[],MATCH(1,('PLANNING MATOS'!G$3&gt;=Tableau1[DATE DEPART])*(Tableau1[DATE RETOUR]&gt;='PLANNING MATOS'!G$3)*(Tableau1[[MATERIEL ]]='PLANNING MATOS'!$A26),0),8),"")</f>
        <v/>
      </c>
      <c r="H26" s="49" t="str">
        <f t="array" ref="H26">IFERROR(INDEX(Tableau1[],MATCH(1,('PLANNING MATOS'!H$3&gt;=Tableau1[DATE DEPART])*(Tableau1[DATE RETOUR]&gt;='PLANNING MATOS'!H$3)*(Tableau1[[MATERIEL ]]='PLANNING MATOS'!$A26),0),8),"")</f>
        <v/>
      </c>
      <c r="I26" s="49" t="str">
        <f t="array" ref="I26">IFERROR(INDEX(Tableau1[],MATCH(1,('PLANNING MATOS'!I$3&gt;=Tableau1[DATE DEPART])*(Tableau1[DATE RETOUR]&gt;='PLANNING MATOS'!I$3)*(Tableau1[[MATERIEL ]]='PLANNING MATOS'!$A26),0),8),"")</f>
        <v/>
      </c>
      <c r="J26" s="49" t="str">
        <f t="array" ref="J26">IFERROR(INDEX(Tableau1[],MATCH(1,('PLANNING MATOS'!J$3&gt;=Tableau1[DATE DEPART])*(Tableau1[DATE RETOUR]&gt;='PLANNING MATOS'!J$3)*(Tableau1[[MATERIEL ]]='PLANNING MATOS'!$A26),0),8),"")</f>
        <v/>
      </c>
      <c r="K26" s="49" t="str">
        <f t="array" ref="K26">IFERROR(INDEX(Tableau1[],MATCH(1,('PLANNING MATOS'!K$3&gt;=Tableau1[DATE DEPART])*(Tableau1[DATE RETOUR]&gt;='PLANNING MATOS'!K$3)*(Tableau1[[MATERIEL ]]='PLANNING MATOS'!$A26),0),8),"")</f>
        <v/>
      </c>
      <c r="L26" s="49" t="str">
        <f t="array" ref="L26">IFERROR(INDEX(Tableau1[],MATCH(1,('PLANNING MATOS'!L$3&gt;=Tableau1[DATE DEPART])*(Tableau1[DATE RETOUR]&gt;='PLANNING MATOS'!L$3)*(Tableau1[[MATERIEL ]]='PLANNING MATOS'!$A26),0),8),"")</f>
        <v/>
      </c>
      <c r="M26" s="49" t="str">
        <f t="array" ref="M26">IFERROR(INDEX(Tableau1[],MATCH(1,('PLANNING MATOS'!M$3&gt;=Tableau1[DATE DEPART])*(Tableau1[DATE RETOUR]&gt;='PLANNING MATOS'!M$3)*(Tableau1[[MATERIEL ]]='PLANNING MATOS'!$A26),0),8),"")</f>
        <v/>
      </c>
      <c r="N26" s="49" t="str">
        <f t="array" ref="N26">IFERROR(INDEX(Tableau1[],MATCH(1,('PLANNING MATOS'!N$3&gt;=Tableau1[DATE DEPART])*(Tableau1[DATE RETOUR]&gt;='PLANNING MATOS'!N$3)*(Tableau1[[MATERIEL ]]='PLANNING MATOS'!$A26),0),8),"")</f>
        <v/>
      </c>
      <c r="O26" s="49" t="str">
        <f t="array" ref="O26">IFERROR(INDEX(Tableau1[],MATCH(1,('PLANNING MATOS'!O$3&gt;=Tableau1[DATE DEPART])*(Tableau1[DATE RETOUR]&gt;='PLANNING MATOS'!O$3)*(Tableau1[[MATERIEL ]]='PLANNING MATOS'!$A26),0),8),"")</f>
        <v/>
      </c>
      <c r="P26" s="49" t="str">
        <f t="array" ref="P26">IFERROR(INDEX(Tableau1[],MATCH(1,('PLANNING MATOS'!P$3&gt;=Tableau1[DATE DEPART])*(Tableau1[DATE RETOUR]&gt;='PLANNING MATOS'!P$3)*(Tableau1[[MATERIEL ]]='PLANNING MATOS'!$A26),0),8),"")</f>
        <v/>
      </c>
      <c r="Q26" s="49" t="str">
        <f t="array" ref="Q26">IFERROR(INDEX(Tableau1[],MATCH(1,('PLANNING MATOS'!Q$3&gt;=Tableau1[DATE DEPART])*(Tableau1[DATE RETOUR]&gt;='PLANNING MATOS'!Q$3)*(Tableau1[[MATERIEL ]]='PLANNING MATOS'!$A26),0),8),"")</f>
        <v/>
      </c>
      <c r="R26" s="49" t="str">
        <f t="array" ref="R26">IFERROR(INDEX(Tableau1[],MATCH(1,('PLANNING MATOS'!R$3&gt;=Tableau1[DATE DEPART])*(Tableau1[DATE RETOUR]&gt;='PLANNING MATOS'!R$3)*(Tableau1[[MATERIEL ]]='PLANNING MATOS'!$A26),0),8),"")</f>
        <v/>
      </c>
      <c r="S26" s="49" t="str">
        <f t="array" ref="S26">IFERROR(INDEX(Tableau1[],MATCH(1,('PLANNING MATOS'!S$3&gt;=Tableau1[DATE DEPART])*(Tableau1[DATE RETOUR]&gt;='PLANNING MATOS'!S$3)*(Tableau1[[MATERIEL ]]='PLANNING MATOS'!$A26),0),8),"")</f>
        <v/>
      </c>
      <c r="T26" s="49" t="str">
        <f t="array" ref="T26">IFERROR(INDEX(Tableau1[],MATCH(1,('PLANNING MATOS'!T$3&gt;=Tableau1[DATE DEPART])*(Tableau1[DATE RETOUR]&gt;='PLANNING MATOS'!T$3)*(Tableau1[[MATERIEL ]]='PLANNING MATOS'!$A26),0),8),"")</f>
        <v/>
      </c>
      <c r="U26" s="49" t="str">
        <f t="array" ref="U26">IFERROR(INDEX(Tableau1[],MATCH(1,('PLANNING MATOS'!U$3&gt;=Tableau1[DATE DEPART])*(Tableau1[DATE RETOUR]&gt;='PLANNING MATOS'!U$3)*(Tableau1[[MATERIEL ]]='PLANNING MATOS'!$A26),0),8),"")</f>
        <v/>
      </c>
      <c r="V26" s="49" t="str">
        <f t="array" ref="V26">IFERROR(INDEX(Tableau1[],MATCH(1,('PLANNING MATOS'!V$3&gt;=Tableau1[DATE DEPART])*(Tableau1[DATE RETOUR]&gt;='PLANNING MATOS'!V$3)*(Tableau1[[MATERIEL ]]='PLANNING MATOS'!$A26),0),8),"")</f>
        <v/>
      </c>
      <c r="W26" s="49" t="str">
        <f t="array" ref="W26">IFERROR(INDEX(Tableau1[],MATCH(1,('PLANNING MATOS'!W$3&gt;=Tableau1[DATE DEPART])*(Tableau1[DATE RETOUR]&gt;='PLANNING MATOS'!W$3)*(Tableau1[[MATERIEL ]]='PLANNING MATOS'!$A26),0),8),"")</f>
        <v/>
      </c>
      <c r="X26" s="49" t="str">
        <f t="array" ref="X26">IFERROR(INDEX(Tableau1[],MATCH(1,('PLANNING MATOS'!X$3&gt;=Tableau1[DATE DEPART])*(Tableau1[DATE RETOUR]&gt;='PLANNING MATOS'!X$3)*(Tableau1[[MATERIEL ]]='PLANNING MATOS'!$A26),0),8),"")</f>
        <v/>
      </c>
      <c r="Y26" s="49" t="str">
        <f t="array" ref="Y26">IFERROR(INDEX(Tableau1[],MATCH(1,('PLANNING MATOS'!Y$3&gt;=Tableau1[DATE DEPART])*(Tableau1[DATE RETOUR]&gt;='PLANNING MATOS'!Y$3)*(Tableau1[[MATERIEL ]]='PLANNING MATOS'!$A26),0),8),"")</f>
        <v/>
      </c>
      <c r="Z26" s="49" t="str">
        <f t="array" ref="Z26">IFERROR(INDEX(Tableau1[],MATCH(1,('PLANNING MATOS'!Z$3&gt;=Tableau1[DATE DEPART])*(Tableau1[DATE RETOUR]&gt;='PLANNING MATOS'!Z$3)*(Tableau1[[MATERIEL ]]='PLANNING MATOS'!$A26),0),8),"")</f>
        <v/>
      </c>
      <c r="AA26" s="49" t="str">
        <f t="array" ref="AA26">IFERROR(INDEX(Tableau1[],MATCH(1,('PLANNING MATOS'!AA$3&gt;=Tableau1[DATE DEPART])*(Tableau1[DATE RETOUR]&gt;='PLANNING MATOS'!AA$3)*(Tableau1[[MATERIEL ]]='PLANNING MATOS'!$A26),0),8),"")</f>
        <v/>
      </c>
      <c r="AB26" s="49" t="str">
        <f t="array" ref="AB26">IFERROR(INDEX(Tableau1[],MATCH(1,('PLANNING MATOS'!AB$3&gt;=Tableau1[DATE DEPART])*(Tableau1[DATE RETOUR]&gt;='PLANNING MATOS'!AB$3)*(Tableau1[[MATERIEL ]]='PLANNING MATOS'!$A26),0),8),"")</f>
        <v/>
      </c>
      <c r="AC26" s="49" t="str">
        <f t="array" ref="AC26">IFERROR(INDEX(Tableau1[],MATCH(1,('PLANNING MATOS'!AC$3&gt;=Tableau1[DATE DEPART])*(Tableau1[DATE RETOUR]&gt;='PLANNING MATOS'!AC$3)*(Tableau1[[MATERIEL ]]='PLANNING MATOS'!$A26),0),8),"")</f>
        <v/>
      </c>
      <c r="AD26" s="49" t="str">
        <f t="array" ref="AD26">IFERROR(INDEX(Tableau1[],MATCH(1,('PLANNING MATOS'!AD$3&gt;=Tableau1[DATE DEPART])*(Tableau1[DATE RETOUR]&gt;='PLANNING MATOS'!AD$3)*(Tableau1[[MATERIEL ]]='PLANNING MATOS'!$A26),0),8),"")</f>
        <v/>
      </c>
      <c r="AE26" s="49" t="str">
        <f t="array" ref="AE26">IFERROR(INDEX(Tableau1[],MATCH(1,('PLANNING MATOS'!AE$3&gt;=Tableau1[DATE DEPART])*(Tableau1[DATE RETOUR]&gt;='PLANNING MATOS'!AE$3)*(Tableau1[[MATERIEL ]]='PLANNING MATOS'!$A26),0),8),"")</f>
        <v/>
      </c>
      <c r="AF26" s="49" t="str">
        <f t="array" ref="AF26">IFERROR(INDEX(Tableau1[],MATCH(1,('PLANNING MATOS'!AF$3&gt;=Tableau1[DATE DEPART])*(Tableau1[DATE RETOUR]&gt;='PLANNING MATOS'!AF$3)*(Tableau1[[MATERIEL ]]='PLANNING MATOS'!$A26),0),8),"")</f>
        <v/>
      </c>
    </row>
    <row r="27" spans="1:32" ht="15.75" thickBot="1" x14ac:dyDescent="0.3">
      <c r="A27" s="48" t="str">
        <f>IFERROR(INDEX(INVENTAIRE!$A$4:$A$502,INVENTAIRE!N24),"")</f>
        <v>AUDIO MICRO M88 4 / 39232</v>
      </c>
      <c r="B27" s="49" t="str">
        <f t="array" ref="B27">IFERROR(INDEX(Tableau1[],MATCH(1,('PLANNING MATOS'!B$3&gt;=Tableau1[DATE DEPART])*(Tableau1[DATE RETOUR]&gt;='PLANNING MATOS'!B$3)*(Tableau1[[MATERIEL ]]='PLANNING MATOS'!$A27),0),8),"")</f>
        <v/>
      </c>
      <c r="C27" s="49" t="str">
        <f t="array" ref="C27">IFERROR(INDEX(Tableau1[],MATCH(1,('PLANNING MATOS'!C$3&gt;=Tableau1[DATE DEPART])*(Tableau1[DATE RETOUR]&gt;='PLANNING MATOS'!C$3)*(Tableau1[[MATERIEL ]]='PLANNING MATOS'!$A27),0),8),"")</f>
        <v/>
      </c>
      <c r="D27" s="49" t="str">
        <f t="array" ref="D27">IFERROR(INDEX(Tableau1[],MATCH(1,('PLANNING MATOS'!D$3&gt;=Tableau1[DATE DEPART])*(Tableau1[DATE RETOUR]&gt;='PLANNING MATOS'!D$3)*(Tableau1[[MATERIEL ]]='PLANNING MATOS'!$A27),0),8),"")</f>
        <v/>
      </c>
      <c r="E27" s="49" t="str">
        <f t="array" ref="E27">IFERROR(INDEX(Tableau1[],MATCH(1,('PLANNING MATOS'!E$3&gt;=Tableau1[DATE DEPART])*(Tableau1[DATE RETOUR]&gt;='PLANNING MATOS'!E$3)*(Tableau1[[MATERIEL ]]='PLANNING MATOS'!$A27),0),8),"")</f>
        <v/>
      </c>
      <c r="F27" s="49" t="str">
        <f t="array" ref="F27">IFERROR(INDEX(Tableau1[],MATCH(1,('PLANNING MATOS'!F$3&gt;=Tableau1[DATE DEPART])*(Tableau1[DATE RETOUR]&gt;='PLANNING MATOS'!F$3)*(Tableau1[[MATERIEL ]]='PLANNING MATOS'!$A27),0),8),"")</f>
        <v/>
      </c>
      <c r="G27" s="49" t="str">
        <f t="array" ref="G27">IFERROR(INDEX(Tableau1[],MATCH(1,('PLANNING MATOS'!G$3&gt;=Tableau1[DATE DEPART])*(Tableau1[DATE RETOUR]&gt;='PLANNING MATOS'!G$3)*(Tableau1[[MATERIEL ]]='PLANNING MATOS'!$A27),0),8),"")</f>
        <v/>
      </c>
      <c r="H27" s="49" t="str">
        <f t="array" ref="H27">IFERROR(INDEX(Tableau1[],MATCH(1,('PLANNING MATOS'!H$3&gt;=Tableau1[DATE DEPART])*(Tableau1[DATE RETOUR]&gt;='PLANNING MATOS'!H$3)*(Tableau1[[MATERIEL ]]='PLANNING MATOS'!$A27),0),8),"")</f>
        <v/>
      </c>
      <c r="I27" s="49" t="str">
        <f t="array" ref="I27">IFERROR(INDEX(Tableau1[],MATCH(1,('PLANNING MATOS'!I$3&gt;=Tableau1[DATE DEPART])*(Tableau1[DATE RETOUR]&gt;='PLANNING MATOS'!I$3)*(Tableau1[[MATERIEL ]]='PLANNING MATOS'!$A27),0),8),"")</f>
        <v/>
      </c>
      <c r="J27" s="49" t="str">
        <f t="array" ref="J27">IFERROR(INDEX(Tableau1[],MATCH(1,('PLANNING MATOS'!J$3&gt;=Tableau1[DATE DEPART])*(Tableau1[DATE RETOUR]&gt;='PLANNING MATOS'!J$3)*(Tableau1[[MATERIEL ]]='PLANNING MATOS'!$A27),0),8),"")</f>
        <v/>
      </c>
      <c r="K27" s="49" t="str">
        <f t="array" ref="K27">IFERROR(INDEX(Tableau1[],MATCH(1,('PLANNING MATOS'!K$3&gt;=Tableau1[DATE DEPART])*(Tableau1[DATE RETOUR]&gt;='PLANNING MATOS'!K$3)*(Tableau1[[MATERIEL ]]='PLANNING MATOS'!$A27),0),8),"")</f>
        <v/>
      </c>
      <c r="L27" s="49" t="str">
        <f t="array" ref="L27">IFERROR(INDEX(Tableau1[],MATCH(1,('PLANNING MATOS'!L$3&gt;=Tableau1[DATE DEPART])*(Tableau1[DATE RETOUR]&gt;='PLANNING MATOS'!L$3)*(Tableau1[[MATERIEL ]]='PLANNING MATOS'!$A27),0),8),"")</f>
        <v/>
      </c>
      <c r="M27" s="49" t="str">
        <f t="array" ref="M27">IFERROR(INDEX(Tableau1[],MATCH(1,('PLANNING MATOS'!M$3&gt;=Tableau1[DATE DEPART])*(Tableau1[DATE RETOUR]&gt;='PLANNING MATOS'!M$3)*(Tableau1[[MATERIEL ]]='PLANNING MATOS'!$A27),0),8),"")</f>
        <v/>
      </c>
      <c r="N27" s="49" t="str">
        <f t="array" ref="N27">IFERROR(INDEX(Tableau1[],MATCH(1,('PLANNING MATOS'!N$3&gt;=Tableau1[DATE DEPART])*(Tableau1[DATE RETOUR]&gt;='PLANNING MATOS'!N$3)*(Tableau1[[MATERIEL ]]='PLANNING MATOS'!$A27),0),8),"")</f>
        <v/>
      </c>
      <c r="O27" s="49" t="str">
        <f t="array" ref="O27">IFERROR(INDEX(Tableau1[],MATCH(1,('PLANNING MATOS'!O$3&gt;=Tableau1[DATE DEPART])*(Tableau1[DATE RETOUR]&gt;='PLANNING MATOS'!O$3)*(Tableau1[[MATERIEL ]]='PLANNING MATOS'!$A27),0),8),"")</f>
        <v/>
      </c>
      <c r="P27" s="49" t="str">
        <f t="array" ref="P27">IFERROR(INDEX(Tableau1[],MATCH(1,('PLANNING MATOS'!P$3&gt;=Tableau1[DATE DEPART])*(Tableau1[DATE RETOUR]&gt;='PLANNING MATOS'!P$3)*(Tableau1[[MATERIEL ]]='PLANNING MATOS'!$A27),0),8),"")</f>
        <v/>
      </c>
      <c r="Q27" s="49" t="str">
        <f t="array" ref="Q27">IFERROR(INDEX(Tableau1[],MATCH(1,('PLANNING MATOS'!Q$3&gt;=Tableau1[DATE DEPART])*(Tableau1[DATE RETOUR]&gt;='PLANNING MATOS'!Q$3)*(Tableau1[[MATERIEL ]]='PLANNING MATOS'!$A27),0),8),"")</f>
        <v/>
      </c>
      <c r="R27" s="49" t="str">
        <f t="array" ref="R27">IFERROR(INDEX(Tableau1[],MATCH(1,('PLANNING MATOS'!R$3&gt;=Tableau1[DATE DEPART])*(Tableau1[DATE RETOUR]&gt;='PLANNING MATOS'!R$3)*(Tableau1[[MATERIEL ]]='PLANNING MATOS'!$A27),0),8),"")</f>
        <v/>
      </c>
      <c r="S27" s="49" t="str">
        <f t="array" ref="S27">IFERROR(INDEX(Tableau1[],MATCH(1,('PLANNING MATOS'!S$3&gt;=Tableau1[DATE DEPART])*(Tableau1[DATE RETOUR]&gt;='PLANNING MATOS'!S$3)*(Tableau1[[MATERIEL ]]='PLANNING MATOS'!$A27),0),8),"")</f>
        <v/>
      </c>
      <c r="T27" s="49" t="str">
        <f t="array" ref="T27">IFERROR(INDEX(Tableau1[],MATCH(1,('PLANNING MATOS'!T$3&gt;=Tableau1[DATE DEPART])*(Tableau1[DATE RETOUR]&gt;='PLANNING MATOS'!T$3)*(Tableau1[[MATERIEL ]]='PLANNING MATOS'!$A27),0),8),"")</f>
        <v/>
      </c>
      <c r="U27" s="49" t="str">
        <f t="array" ref="U27">IFERROR(INDEX(Tableau1[],MATCH(1,('PLANNING MATOS'!U$3&gt;=Tableau1[DATE DEPART])*(Tableau1[DATE RETOUR]&gt;='PLANNING MATOS'!U$3)*(Tableau1[[MATERIEL ]]='PLANNING MATOS'!$A27),0),8),"")</f>
        <v/>
      </c>
      <c r="V27" s="49" t="str">
        <f t="array" ref="V27">IFERROR(INDEX(Tableau1[],MATCH(1,('PLANNING MATOS'!V$3&gt;=Tableau1[DATE DEPART])*(Tableau1[DATE RETOUR]&gt;='PLANNING MATOS'!V$3)*(Tableau1[[MATERIEL ]]='PLANNING MATOS'!$A27),0),8),"")</f>
        <v/>
      </c>
      <c r="W27" s="49" t="str">
        <f t="array" ref="W27">IFERROR(INDEX(Tableau1[],MATCH(1,('PLANNING MATOS'!W$3&gt;=Tableau1[DATE DEPART])*(Tableau1[DATE RETOUR]&gt;='PLANNING MATOS'!W$3)*(Tableau1[[MATERIEL ]]='PLANNING MATOS'!$A27),0),8),"")</f>
        <v/>
      </c>
      <c r="X27" s="49" t="str">
        <f t="array" ref="X27">IFERROR(INDEX(Tableau1[],MATCH(1,('PLANNING MATOS'!X$3&gt;=Tableau1[DATE DEPART])*(Tableau1[DATE RETOUR]&gt;='PLANNING MATOS'!X$3)*(Tableau1[[MATERIEL ]]='PLANNING MATOS'!$A27),0),8),"")</f>
        <v/>
      </c>
      <c r="Y27" s="49" t="str">
        <f t="array" ref="Y27">IFERROR(INDEX(Tableau1[],MATCH(1,('PLANNING MATOS'!Y$3&gt;=Tableau1[DATE DEPART])*(Tableau1[DATE RETOUR]&gt;='PLANNING MATOS'!Y$3)*(Tableau1[[MATERIEL ]]='PLANNING MATOS'!$A27),0),8),"")</f>
        <v/>
      </c>
      <c r="Z27" s="49" t="str">
        <f t="array" ref="Z27">IFERROR(INDEX(Tableau1[],MATCH(1,('PLANNING MATOS'!Z$3&gt;=Tableau1[DATE DEPART])*(Tableau1[DATE RETOUR]&gt;='PLANNING MATOS'!Z$3)*(Tableau1[[MATERIEL ]]='PLANNING MATOS'!$A27),0),8),"")</f>
        <v/>
      </c>
      <c r="AA27" s="49" t="str">
        <f t="array" ref="AA27">IFERROR(INDEX(Tableau1[],MATCH(1,('PLANNING MATOS'!AA$3&gt;=Tableau1[DATE DEPART])*(Tableau1[DATE RETOUR]&gt;='PLANNING MATOS'!AA$3)*(Tableau1[[MATERIEL ]]='PLANNING MATOS'!$A27),0),8),"")</f>
        <v/>
      </c>
      <c r="AB27" s="49" t="str">
        <f t="array" ref="AB27">IFERROR(INDEX(Tableau1[],MATCH(1,('PLANNING MATOS'!AB$3&gt;=Tableau1[DATE DEPART])*(Tableau1[DATE RETOUR]&gt;='PLANNING MATOS'!AB$3)*(Tableau1[[MATERIEL ]]='PLANNING MATOS'!$A27),0),8),"")</f>
        <v/>
      </c>
      <c r="AC27" s="49" t="str">
        <f t="array" ref="AC27">IFERROR(INDEX(Tableau1[],MATCH(1,('PLANNING MATOS'!AC$3&gt;=Tableau1[DATE DEPART])*(Tableau1[DATE RETOUR]&gt;='PLANNING MATOS'!AC$3)*(Tableau1[[MATERIEL ]]='PLANNING MATOS'!$A27),0),8),"")</f>
        <v/>
      </c>
      <c r="AD27" s="49" t="str">
        <f t="array" ref="AD27">IFERROR(INDEX(Tableau1[],MATCH(1,('PLANNING MATOS'!AD$3&gt;=Tableau1[DATE DEPART])*(Tableau1[DATE RETOUR]&gt;='PLANNING MATOS'!AD$3)*(Tableau1[[MATERIEL ]]='PLANNING MATOS'!$A27),0),8),"")</f>
        <v/>
      </c>
      <c r="AE27" s="49" t="str">
        <f t="array" ref="AE27">IFERROR(INDEX(Tableau1[],MATCH(1,('PLANNING MATOS'!AE$3&gt;=Tableau1[DATE DEPART])*(Tableau1[DATE RETOUR]&gt;='PLANNING MATOS'!AE$3)*(Tableau1[[MATERIEL ]]='PLANNING MATOS'!$A27),0),8),"")</f>
        <v/>
      </c>
      <c r="AF27" s="49" t="str">
        <f t="array" ref="AF27">IFERROR(INDEX(Tableau1[],MATCH(1,('PLANNING MATOS'!AF$3&gt;=Tableau1[DATE DEPART])*(Tableau1[DATE RETOUR]&gt;='PLANNING MATOS'!AF$3)*(Tableau1[[MATERIEL ]]='PLANNING MATOS'!$A27),0),8),"")</f>
        <v/>
      </c>
    </row>
    <row r="28" spans="1:32" ht="15.75" thickBot="1" x14ac:dyDescent="0.3">
      <c r="A28" s="48" t="str">
        <f>IFERROR(INDEX(INVENTAIRE!$A$4:$A$502,INVENTAIRE!N25),"")</f>
        <v>AUDIO MICRO M88 5 / 43736</v>
      </c>
      <c r="B28" s="49" t="str">
        <f t="array" ref="B28">IFERROR(INDEX(Tableau1[],MATCH(1,('PLANNING MATOS'!B$3&gt;=Tableau1[DATE DEPART])*(Tableau1[DATE RETOUR]&gt;='PLANNING MATOS'!B$3)*(Tableau1[[MATERIEL ]]='PLANNING MATOS'!$A28),0),8),"")</f>
        <v/>
      </c>
      <c r="C28" s="49" t="str">
        <f t="array" ref="C28">IFERROR(INDEX(Tableau1[],MATCH(1,('PLANNING MATOS'!C$3&gt;=Tableau1[DATE DEPART])*(Tableau1[DATE RETOUR]&gt;='PLANNING MATOS'!C$3)*(Tableau1[[MATERIEL ]]='PLANNING MATOS'!$A28),0),8),"")</f>
        <v/>
      </c>
      <c r="D28" s="49" t="str">
        <f t="array" ref="D28">IFERROR(INDEX(Tableau1[],MATCH(1,('PLANNING MATOS'!D$3&gt;=Tableau1[DATE DEPART])*(Tableau1[DATE RETOUR]&gt;='PLANNING MATOS'!D$3)*(Tableau1[[MATERIEL ]]='PLANNING MATOS'!$A28),0),8),"")</f>
        <v/>
      </c>
      <c r="E28" s="49" t="str">
        <f t="array" ref="E28">IFERROR(INDEX(Tableau1[],MATCH(1,('PLANNING MATOS'!E$3&gt;=Tableau1[DATE DEPART])*(Tableau1[DATE RETOUR]&gt;='PLANNING MATOS'!E$3)*(Tableau1[[MATERIEL ]]='PLANNING MATOS'!$A28),0),8),"")</f>
        <v/>
      </c>
      <c r="F28" s="49" t="str">
        <f t="array" ref="F28">IFERROR(INDEX(Tableau1[],MATCH(1,('PLANNING MATOS'!F$3&gt;=Tableau1[DATE DEPART])*(Tableau1[DATE RETOUR]&gt;='PLANNING MATOS'!F$3)*(Tableau1[[MATERIEL ]]='PLANNING MATOS'!$A28),0),8),"")</f>
        <v/>
      </c>
      <c r="G28" s="49" t="str">
        <f t="array" ref="G28">IFERROR(INDEX(Tableau1[],MATCH(1,('PLANNING MATOS'!G$3&gt;=Tableau1[DATE DEPART])*(Tableau1[DATE RETOUR]&gt;='PLANNING MATOS'!G$3)*(Tableau1[[MATERIEL ]]='PLANNING MATOS'!$A28),0),8),"")</f>
        <v/>
      </c>
      <c r="H28" s="49" t="str">
        <f t="array" ref="H28">IFERROR(INDEX(Tableau1[],MATCH(1,('PLANNING MATOS'!H$3&gt;=Tableau1[DATE DEPART])*(Tableau1[DATE RETOUR]&gt;='PLANNING MATOS'!H$3)*(Tableau1[[MATERIEL ]]='PLANNING MATOS'!$A28),0),8),"")</f>
        <v/>
      </c>
      <c r="I28" s="49" t="str">
        <f t="array" ref="I28">IFERROR(INDEX(Tableau1[],MATCH(1,('PLANNING MATOS'!I$3&gt;=Tableau1[DATE DEPART])*(Tableau1[DATE RETOUR]&gt;='PLANNING MATOS'!I$3)*(Tableau1[[MATERIEL ]]='PLANNING MATOS'!$A28),0),8),"")</f>
        <v/>
      </c>
      <c r="J28" s="49" t="str">
        <f t="array" ref="J28">IFERROR(INDEX(Tableau1[],MATCH(1,('PLANNING MATOS'!J$3&gt;=Tableau1[DATE DEPART])*(Tableau1[DATE RETOUR]&gt;='PLANNING MATOS'!J$3)*(Tableau1[[MATERIEL ]]='PLANNING MATOS'!$A28),0),8),"")</f>
        <v/>
      </c>
      <c r="K28" s="49" t="str">
        <f t="array" ref="K28">IFERROR(INDEX(Tableau1[],MATCH(1,('PLANNING MATOS'!K$3&gt;=Tableau1[DATE DEPART])*(Tableau1[DATE RETOUR]&gt;='PLANNING MATOS'!K$3)*(Tableau1[[MATERIEL ]]='PLANNING MATOS'!$A28),0),8),"")</f>
        <v/>
      </c>
      <c r="L28" s="49" t="str">
        <f t="array" ref="L28">IFERROR(INDEX(Tableau1[],MATCH(1,('PLANNING MATOS'!L$3&gt;=Tableau1[DATE DEPART])*(Tableau1[DATE RETOUR]&gt;='PLANNING MATOS'!L$3)*(Tableau1[[MATERIEL ]]='PLANNING MATOS'!$A28),0),8),"")</f>
        <v/>
      </c>
      <c r="M28" s="49" t="str">
        <f t="array" ref="M28">IFERROR(INDEX(Tableau1[],MATCH(1,('PLANNING MATOS'!M$3&gt;=Tableau1[DATE DEPART])*(Tableau1[DATE RETOUR]&gt;='PLANNING MATOS'!M$3)*(Tableau1[[MATERIEL ]]='PLANNING MATOS'!$A28),0),8),"")</f>
        <v/>
      </c>
      <c r="N28" s="49" t="str">
        <f t="array" ref="N28">IFERROR(INDEX(Tableau1[],MATCH(1,('PLANNING MATOS'!N$3&gt;=Tableau1[DATE DEPART])*(Tableau1[DATE RETOUR]&gt;='PLANNING MATOS'!N$3)*(Tableau1[[MATERIEL ]]='PLANNING MATOS'!$A28),0),8),"")</f>
        <v/>
      </c>
      <c r="O28" s="49" t="str">
        <f t="array" ref="O28">IFERROR(INDEX(Tableau1[],MATCH(1,('PLANNING MATOS'!O$3&gt;=Tableau1[DATE DEPART])*(Tableau1[DATE RETOUR]&gt;='PLANNING MATOS'!O$3)*(Tableau1[[MATERIEL ]]='PLANNING MATOS'!$A28),0),8),"")</f>
        <v/>
      </c>
      <c r="P28" s="49" t="str">
        <f t="array" ref="P28">IFERROR(INDEX(Tableau1[],MATCH(1,('PLANNING MATOS'!P$3&gt;=Tableau1[DATE DEPART])*(Tableau1[DATE RETOUR]&gt;='PLANNING MATOS'!P$3)*(Tableau1[[MATERIEL ]]='PLANNING MATOS'!$A28),0),8),"")</f>
        <v/>
      </c>
      <c r="Q28" s="49" t="str">
        <f t="array" ref="Q28">IFERROR(INDEX(Tableau1[],MATCH(1,('PLANNING MATOS'!Q$3&gt;=Tableau1[DATE DEPART])*(Tableau1[DATE RETOUR]&gt;='PLANNING MATOS'!Q$3)*(Tableau1[[MATERIEL ]]='PLANNING MATOS'!$A28),0),8),"")</f>
        <v/>
      </c>
      <c r="R28" s="49" t="str">
        <f t="array" ref="R28">IFERROR(INDEX(Tableau1[],MATCH(1,('PLANNING MATOS'!R$3&gt;=Tableau1[DATE DEPART])*(Tableau1[DATE RETOUR]&gt;='PLANNING MATOS'!R$3)*(Tableau1[[MATERIEL ]]='PLANNING MATOS'!$A28),0),8),"")</f>
        <v/>
      </c>
      <c r="S28" s="49" t="str">
        <f t="array" ref="S28">IFERROR(INDEX(Tableau1[],MATCH(1,('PLANNING MATOS'!S$3&gt;=Tableau1[DATE DEPART])*(Tableau1[DATE RETOUR]&gt;='PLANNING MATOS'!S$3)*(Tableau1[[MATERIEL ]]='PLANNING MATOS'!$A28),0),8),"")</f>
        <v/>
      </c>
      <c r="T28" s="49" t="str">
        <f t="array" ref="T28">IFERROR(INDEX(Tableau1[],MATCH(1,('PLANNING MATOS'!T$3&gt;=Tableau1[DATE DEPART])*(Tableau1[DATE RETOUR]&gt;='PLANNING MATOS'!T$3)*(Tableau1[[MATERIEL ]]='PLANNING MATOS'!$A28),0),8),"")</f>
        <v/>
      </c>
      <c r="U28" s="49" t="str">
        <f t="array" ref="U28">IFERROR(INDEX(Tableau1[],MATCH(1,('PLANNING MATOS'!U$3&gt;=Tableau1[DATE DEPART])*(Tableau1[DATE RETOUR]&gt;='PLANNING MATOS'!U$3)*(Tableau1[[MATERIEL ]]='PLANNING MATOS'!$A28),0),8),"")</f>
        <v/>
      </c>
      <c r="V28" s="49" t="str">
        <f t="array" ref="V28">IFERROR(INDEX(Tableau1[],MATCH(1,('PLANNING MATOS'!V$3&gt;=Tableau1[DATE DEPART])*(Tableau1[DATE RETOUR]&gt;='PLANNING MATOS'!V$3)*(Tableau1[[MATERIEL ]]='PLANNING MATOS'!$A28),0),8),"")</f>
        <v/>
      </c>
      <c r="W28" s="49" t="str">
        <f t="array" ref="W28">IFERROR(INDEX(Tableau1[],MATCH(1,('PLANNING MATOS'!W$3&gt;=Tableau1[DATE DEPART])*(Tableau1[DATE RETOUR]&gt;='PLANNING MATOS'!W$3)*(Tableau1[[MATERIEL ]]='PLANNING MATOS'!$A28),0),8),"")</f>
        <v/>
      </c>
      <c r="X28" s="49" t="str">
        <f t="array" ref="X28">IFERROR(INDEX(Tableau1[],MATCH(1,('PLANNING MATOS'!X$3&gt;=Tableau1[DATE DEPART])*(Tableau1[DATE RETOUR]&gt;='PLANNING MATOS'!X$3)*(Tableau1[[MATERIEL ]]='PLANNING MATOS'!$A28),0),8),"")</f>
        <v/>
      </c>
      <c r="Y28" s="49" t="str">
        <f t="array" ref="Y28">IFERROR(INDEX(Tableau1[],MATCH(1,('PLANNING MATOS'!Y$3&gt;=Tableau1[DATE DEPART])*(Tableau1[DATE RETOUR]&gt;='PLANNING MATOS'!Y$3)*(Tableau1[[MATERIEL ]]='PLANNING MATOS'!$A28),0),8),"")</f>
        <v/>
      </c>
      <c r="Z28" s="49" t="str">
        <f t="array" ref="Z28">IFERROR(INDEX(Tableau1[],MATCH(1,('PLANNING MATOS'!Z$3&gt;=Tableau1[DATE DEPART])*(Tableau1[DATE RETOUR]&gt;='PLANNING MATOS'!Z$3)*(Tableau1[[MATERIEL ]]='PLANNING MATOS'!$A28),0),8),"")</f>
        <v/>
      </c>
      <c r="AA28" s="49" t="str">
        <f t="array" ref="AA28">IFERROR(INDEX(Tableau1[],MATCH(1,('PLANNING MATOS'!AA$3&gt;=Tableau1[DATE DEPART])*(Tableau1[DATE RETOUR]&gt;='PLANNING MATOS'!AA$3)*(Tableau1[[MATERIEL ]]='PLANNING MATOS'!$A28),0),8),"")</f>
        <v/>
      </c>
      <c r="AB28" s="49" t="str">
        <f t="array" ref="AB28">IFERROR(INDEX(Tableau1[],MATCH(1,('PLANNING MATOS'!AB$3&gt;=Tableau1[DATE DEPART])*(Tableau1[DATE RETOUR]&gt;='PLANNING MATOS'!AB$3)*(Tableau1[[MATERIEL ]]='PLANNING MATOS'!$A28),0),8),"")</f>
        <v/>
      </c>
      <c r="AC28" s="49" t="str">
        <f t="array" ref="AC28">IFERROR(INDEX(Tableau1[],MATCH(1,('PLANNING MATOS'!AC$3&gt;=Tableau1[DATE DEPART])*(Tableau1[DATE RETOUR]&gt;='PLANNING MATOS'!AC$3)*(Tableau1[[MATERIEL ]]='PLANNING MATOS'!$A28),0),8),"")</f>
        <v/>
      </c>
      <c r="AD28" s="49" t="str">
        <f t="array" ref="AD28">IFERROR(INDEX(Tableau1[],MATCH(1,('PLANNING MATOS'!AD$3&gt;=Tableau1[DATE DEPART])*(Tableau1[DATE RETOUR]&gt;='PLANNING MATOS'!AD$3)*(Tableau1[[MATERIEL ]]='PLANNING MATOS'!$A28),0),8),"")</f>
        <v/>
      </c>
      <c r="AE28" s="49" t="str">
        <f t="array" ref="AE28">IFERROR(INDEX(Tableau1[],MATCH(1,('PLANNING MATOS'!AE$3&gt;=Tableau1[DATE DEPART])*(Tableau1[DATE RETOUR]&gt;='PLANNING MATOS'!AE$3)*(Tableau1[[MATERIEL ]]='PLANNING MATOS'!$A28),0),8),"")</f>
        <v/>
      </c>
      <c r="AF28" s="49" t="str">
        <f t="array" ref="AF28">IFERROR(INDEX(Tableau1[],MATCH(1,('PLANNING MATOS'!AF$3&gt;=Tableau1[DATE DEPART])*(Tableau1[DATE RETOUR]&gt;='PLANNING MATOS'!AF$3)*(Tableau1[[MATERIEL ]]='PLANNING MATOS'!$A28),0),8),"")</f>
        <v/>
      </c>
    </row>
    <row r="29" spans="1:32" ht="15.75" thickBot="1" x14ac:dyDescent="0.3">
      <c r="A29" s="48" t="str">
        <f>IFERROR(INDEX(INVENTAIRE!$A$4:$A$502,INVENTAIRE!N26),"")</f>
        <v>AUDIO MICRO M88 6 / 44684</v>
      </c>
      <c r="B29" s="49" t="str">
        <f t="array" ref="B29">IFERROR(INDEX(Tableau1[],MATCH(1,('PLANNING MATOS'!B$3&gt;=Tableau1[DATE DEPART])*(Tableau1[DATE RETOUR]&gt;='PLANNING MATOS'!B$3)*(Tableau1[[MATERIEL ]]='PLANNING MATOS'!$A29),0),8),"")</f>
        <v/>
      </c>
      <c r="C29" s="49" t="str">
        <f t="array" ref="C29">IFERROR(INDEX(Tableau1[],MATCH(1,('PLANNING MATOS'!C$3&gt;=Tableau1[DATE DEPART])*(Tableau1[DATE RETOUR]&gt;='PLANNING MATOS'!C$3)*(Tableau1[[MATERIEL ]]='PLANNING MATOS'!$A29),0),8),"")</f>
        <v/>
      </c>
      <c r="D29" s="49" t="str">
        <f t="array" ref="D29">IFERROR(INDEX(Tableau1[],MATCH(1,('PLANNING MATOS'!D$3&gt;=Tableau1[DATE DEPART])*(Tableau1[DATE RETOUR]&gt;='PLANNING MATOS'!D$3)*(Tableau1[[MATERIEL ]]='PLANNING MATOS'!$A29),0),8),"")</f>
        <v/>
      </c>
      <c r="E29" s="49" t="str">
        <f t="array" ref="E29">IFERROR(INDEX(Tableau1[],MATCH(1,('PLANNING MATOS'!E$3&gt;=Tableau1[DATE DEPART])*(Tableau1[DATE RETOUR]&gt;='PLANNING MATOS'!E$3)*(Tableau1[[MATERIEL ]]='PLANNING MATOS'!$A29),0),8),"")</f>
        <v/>
      </c>
      <c r="F29" s="49" t="str">
        <f t="array" ref="F29">IFERROR(INDEX(Tableau1[],MATCH(1,('PLANNING MATOS'!F$3&gt;=Tableau1[DATE DEPART])*(Tableau1[DATE RETOUR]&gt;='PLANNING MATOS'!F$3)*(Tableau1[[MATERIEL ]]='PLANNING MATOS'!$A29),0),8),"")</f>
        <v/>
      </c>
      <c r="G29" s="49" t="str">
        <f t="array" ref="G29">IFERROR(INDEX(Tableau1[],MATCH(1,('PLANNING MATOS'!G$3&gt;=Tableau1[DATE DEPART])*(Tableau1[DATE RETOUR]&gt;='PLANNING MATOS'!G$3)*(Tableau1[[MATERIEL ]]='PLANNING MATOS'!$A29),0),8),"")</f>
        <v/>
      </c>
      <c r="H29" s="49" t="str">
        <f t="array" ref="H29">IFERROR(INDEX(Tableau1[],MATCH(1,('PLANNING MATOS'!H$3&gt;=Tableau1[DATE DEPART])*(Tableau1[DATE RETOUR]&gt;='PLANNING MATOS'!H$3)*(Tableau1[[MATERIEL ]]='PLANNING MATOS'!$A29),0),8),"")</f>
        <v/>
      </c>
      <c r="I29" s="49" t="str">
        <f t="array" ref="I29">IFERROR(INDEX(Tableau1[],MATCH(1,('PLANNING MATOS'!I$3&gt;=Tableau1[DATE DEPART])*(Tableau1[DATE RETOUR]&gt;='PLANNING MATOS'!I$3)*(Tableau1[[MATERIEL ]]='PLANNING MATOS'!$A29),0),8),"")</f>
        <v/>
      </c>
      <c r="J29" s="49" t="str">
        <f t="array" ref="J29">IFERROR(INDEX(Tableau1[],MATCH(1,('PLANNING MATOS'!J$3&gt;=Tableau1[DATE DEPART])*(Tableau1[DATE RETOUR]&gt;='PLANNING MATOS'!J$3)*(Tableau1[[MATERIEL ]]='PLANNING MATOS'!$A29),0),8),"")</f>
        <v/>
      </c>
      <c r="K29" s="49" t="str">
        <f t="array" ref="K29">IFERROR(INDEX(Tableau1[],MATCH(1,('PLANNING MATOS'!K$3&gt;=Tableau1[DATE DEPART])*(Tableau1[DATE RETOUR]&gt;='PLANNING MATOS'!K$3)*(Tableau1[[MATERIEL ]]='PLANNING MATOS'!$A29),0),8),"")</f>
        <v/>
      </c>
      <c r="L29" s="49" t="str">
        <f t="array" ref="L29">IFERROR(INDEX(Tableau1[],MATCH(1,('PLANNING MATOS'!L$3&gt;=Tableau1[DATE DEPART])*(Tableau1[DATE RETOUR]&gt;='PLANNING MATOS'!L$3)*(Tableau1[[MATERIEL ]]='PLANNING MATOS'!$A29),0),8),"")</f>
        <v/>
      </c>
      <c r="M29" s="49" t="str">
        <f t="array" ref="M29">IFERROR(INDEX(Tableau1[],MATCH(1,('PLANNING MATOS'!M$3&gt;=Tableau1[DATE DEPART])*(Tableau1[DATE RETOUR]&gt;='PLANNING MATOS'!M$3)*(Tableau1[[MATERIEL ]]='PLANNING MATOS'!$A29),0),8),"")</f>
        <v/>
      </c>
      <c r="N29" s="49" t="str">
        <f t="array" ref="N29">IFERROR(INDEX(Tableau1[],MATCH(1,('PLANNING MATOS'!N$3&gt;=Tableau1[DATE DEPART])*(Tableau1[DATE RETOUR]&gt;='PLANNING MATOS'!N$3)*(Tableau1[[MATERIEL ]]='PLANNING MATOS'!$A29),0),8),"")</f>
        <v/>
      </c>
      <c r="O29" s="49" t="str">
        <f t="array" ref="O29">IFERROR(INDEX(Tableau1[],MATCH(1,('PLANNING MATOS'!O$3&gt;=Tableau1[DATE DEPART])*(Tableau1[DATE RETOUR]&gt;='PLANNING MATOS'!O$3)*(Tableau1[[MATERIEL ]]='PLANNING MATOS'!$A29),0),8),"")</f>
        <v/>
      </c>
      <c r="P29" s="49" t="str">
        <f t="array" ref="P29">IFERROR(INDEX(Tableau1[],MATCH(1,('PLANNING MATOS'!P$3&gt;=Tableau1[DATE DEPART])*(Tableau1[DATE RETOUR]&gt;='PLANNING MATOS'!P$3)*(Tableau1[[MATERIEL ]]='PLANNING MATOS'!$A29),0),8),"")</f>
        <v/>
      </c>
      <c r="Q29" s="49" t="str">
        <f t="array" ref="Q29">IFERROR(INDEX(Tableau1[],MATCH(1,('PLANNING MATOS'!Q$3&gt;=Tableau1[DATE DEPART])*(Tableau1[DATE RETOUR]&gt;='PLANNING MATOS'!Q$3)*(Tableau1[[MATERIEL ]]='PLANNING MATOS'!$A29),0),8),"")</f>
        <v/>
      </c>
      <c r="R29" s="49" t="str">
        <f t="array" ref="R29">IFERROR(INDEX(Tableau1[],MATCH(1,('PLANNING MATOS'!R$3&gt;=Tableau1[DATE DEPART])*(Tableau1[DATE RETOUR]&gt;='PLANNING MATOS'!R$3)*(Tableau1[[MATERIEL ]]='PLANNING MATOS'!$A29),0),8),"")</f>
        <v/>
      </c>
      <c r="S29" s="49" t="str">
        <f t="array" ref="S29">IFERROR(INDEX(Tableau1[],MATCH(1,('PLANNING MATOS'!S$3&gt;=Tableau1[DATE DEPART])*(Tableau1[DATE RETOUR]&gt;='PLANNING MATOS'!S$3)*(Tableau1[[MATERIEL ]]='PLANNING MATOS'!$A29),0),8),"")</f>
        <v/>
      </c>
      <c r="T29" s="49" t="str">
        <f t="array" ref="T29">IFERROR(INDEX(Tableau1[],MATCH(1,('PLANNING MATOS'!T$3&gt;=Tableau1[DATE DEPART])*(Tableau1[DATE RETOUR]&gt;='PLANNING MATOS'!T$3)*(Tableau1[[MATERIEL ]]='PLANNING MATOS'!$A29),0),8),"")</f>
        <v/>
      </c>
      <c r="U29" s="49" t="str">
        <f t="array" ref="U29">IFERROR(INDEX(Tableau1[],MATCH(1,('PLANNING MATOS'!U$3&gt;=Tableau1[DATE DEPART])*(Tableau1[DATE RETOUR]&gt;='PLANNING MATOS'!U$3)*(Tableau1[[MATERIEL ]]='PLANNING MATOS'!$A29),0),8),"")</f>
        <v/>
      </c>
      <c r="V29" s="49" t="str">
        <f t="array" ref="V29">IFERROR(INDEX(Tableau1[],MATCH(1,('PLANNING MATOS'!V$3&gt;=Tableau1[DATE DEPART])*(Tableau1[DATE RETOUR]&gt;='PLANNING MATOS'!V$3)*(Tableau1[[MATERIEL ]]='PLANNING MATOS'!$A29),0),8),"")</f>
        <v/>
      </c>
      <c r="W29" s="49" t="str">
        <f t="array" ref="W29">IFERROR(INDEX(Tableau1[],MATCH(1,('PLANNING MATOS'!W$3&gt;=Tableau1[DATE DEPART])*(Tableau1[DATE RETOUR]&gt;='PLANNING MATOS'!W$3)*(Tableau1[[MATERIEL ]]='PLANNING MATOS'!$A29),0),8),"")</f>
        <v/>
      </c>
      <c r="X29" s="49" t="str">
        <f t="array" ref="X29">IFERROR(INDEX(Tableau1[],MATCH(1,('PLANNING MATOS'!X$3&gt;=Tableau1[DATE DEPART])*(Tableau1[DATE RETOUR]&gt;='PLANNING MATOS'!X$3)*(Tableau1[[MATERIEL ]]='PLANNING MATOS'!$A29),0),8),"")</f>
        <v/>
      </c>
      <c r="Y29" s="49" t="str">
        <f t="array" ref="Y29">IFERROR(INDEX(Tableau1[],MATCH(1,('PLANNING MATOS'!Y$3&gt;=Tableau1[DATE DEPART])*(Tableau1[DATE RETOUR]&gt;='PLANNING MATOS'!Y$3)*(Tableau1[[MATERIEL ]]='PLANNING MATOS'!$A29),0),8),"")</f>
        <v/>
      </c>
      <c r="Z29" s="49" t="str">
        <f t="array" ref="Z29">IFERROR(INDEX(Tableau1[],MATCH(1,('PLANNING MATOS'!Z$3&gt;=Tableau1[DATE DEPART])*(Tableau1[DATE RETOUR]&gt;='PLANNING MATOS'!Z$3)*(Tableau1[[MATERIEL ]]='PLANNING MATOS'!$A29),0),8),"")</f>
        <v/>
      </c>
      <c r="AA29" s="49" t="str">
        <f t="array" ref="AA29">IFERROR(INDEX(Tableau1[],MATCH(1,('PLANNING MATOS'!AA$3&gt;=Tableau1[DATE DEPART])*(Tableau1[DATE RETOUR]&gt;='PLANNING MATOS'!AA$3)*(Tableau1[[MATERIEL ]]='PLANNING MATOS'!$A29),0),8),"")</f>
        <v/>
      </c>
      <c r="AB29" s="49" t="str">
        <f t="array" ref="AB29">IFERROR(INDEX(Tableau1[],MATCH(1,('PLANNING MATOS'!AB$3&gt;=Tableau1[DATE DEPART])*(Tableau1[DATE RETOUR]&gt;='PLANNING MATOS'!AB$3)*(Tableau1[[MATERIEL ]]='PLANNING MATOS'!$A29),0),8),"")</f>
        <v/>
      </c>
      <c r="AC29" s="49" t="str">
        <f t="array" ref="AC29">IFERROR(INDEX(Tableau1[],MATCH(1,('PLANNING MATOS'!AC$3&gt;=Tableau1[DATE DEPART])*(Tableau1[DATE RETOUR]&gt;='PLANNING MATOS'!AC$3)*(Tableau1[[MATERIEL ]]='PLANNING MATOS'!$A29),0),8),"")</f>
        <v/>
      </c>
      <c r="AD29" s="49" t="str">
        <f t="array" ref="AD29">IFERROR(INDEX(Tableau1[],MATCH(1,('PLANNING MATOS'!AD$3&gt;=Tableau1[DATE DEPART])*(Tableau1[DATE RETOUR]&gt;='PLANNING MATOS'!AD$3)*(Tableau1[[MATERIEL ]]='PLANNING MATOS'!$A29),0),8),"")</f>
        <v/>
      </c>
      <c r="AE29" s="49" t="str">
        <f t="array" ref="AE29">IFERROR(INDEX(Tableau1[],MATCH(1,('PLANNING MATOS'!AE$3&gt;=Tableau1[DATE DEPART])*(Tableau1[DATE RETOUR]&gt;='PLANNING MATOS'!AE$3)*(Tableau1[[MATERIEL ]]='PLANNING MATOS'!$A29),0),8),"")</f>
        <v/>
      </c>
      <c r="AF29" s="49" t="str">
        <f t="array" ref="AF29">IFERROR(INDEX(Tableau1[],MATCH(1,('PLANNING MATOS'!AF$3&gt;=Tableau1[DATE DEPART])*(Tableau1[DATE RETOUR]&gt;='PLANNING MATOS'!AF$3)*(Tableau1[[MATERIEL ]]='PLANNING MATOS'!$A29),0),8),"")</f>
        <v/>
      </c>
    </row>
    <row r="30" spans="1:32" ht="15.75" thickBot="1" x14ac:dyDescent="0.3">
      <c r="A30" s="48" t="str">
        <f>IFERROR(INDEX(INVENTAIRE!$A$4:$A$502,INVENTAIRE!N27),"")</f>
        <v>AUDIO MICRO M88 7 / 44686</v>
      </c>
      <c r="B30" s="49" t="str">
        <f t="array" ref="B30">IFERROR(INDEX(Tableau1[],MATCH(1,('PLANNING MATOS'!B$3&gt;=Tableau1[DATE DEPART])*(Tableau1[DATE RETOUR]&gt;='PLANNING MATOS'!B$3)*(Tableau1[[MATERIEL ]]='PLANNING MATOS'!$A30),0),8),"")</f>
        <v/>
      </c>
      <c r="C30" s="49" t="str">
        <f t="array" ref="C30">IFERROR(INDEX(Tableau1[],MATCH(1,('PLANNING MATOS'!C$3&gt;=Tableau1[DATE DEPART])*(Tableau1[DATE RETOUR]&gt;='PLANNING MATOS'!C$3)*(Tableau1[[MATERIEL ]]='PLANNING MATOS'!$A30),0),8),"")</f>
        <v/>
      </c>
      <c r="D30" s="49" t="str">
        <f t="array" ref="D30">IFERROR(INDEX(Tableau1[],MATCH(1,('PLANNING MATOS'!D$3&gt;=Tableau1[DATE DEPART])*(Tableau1[DATE RETOUR]&gt;='PLANNING MATOS'!D$3)*(Tableau1[[MATERIEL ]]='PLANNING MATOS'!$A30),0),8),"")</f>
        <v/>
      </c>
      <c r="E30" s="49" t="str">
        <f t="array" ref="E30">IFERROR(INDEX(Tableau1[],MATCH(1,('PLANNING MATOS'!E$3&gt;=Tableau1[DATE DEPART])*(Tableau1[DATE RETOUR]&gt;='PLANNING MATOS'!E$3)*(Tableau1[[MATERIEL ]]='PLANNING MATOS'!$A30),0),8),"")</f>
        <v/>
      </c>
      <c r="F30" s="49" t="str">
        <f t="array" ref="F30">IFERROR(INDEX(Tableau1[],MATCH(1,('PLANNING MATOS'!F$3&gt;=Tableau1[DATE DEPART])*(Tableau1[DATE RETOUR]&gt;='PLANNING MATOS'!F$3)*(Tableau1[[MATERIEL ]]='PLANNING MATOS'!$A30),0),8),"")</f>
        <v/>
      </c>
      <c r="G30" s="49" t="str">
        <f t="array" ref="G30">IFERROR(INDEX(Tableau1[],MATCH(1,('PLANNING MATOS'!G$3&gt;=Tableau1[DATE DEPART])*(Tableau1[DATE RETOUR]&gt;='PLANNING MATOS'!G$3)*(Tableau1[[MATERIEL ]]='PLANNING MATOS'!$A30),0),8),"")</f>
        <v/>
      </c>
      <c r="H30" s="49" t="str">
        <f t="array" ref="H30">IFERROR(INDEX(Tableau1[],MATCH(1,('PLANNING MATOS'!H$3&gt;=Tableau1[DATE DEPART])*(Tableau1[DATE RETOUR]&gt;='PLANNING MATOS'!H$3)*(Tableau1[[MATERIEL ]]='PLANNING MATOS'!$A30),0),8),"")</f>
        <v/>
      </c>
      <c r="I30" s="49" t="str">
        <f t="array" ref="I30">IFERROR(INDEX(Tableau1[],MATCH(1,('PLANNING MATOS'!I$3&gt;=Tableau1[DATE DEPART])*(Tableau1[DATE RETOUR]&gt;='PLANNING MATOS'!I$3)*(Tableau1[[MATERIEL ]]='PLANNING MATOS'!$A30),0),8),"")</f>
        <v/>
      </c>
      <c r="J30" s="49" t="str">
        <f t="array" ref="J30">IFERROR(INDEX(Tableau1[],MATCH(1,('PLANNING MATOS'!J$3&gt;=Tableau1[DATE DEPART])*(Tableau1[DATE RETOUR]&gt;='PLANNING MATOS'!J$3)*(Tableau1[[MATERIEL ]]='PLANNING MATOS'!$A30),0),8),"")</f>
        <v/>
      </c>
      <c r="K30" s="49" t="str">
        <f t="array" ref="K30">IFERROR(INDEX(Tableau1[],MATCH(1,('PLANNING MATOS'!K$3&gt;=Tableau1[DATE DEPART])*(Tableau1[DATE RETOUR]&gt;='PLANNING MATOS'!K$3)*(Tableau1[[MATERIEL ]]='PLANNING MATOS'!$A30),0),8),"")</f>
        <v/>
      </c>
      <c r="L30" s="49" t="str">
        <f t="array" ref="L30">IFERROR(INDEX(Tableau1[],MATCH(1,('PLANNING MATOS'!L$3&gt;=Tableau1[DATE DEPART])*(Tableau1[DATE RETOUR]&gt;='PLANNING MATOS'!L$3)*(Tableau1[[MATERIEL ]]='PLANNING MATOS'!$A30),0),8),"")</f>
        <v/>
      </c>
      <c r="M30" s="49" t="str">
        <f t="array" ref="M30">IFERROR(INDEX(Tableau1[],MATCH(1,('PLANNING MATOS'!M$3&gt;=Tableau1[DATE DEPART])*(Tableau1[DATE RETOUR]&gt;='PLANNING MATOS'!M$3)*(Tableau1[[MATERIEL ]]='PLANNING MATOS'!$A30),0),8),"")</f>
        <v/>
      </c>
      <c r="N30" s="49" t="str">
        <f t="array" ref="N30">IFERROR(INDEX(Tableau1[],MATCH(1,('PLANNING MATOS'!N$3&gt;=Tableau1[DATE DEPART])*(Tableau1[DATE RETOUR]&gt;='PLANNING MATOS'!N$3)*(Tableau1[[MATERIEL ]]='PLANNING MATOS'!$A30),0),8),"")</f>
        <v/>
      </c>
      <c r="O30" s="49" t="str">
        <f t="array" ref="O30">IFERROR(INDEX(Tableau1[],MATCH(1,('PLANNING MATOS'!O$3&gt;=Tableau1[DATE DEPART])*(Tableau1[DATE RETOUR]&gt;='PLANNING MATOS'!O$3)*(Tableau1[[MATERIEL ]]='PLANNING MATOS'!$A30),0),8),"")</f>
        <v/>
      </c>
      <c r="P30" s="49" t="str">
        <f t="array" ref="P30">IFERROR(INDEX(Tableau1[],MATCH(1,('PLANNING MATOS'!P$3&gt;=Tableau1[DATE DEPART])*(Tableau1[DATE RETOUR]&gt;='PLANNING MATOS'!P$3)*(Tableau1[[MATERIEL ]]='PLANNING MATOS'!$A30),0),8),"")</f>
        <v/>
      </c>
      <c r="Q30" s="49" t="str">
        <f t="array" ref="Q30">IFERROR(INDEX(Tableau1[],MATCH(1,('PLANNING MATOS'!Q$3&gt;=Tableau1[DATE DEPART])*(Tableau1[DATE RETOUR]&gt;='PLANNING MATOS'!Q$3)*(Tableau1[[MATERIEL ]]='PLANNING MATOS'!$A30),0),8),"")</f>
        <v/>
      </c>
      <c r="R30" s="49" t="str">
        <f t="array" ref="R30">IFERROR(INDEX(Tableau1[],MATCH(1,('PLANNING MATOS'!R$3&gt;=Tableau1[DATE DEPART])*(Tableau1[DATE RETOUR]&gt;='PLANNING MATOS'!R$3)*(Tableau1[[MATERIEL ]]='PLANNING MATOS'!$A30),0),8),"")</f>
        <v/>
      </c>
      <c r="S30" s="49" t="str">
        <f t="array" ref="S30">IFERROR(INDEX(Tableau1[],MATCH(1,('PLANNING MATOS'!S$3&gt;=Tableau1[DATE DEPART])*(Tableau1[DATE RETOUR]&gt;='PLANNING MATOS'!S$3)*(Tableau1[[MATERIEL ]]='PLANNING MATOS'!$A30),0),8),"")</f>
        <v/>
      </c>
      <c r="T30" s="49" t="str">
        <f t="array" ref="T30">IFERROR(INDEX(Tableau1[],MATCH(1,('PLANNING MATOS'!T$3&gt;=Tableau1[DATE DEPART])*(Tableau1[DATE RETOUR]&gt;='PLANNING MATOS'!T$3)*(Tableau1[[MATERIEL ]]='PLANNING MATOS'!$A30),0),8),"")</f>
        <v/>
      </c>
      <c r="U30" s="49" t="str">
        <f t="array" ref="U30">IFERROR(INDEX(Tableau1[],MATCH(1,('PLANNING MATOS'!U$3&gt;=Tableau1[DATE DEPART])*(Tableau1[DATE RETOUR]&gt;='PLANNING MATOS'!U$3)*(Tableau1[[MATERIEL ]]='PLANNING MATOS'!$A30),0),8),"")</f>
        <v/>
      </c>
      <c r="V30" s="49" t="str">
        <f t="array" ref="V30">IFERROR(INDEX(Tableau1[],MATCH(1,('PLANNING MATOS'!V$3&gt;=Tableau1[DATE DEPART])*(Tableau1[DATE RETOUR]&gt;='PLANNING MATOS'!V$3)*(Tableau1[[MATERIEL ]]='PLANNING MATOS'!$A30),0),8),"")</f>
        <v/>
      </c>
      <c r="W30" s="49" t="str">
        <f t="array" ref="W30">IFERROR(INDEX(Tableau1[],MATCH(1,('PLANNING MATOS'!W$3&gt;=Tableau1[DATE DEPART])*(Tableau1[DATE RETOUR]&gt;='PLANNING MATOS'!W$3)*(Tableau1[[MATERIEL ]]='PLANNING MATOS'!$A30),0),8),"")</f>
        <v/>
      </c>
      <c r="X30" s="49" t="str">
        <f t="array" ref="X30">IFERROR(INDEX(Tableau1[],MATCH(1,('PLANNING MATOS'!X$3&gt;=Tableau1[DATE DEPART])*(Tableau1[DATE RETOUR]&gt;='PLANNING MATOS'!X$3)*(Tableau1[[MATERIEL ]]='PLANNING MATOS'!$A30),0),8),"")</f>
        <v/>
      </c>
      <c r="Y30" s="49" t="str">
        <f t="array" ref="Y30">IFERROR(INDEX(Tableau1[],MATCH(1,('PLANNING MATOS'!Y$3&gt;=Tableau1[DATE DEPART])*(Tableau1[DATE RETOUR]&gt;='PLANNING MATOS'!Y$3)*(Tableau1[[MATERIEL ]]='PLANNING MATOS'!$A30),0),8),"")</f>
        <v/>
      </c>
      <c r="Z30" s="49" t="str">
        <f t="array" ref="Z30">IFERROR(INDEX(Tableau1[],MATCH(1,('PLANNING MATOS'!Z$3&gt;=Tableau1[DATE DEPART])*(Tableau1[DATE RETOUR]&gt;='PLANNING MATOS'!Z$3)*(Tableau1[[MATERIEL ]]='PLANNING MATOS'!$A30),0),8),"")</f>
        <v/>
      </c>
      <c r="AA30" s="49" t="str">
        <f t="array" ref="AA30">IFERROR(INDEX(Tableau1[],MATCH(1,('PLANNING MATOS'!AA$3&gt;=Tableau1[DATE DEPART])*(Tableau1[DATE RETOUR]&gt;='PLANNING MATOS'!AA$3)*(Tableau1[[MATERIEL ]]='PLANNING MATOS'!$A30),0),8),"")</f>
        <v/>
      </c>
      <c r="AB30" s="49" t="str">
        <f t="array" ref="AB30">IFERROR(INDEX(Tableau1[],MATCH(1,('PLANNING MATOS'!AB$3&gt;=Tableau1[DATE DEPART])*(Tableau1[DATE RETOUR]&gt;='PLANNING MATOS'!AB$3)*(Tableau1[[MATERIEL ]]='PLANNING MATOS'!$A30),0),8),"")</f>
        <v/>
      </c>
      <c r="AC30" s="49" t="str">
        <f t="array" ref="AC30">IFERROR(INDEX(Tableau1[],MATCH(1,('PLANNING MATOS'!AC$3&gt;=Tableau1[DATE DEPART])*(Tableau1[DATE RETOUR]&gt;='PLANNING MATOS'!AC$3)*(Tableau1[[MATERIEL ]]='PLANNING MATOS'!$A30),0),8),"")</f>
        <v/>
      </c>
      <c r="AD30" s="49" t="str">
        <f t="array" ref="AD30">IFERROR(INDEX(Tableau1[],MATCH(1,('PLANNING MATOS'!AD$3&gt;=Tableau1[DATE DEPART])*(Tableau1[DATE RETOUR]&gt;='PLANNING MATOS'!AD$3)*(Tableau1[[MATERIEL ]]='PLANNING MATOS'!$A30),0),8),"")</f>
        <v/>
      </c>
      <c r="AE30" s="49" t="str">
        <f t="array" ref="AE30">IFERROR(INDEX(Tableau1[],MATCH(1,('PLANNING MATOS'!AE$3&gt;=Tableau1[DATE DEPART])*(Tableau1[DATE RETOUR]&gt;='PLANNING MATOS'!AE$3)*(Tableau1[[MATERIEL ]]='PLANNING MATOS'!$A30),0),8),"")</f>
        <v/>
      </c>
      <c r="AF30" s="49" t="str">
        <f t="array" ref="AF30">IFERROR(INDEX(Tableau1[],MATCH(1,('PLANNING MATOS'!AF$3&gt;=Tableau1[DATE DEPART])*(Tableau1[DATE RETOUR]&gt;='PLANNING MATOS'!AF$3)*(Tableau1[[MATERIEL ]]='PLANNING MATOS'!$A30),0),8),"")</f>
        <v/>
      </c>
    </row>
    <row r="31" spans="1:32" ht="15.75" thickBot="1" x14ac:dyDescent="0.3">
      <c r="A31" s="48" t="str">
        <f>IFERROR(INDEX(INVENTAIRE!$A$4:$A$502,INVENTAIRE!N28),"")</f>
        <v>REGIE BLACKMAGIC WEBPRESENTER + CABLE USB</v>
      </c>
      <c r="B31" s="49" t="str">
        <f t="array" ref="B31">IFERROR(INDEX(Tableau1[],MATCH(1,('PLANNING MATOS'!B$3&gt;=Tableau1[DATE DEPART])*(Tableau1[DATE RETOUR]&gt;='PLANNING MATOS'!B$3)*(Tableau1[[MATERIEL ]]='PLANNING MATOS'!$A31),0),8),"")</f>
        <v/>
      </c>
      <c r="C31" s="49" t="str">
        <f t="array" ref="C31">IFERROR(INDEX(Tableau1[],MATCH(1,('PLANNING MATOS'!C$3&gt;=Tableau1[DATE DEPART])*(Tableau1[DATE RETOUR]&gt;='PLANNING MATOS'!C$3)*(Tableau1[[MATERIEL ]]='PLANNING MATOS'!$A31),0),8),"")</f>
        <v/>
      </c>
      <c r="D31" s="49" t="str">
        <f t="array" ref="D31">IFERROR(INDEX(Tableau1[],MATCH(1,('PLANNING MATOS'!D$3&gt;=Tableau1[DATE DEPART])*(Tableau1[DATE RETOUR]&gt;='PLANNING MATOS'!D$3)*(Tableau1[[MATERIEL ]]='PLANNING MATOS'!$A31),0),8),"")</f>
        <v/>
      </c>
      <c r="E31" s="49" t="str">
        <f t="array" ref="E31">IFERROR(INDEX(Tableau1[],MATCH(1,('PLANNING MATOS'!E$3&gt;=Tableau1[DATE DEPART])*(Tableau1[DATE RETOUR]&gt;='PLANNING MATOS'!E$3)*(Tableau1[[MATERIEL ]]='PLANNING MATOS'!$A31),0),8),"")</f>
        <v/>
      </c>
      <c r="F31" s="49" t="str">
        <f t="array" ref="F31">IFERROR(INDEX(Tableau1[],MATCH(1,('PLANNING MATOS'!F$3&gt;=Tableau1[DATE DEPART])*(Tableau1[DATE RETOUR]&gt;='PLANNING MATOS'!F$3)*(Tableau1[[MATERIEL ]]='PLANNING MATOS'!$A31),0),8),"")</f>
        <v/>
      </c>
      <c r="G31" s="49" t="str">
        <f t="array" ref="G31">IFERROR(INDEX(Tableau1[],MATCH(1,('PLANNING MATOS'!G$3&gt;=Tableau1[DATE DEPART])*(Tableau1[DATE RETOUR]&gt;='PLANNING MATOS'!G$3)*(Tableau1[[MATERIEL ]]='PLANNING MATOS'!$A31),0),8),"")</f>
        <v/>
      </c>
      <c r="H31" s="49" t="str">
        <f t="array" ref="H31">IFERROR(INDEX(Tableau1[],MATCH(1,('PLANNING MATOS'!H$3&gt;=Tableau1[DATE DEPART])*(Tableau1[DATE RETOUR]&gt;='PLANNING MATOS'!H$3)*(Tableau1[[MATERIEL ]]='PLANNING MATOS'!$A31),0),8),"")</f>
        <v/>
      </c>
      <c r="I31" s="49" t="str">
        <f t="array" ref="I31">IFERROR(INDEX(Tableau1[],MATCH(1,('PLANNING MATOS'!I$3&gt;=Tableau1[DATE DEPART])*(Tableau1[DATE RETOUR]&gt;='PLANNING MATOS'!I$3)*(Tableau1[[MATERIEL ]]='PLANNING MATOS'!$A31),0),8),"")</f>
        <v/>
      </c>
      <c r="J31" s="49" t="str">
        <f t="array" ref="J31">IFERROR(INDEX(Tableau1[],MATCH(1,('PLANNING MATOS'!J$3&gt;=Tableau1[DATE DEPART])*(Tableau1[DATE RETOUR]&gt;='PLANNING MATOS'!J$3)*(Tableau1[[MATERIEL ]]='PLANNING MATOS'!$A31),0),8),"")</f>
        <v/>
      </c>
      <c r="K31" s="49" t="str">
        <f t="array" ref="K31">IFERROR(INDEX(Tableau1[],MATCH(1,('PLANNING MATOS'!K$3&gt;=Tableau1[DATE DEPART])*(Tableau1[DATE RETOUR]&gt;='PLANNING MATOS'!K$3)*(Tableau1[[MATERIEL ]]='PLANNING MATOS'!$A31),0),8),"")</f>
        <v/>
      </c>
      <c r="L31" s="49" t="str">
        <f t="array" ref="L31">IFERROR(INDEX(Tableau1[],MATCH(1,('PLANNING MATOS'!L$3&gt;=Tableau1[DATE DEPART])*(Tableau1[DATE RETOUR]&gt;='PLANNING MATOS'!L$3)*(Tableau1[[MATERIEL ]]='PLANNING MATOS'!$A31),0),8),"")</f>
        <v/>
      </c>
      <c r="M31" s="49" t="str">
        <f t="array" ref="M31">IFERROR(INDEX(Tableau1[],MATCH(1,('PLANNING MATOS'!M$3&gt;=Tableau1[DATE DEPART])*(Tableau1[DATE RETOUR]&gt;='PLANNING MATOS'!M$3)*(Tableau1[[MATERIEL ]]='PLANNING MATOS'!$A31),0),8),"")</f>
        <v/>
      </c>
      <c r="N31" s="49" t="str">
        <f t="array" ref="N31">IFERROR(INDEX(Tableau1[],MATCH(1,('PLANNING MATOS'!N$3&gt;=Tableau1[DATE DEPART])*(Tableau1[DATE RETOUR]&gt;='PLANNING MATOS'!N$3)*(Tableau1[[MATERIEL ]]='PLANNING MATOS'!$A31),0),8),"")</f>
        <v/>
      </c>
      <c r="O31" s="49" t="str">
        <f t="array" ref="O31">IFERROR(INDEX(Tableau1[],MATCH(1,('PLANNING MATOS'!O$3&gt;=Tableau1[DATE DEPART])*(Tableau1[DATE RETOUR]&gt;='PLANNING MATOS'!O$3)*(Tableau1[[MATERIEL ]]='PLANNING MATOS'!$A31),0),8),"")</f>
        <v/>
      </c>
      <c r="P31" s="49" t="str">
        <f t="array" ref="P31">IFERROR(INDEX(Tableau1[],MATCH(1,('PLANNING MATOS'!P$3&gt;=Tableau1[DATE DEPART])*(Tableau1[DATE RETOUR]&gt;='PLANNING MATOS'!P$3)*(Tableau1[[MATERIEL ]]='PLANNING MATOS'!$A31),0),8),"")</f>
        <v/>
      </c>
      <c r="Q31" s="49" t="str">
        <f t="array" ref="Q31">IFERROR(INDEX(Tableau1[],MATCH(1,('PLANNING MATOS'!Q$3&gt;=Tableau1[DATE DEPART])*(Tableau1[DATE RETOUR]&gt;='PLANNING MATOS'!Q$3)*(Tableau1[[MATERIEL ]]='PLANNING MATOS'!$A31),0),8),"")</f>
        <v/>
      </c>
      <c r="R31" s="49" t="str">
        <f t="array" ref="R31">IFERROR(INDEX(Tableau1[],MATCH(1,('PLANNING MATOS'!R$3&gt;=Tableau1[DATE DEPART])*(Tableau1[DATE RETOUR]&gt;='PLANNING MATOS'!R$3)*(Tableau1[[MATERIEL ]]='PLANNING MATOS'!$A31),0),8),"")</f>
        <v/>
      </c>
      <c r="S31" s="49" t="str">
        <f t="array" ref="S31">IFERROR(INDEX(Tableau1[],MATCH(1,('PLANNING MATOS'!S$3&gt;=Tableau1[DATE DEPART])*(Tableau1[DATE RETOUR]&gt;='PLANNING MATOS'!S$3)*(Tableau1[[MATERIEL ]]='PLANNING MATOS'!$A31),0),8),"")</f>
        <v/>
      </c>
      <c r="T31" s="49" t="str">
        <f t="array" ref="T31">IFERROR(INDEX(Tableau1[],MATCH(1,('PLANNING MATOS'!T$3&gt;=Tableau1[DATE DEPART])*(Tableau1[DATE RETOUR]&gt;='PLANNING MATOS'!T$3)*(Tableau1[[MATERIEL ]]='PLANNING MATOS'!$A31),0),8),"")</f>
        <v/>
      </c>
      <c r="U31" s="49" t="str">
        <f t="array" ref="U31">IFERROR(INDEX(Tableau1[],MATCH(1,('PLANNING MATOS'!U$3&gt;=Tableau1[DATE DEPART])*(Tableau1[DATE RETOUR]&gt;='PLANNING MATOS'!U$3)*(Tableau1[[MATERIEL ]]='PLANNING MATOS'!$A31),0),8),"")</f>
        <v/>
      </c>
      <c r="V31" s="49" t="str">
        <f t="array" ref="V31">IFERROR(INDEX(Tableau1[],MATCH(1,('PLANNING MATOS'!V$3&gt;=Tableau1[DATE DEPART])*(Tableau1[DATE RETOUR]&gt;='PLANNING MATOS'!V$3)*(Tableau1[[MATERIEL ]]='PLANNING MATOS'!$A31),0),8),"")</f>
        <v/>
      </c>
      <c r="W31" s="49" t="str">
        <f t="array" ref="W31">IFERROR(INDEX(Tableau1[],MATCH(1,('PLANNING MATOS'!W$3&gt;=Tableau1[DATE DEPART])*(Tableau1[DATE RETOUR]&gt;='PLANNING MATOS'!W$3)*(Tableau1[[MATERIEL ]]='PLANNING MATOS'!$A31),0),8),"")</f>
        <v/>
      </c>
      <c r="X31" s="49" t="str">
        <f t="array" ref="X31">IFERROR(INDEX(Tableau1[],MATCH(1,('PLANNING MATOS'!X$3&gt;=Tableau1[DATE DEPART])*(Tableau1[DATE RETOUR]&gt;='PLANNING MATOS'!X$3)*(Tableau1[[MATERIEL ]]='PLANNING MATOS'!$A31),0),8),"")</f>
        <v/>
      </c>
      <c r="Y31" s="49" t="str">
        <f t="array" ref="Y31">IFERROR(INDEX(Tableau1[],MATCH(1,('PLANNING MATOS'!Y$3&gt;=Tableau1[DATE DEPART])*(Tableau1[DATE RETOUR]&gt;='PLANNING MATOS'!Y$3)*(Tableau1[[MATERIEL ]]='PLANNING MATOS'!$A31),0),8),"")</f>
        <v/>
      </c>
      <c r="Z31" s="49" t="str">
        <f t="array" ref="Z31">IFERROR(INDEX(Tableau1[],MATCH(1,('PLANNING MATOS'!Z$3&gt;=Tableau1[DATE DEPART])*(Tableau1[DATE RETOUR]&gt;='PLANNING MATOS'!Z$3)*(Tableau1[[MATERIEL ]]='PLANNING MATOS'!$A31),0),8),"")</f>
        <v/>
      </c>
      <c r="AA31" s="49" t="str">
        <f t="array" ref="AA31">IFERROR(INDEX(Tableau1[],MATCH(1,('PLANNING MATOS'!AA$3&gt;=Tableau1[DATE DEPART])*(Tableau1[DATE RETOUR]&gt;='PLANNING MATOS'!AA$3)*(Tableau1[[MATERIEL ]]='PLANNING MATOS'!$A31),0),8),"")</f>
        <v/>
      </c>
      <c r="AB31" s="49" t="str">
        <f t="array" ref="AB31">IFERROR(INDEX(Tableau1[],MATCH(1,('PLANNING MATOS'!AB$3&gt;=Tableau1[DATE DEPART])*(Tableau1[DATE RETOUR]&gt;='PLANNING MATOS'!AB$3)*(Tableau1[[MATERIEL ]]='PLANNING MATOS'!$A31),0),8),"")</f>
        <v/>
      </c>
      <c r="AC31" s="49" t="str">
        <f t="array" ref="AC31">IFERROR(INDEX(Tableau1[],MATCH(1,('PLANNING MATOS'!AC$3&gt;=Tableau1[DATE DEPART])*(Tableau1[DATE RETOUR]&gt;='PLANNING MATOS'!AC$3)*(Tableau1[[MATERIEL ]]='PLANNING MATOS'!$A31),0),8),"")</f>
        <v/>
      </c>
      <c r="AD31" s="49" t="str">
        <f t="array" ref="AD31">IFERROR(INDEX(Tableau1[],MATCH(1,('PLANNING MATOS'!AD$3&gt;=Tableau1[DATE DEPART])*(Tableau1[DATE RETOUR]&gt;='PLANNING MATOS'!AD$3)*(Tableau1[[MATERIEL ]]='PLANNING MATOS'!$A31),0),8),"")</f>
        <v/>
      </c>
      <c r="AE31" s="49" t="str">
        <f t="array" ref="AE31">IFERROR(INDEX(Tableau1[],MATCH(1,('PLANNING MATOS'!AE$3&gt;=Tableau1[DATE DEPART])*(Tableau1[DATE RETOUR]&gt;='PLANNING MATOS'!AE$3)*(Tableau1[[MATERIEL ]]='PLANNING MATOS'!$A31),0),8),"")</f>
        <v/>
      </c>
      <c r="AF31" s="49" t="str">
        <f t="array" ref="AF31">IFERROR(INDEX(Tableau1[],MATCH(1,('PLANNING MATOS'!AF$3&gt;=Tableau1[DATE DEPART])*(Tableau1[DATE RETOUR]&gt;='PLANNING MATOS'!AF$3)*(Tableau1[[MATERIEL ]]='PLANNING MATOS'!$A31),0),8),"")</f>
        <v/>
      </c>
    </row>
    <row r="32" spans="1:32" ht="15.75" thickBot="1" x14ac:dyDescent="0.3">
      <c r="A32" s="48" t="str">
        <f>IFERROR(INDEX(INVENTAIRE!$A$4:$A$502,INVENTAIRE!N29),"")</f>
        <v>REGIE BOITE ETANCHE SWITCH</v>
      </c>
      <c r="B32" s="49" t="str">
        <f t="array" ref="B32">IFERROR(INDEX(Tableau1[],MATCH(1,('PLANNING MATOS'!B$3&gt;=Tableau1[DATE DEPART])*(Tableau1[DATE RETOUR]&gt;='PLANNING MATOS'!B$3)*(Tableau1[[MATERIEL ]]='PLANNING MATOS'!$A32),0),8),"")</f>
        <v/>
      </c>
      <c r="C32" s="49" t="str">
        <f t="array" ref="C32">IFERROR(INDEX(Tableau1[],MATCH(1,('PLANNING MATOS'!C$3&gt;=Tableau1[DATE DEPART])*(Tableau1[DATE RETOUR]&gt;='PLANNING MATOS'!C$3)*(Tableau1[[MATERIEL ]]='PLANNING MATOS'!$A32),0),8),"")</f>
        <v/>
      </c>
      <c r="D32" s="49" t="str">
        <f t="array" ref="D32">IFERROR(INDEX(Tableau1[],MATCH(1,('PLANNING MATOS'!D$3&gt;=Tableau1[DATE DEPART])*(Tableau1[DATE RETOUR]&gt;='PLANNING MATOS'!D$3)*(Tableau1[[MATERIEL ]]='PLANNING MATOS'!$A32),0),8),"")</f>
        <v/>
      </c>
      <c r="E32" s="49" t="str">
        <f t="array" ref="E32">IFERROR(INDEX(Tableau1[],MATCH(1,('PLANNING MATOS'!E$3&gt;=Tableau1[DATE DEPART])*(Tableau1[DATE RETOUR]&gt;='PLANNING MATOS'!E$3)*(Tableau1[[MATERIEL ]]='PLANNING MATOS'!$A32),0),8),"")</f>
        <v/>
      </c>
      <c r="F32" s="49" t="str">
        <f t="array" ref="F32">IFERROR(INDEX(Tableau1[],MATCH(1,('PLANNING MATOS'!F$3&gt;=Tableau1[DATE DEPART])*(Tableau1[DATE RETOUR]&gt;='PLANNING MATOS'!F$3)*(Tableau1[[MATERIEL ]]='PLANNING MATOS'!$A32),0),8),"")</f>
        <v/>
      </c>
      <c r="G32" s="49" t="str">
        <f t="array" ref="G32">IFERROR(INDEX(Tableau1[],MATCH(1,('PLANNING MATOS'!G$3&gt;=Tableau1[DATE DEPART])*(Tableau1[DATE RETOUR]&gt;='PLANNING MATOS'!G$3)*(Tableau1[[MATERIEL ]]='PLANNING MATOS'!$A32),0),8),"")</f>
        <v/>
      </c>
      <c r="H32" s="49" t="str">
        <f t="array" ref="H32">IFERROR(INDEX(Tableau1[],MATCH(1,('PLANNING MATOS'!H$3&gt;=Tableau1[DATE DEPART])*(Tableau1[DATE RETOUR]&gt;='PLANNING MATOS'!H$3)*(Tableau1[[MATERIEL ]]='PLANNING MATOS'!$A32),0),8),"")</f>
        <v/>
      </c>
      <c r="I32" s="49" t="str">
        <f t="array" ref="I32">IFERROR(INDEX(Tableau1[],MATCH(1,('PLANNING MATOS'!I$3&gt;=Tableau1[DATE DEPART])*(Tableau1[DATE RETOUR]&gt;='PLANNING MATOS'!I$3)*(Tableau1[[MATERIEL ]]='PLANNING MATOS'!$A32),0),8),"")</f>
        <v/>
      </c>
      <c r="J32" s="49" t="str">
        <f t="array" ref="J32">IFERROR(INDEX(Tableau1[],MATCH(1,('PLANNING MATOS'!J$3&gt;=Tableau1[DATE DEPART])*(Tableau1[DATE RETOUR]&gt;='PLANNING MATOS'!J$3)*(Tableau1[[MATERIEL ]]='PLANNING MATOS'!$A32),0),8),"")</f>
        <v/>
      </c>
      <c r="K32" s="49" t="str">
        <f t="array" ref="K32">IFERROR(INDEX(Tableau1[],MATCH(1,('PLANNING MATOS'!K$3&gt;=Tableau1[DATE DEPART])*(Tableau1[DATE RETOUR]&gt;='PLANNING MATOS'!K$3)*(Tableau1[[MATERIEL ]]='PLANNING MATOS'!$A32),0),8),"")</f>
        <v/>
      </c>
      <c r="L32" s="49" t="str">
        <f t="array" ref="L32">IFERROR(INDEX(Tableau1[],MATCH(1,('PLANNING MATOS'!L$3&gt;=Tableau1[DATE DEPART])*(Tableau1[DATE RETOUR]&gt;='PLANNING MATOS'!L$3)*(Tableau1[[MATERIEL ]]='PLANNING MATOS'!$A32),0),8),"")</f>
        <v/>
      </c>
      <c r="M32" s="49" t="str">
        <f t="array" ref="M32">IFERROR(INDEX(Tableau1[],MATCH(1,('PLANNING MATOS'!M$3&gt;=Tableau1[DATE DEPART])*(Tableau1[DATE RETOUR]&gt;='PLANNING MATOS'!M$3)*(Tableau1[[MATERIEL ]]='PLANNING MATOS'!$A32),0),8),"")</f>
        <v/>
      </c>
      <c r="N32" s="49" t="str">
        <f t="array" ref="N32">IFERROR(INDEX(Tableau1[],MATCH(1,('PLANNING MATOS'!N$3&gt;=Tableau1[DATE DEPART])*(Tableau1[DATE RETOUR]&gt;='PLANNING MATOS'!N$3)*(Tableau1[[MATERIEL ]]='PLANNING MATOS'!$A32),0),8),"")</f>
        <v/>
      </c>
      <c r="O32" s="49" t="str">
        <f t="array" ref="O32">IFERROR(INDEX(Tableau1[],MATCH(1,('PLANNING MATOS'!O$3&gt;=Tableau1[DATE DEPART])*(Tableau1[DATE RETOUR]&gt;='PLANNING MATOS'!O$3)*(Tableau1[[MATERIEL ]]='PLANNING MATOS'!$A32),0),8),"")</f>
        <v/>
      </c>
      <c r="P32" s="49" t="str">
        <f t="array" ref="P32">IFERROR(INDEX(Tableau1[],MATCH(1,('PLANNING MATOS'!P$3&gt;=Tableau1[DATE DEPART])*(Tableau1[DATE RETOUR]&gt;='PLANNING MATOS'!P$3)*(Tableau1[[MATERIEL ]]='PLANNING MATOS'!$A32),0),8),"")</f>
        <v/>
      </c>
      <c r="Q32" s="49" t="str">
        <f t="array" ref="Q32">IFERROR(INDEX(Tableau1[],MATCH(1,('PLANNING MATOS'!Q$3&gt;=Tableau1[DATE DEPART])*(Tableau1[DATE RETOUR]&gt;='PLANNING MATOS'!Q$3)*(Tableau1[[MATERIEL ]]='PLANNING MATOS'!$A32),0),8),"")</f>
        <v/>
      </c>
      <c r="R32" s="49" t="str">
        <f t="array" ref="R32">IFERROR(INDEX(Tableau1[],MATCH(1,('PLANNING MATOS'!R$3&gt;=Tableau1[DATE DEPART])*(Tableau1[DATE RETOUR]&gt;='PLANNING MATOS'!R$3)*(Tableau1[[MATERIEL ]]='PLANNING MATOS'!$A32),0),8),"")</f>
        <v/>
      </c>
      <c r="S32" s="49" t="str">
        <f t="array" ref="S32">IFERROR(INDEX(Tableau1[],MATCH(1,('PLANNING MATOS'!S$3&gt;=Tableau1[DATE DEPART])*(Tableau1[DATE RETOUR]&gt;='PLANNING MATOS'!S$3)*(Tableau1[[MATERIEL ]]='PLANNING MATOS'!$A32),0),8),"")</f>
        <v/>
      </c>
      <c r="T32" s="49" t="str">
        <f t="array" ref="T32">IFERROR(INDEX(Tableau1[],MATCH(1,('PLANNING MATOS'!T$3&gt;=Tableau1[DATE DEPART])*(Tableau1[DATE RETOUR]&gt;='PLANNING MATOS'!T$3)*(Tableau1[[MATERIEL ]]='PLANNING MATOS'!$A32),0),8),"")</f>
        <v/>
      </c>
      <c r="U32" s="49" t="str">
        <f t="array" ref="U32">IFERROR(INDEX(Tableau1[],MATCH(1,('PLANNING MATOS'!U$3&gt;=Tableau1[DATE DEPART])*(Tableau1[DATE RETOUR]&gt;='PLANNING MATOS'!U$3)*(Tableau1[[MATERIEL ]]='PLANNING MATOS'!$A32),0),8),"")</f>
        <v/>
      </c>
      <c r="V32" s="49" t="str">
        <f t="array" ref="V32">IFERROR(INDEX(Tableau1[],MATCH(1,('PLANNING MATOS'!V$3&gt;=Tableau1[DATE DEPART])*(Tableau1[DATE RETOUR]&gt;='PLANNING MATOS'!V$3)*(Tableau1[[MATERIEL ]]='PLANNING MATOS'!$A32),0),8),"")</f>
        <v/>
      </c>
      <c r="W32" s="49" t="str">
        <f t="array" ref="W32">IFERROR(INDEX(Tableau1[],MATCH(1,('PLANNING MATOS'!W$3&gt;=Tableau1[DATE DEPART])*(Tableau1[DATE RETOUR]&gt;='PLANNING MATOS'!W$3)*(Tableau1[[MATERIEL ]]='PLANNING MATOS'!$A32),0),8),"")</f>
        <v/>
      </c>
      <c r="X32" s="49" t="str">
        <f t="array" ref="X32">IFERROR(INDEX(Tableau1[],MATCH(1,('PLANNING MATOS'!X$3&gt;=Tableau1[DATE DEPART])*(Tableau1[DATE RETOUR]&gt;='PLANNING MATOS'!X$3)*(Tableau1[[MATERIEL ]]='PLANNING MATOS'!$A32),0),8),"")</f>
        <v/>
      </c>
      <c r="Y32" s="49" t="str">
        <f t="array" ref="Y32">IFERROR(INDEX(Tableau1[],MATCH(1,('PLANNING MATOS'!Y$3&gt;=Tableau1[DATE DEPART])*(Tableau1[DATE RETOUR]&gt;='PLANNING MATOS'!Y$3)*(Tableau1[[MATERIEL ]]='PLANNING MATOS'!$A32),0),8),"")</f>
        <v/>
      </c>
      <c r="Z32" s="49" t="str">
        <f t="array" ref="Z32">IFERROR(INDEX(Tableau1[],MATCH(1,('PLANNING MATOS'!Z$3&gt;=Tableau1[DATE DEPART])*(Tableau1[DATE RETOUR]&gt;='PLANNING MATOS'!Z$3)*(Tableau1[[MATERIEL ]]='PLANNING MATOS'!$A32),0),8),"")</f>
        <v/>
      </c>
      <c r="AA32" s="49" t="str">
        <f t="array" ref="AA32">IFERROR(INDEX(Tableau1[],MATCH(1,('PLANNING MATOS'!AA$3&gt;=Tableau1[DATE DEPART])*(Tableau1[DATE RETOUR]&gt;='PLANNING MATOS'!AA$3)*(Tableau1[[MATERIEL ]]='PLANNING MATOS'!$A32),0),8),"")</f>
        <v/>
      </c>
      <c r="AB32" s="49" t="str">
        <f t="array" ref="AB32">IFERROR(INDEX(Tableau1[],MATCH(1,('PLANNING MATOS'!AB$3&gt;=Tableau1[DATE DEPART])*(Tableau1[DATE RETOUR]&gt;='PLANNING MATOS'!AB$3)*(Tableau1[[MATERIEL ]]='PLANNING MATOS'!$A32),0),8),"")</f>
        <v/>
      </c>
      <c r="AC32" s="49" t="str">
        <f t="array" ref="AC32">IFERROR(INDEX(Tableau1[],MATCH(1,('PLANNING MATOS'!AC$3&gt;=Tableau1[DATE DEPART])*(Tableau1[DATE RETOUR]&gt;='PLANNING MATOS'!AC$3)*(Tableau1[[MATERIEL ]]='PLANNING MATOS'!$A32),0),8),"")</f>
        <v/>
      </c>
      <c r="AD32" s="49" t="str">
        <f t="array" ref="AD32">IFERROR(INDEX(Tableau1[],MATCH(1,('PLANNING MATOS'!AD$3&gt;=Tableau1[DATE DEPART])*(Tableau1[DATE RETOUR]&gt;='PLANNING MATOS'!AD$3)*(Tableau1[[MATERIEL ]]='PLANNING MATOS'!$A32),0),8),"")</f>
        <v/>
      </c>
      <c r="AE32" s="49" t="str">
        <f t="array" ref="AE32">IFERROR(INDEX(Tableau1[],MATCH(1,('PLANNING MATOS'!AE$3&gt;=Tableau1[DATE DEPART])*(Tableau1[DATE RETOUR]&gt;='PLANNING MATOS'!AE$3)*(Tableau1[[MATERIEL ]]='PLANNING MATOS'!$A32),0),8),"")</f>
        <v/>
      </c>
      <c r="AF32" s="49" t="str">
        <f t="array" ref="AF32">IFERROR(INDEX(Tableau1[],MATCH(1,('PLANNING MATOS'!AF$3&gt;=Tableau1[DATE DEPART])*(Tableau1[DATE RETOUR]&gt;='PLANNING MATOS'!AF$3)*(Tableau1[[MATERIEL ]]='PLANNING MATOS'!$A32),0),8),"")</f>
        <v/>
      </c>
    </row>
    <row r="33" spans="1:32" ht="15.75" thickBot="1" x14ac:dyDescent="0.3">
      <c r="A33" s="48" t="str">
        <f>IFERROR(INDEX(INVENTAIRE!$A$4:$A$502,INVENTAIRE!N30),"")</f>
        <v>REGIE D-LINK SWITCH POE 1</v>
      </c>
      <c r="B33" s="49" t="str">
        <f t="array" ref="B33">IFERROR(INDEX(Tableau1[],MATCH(1,('PLANNING MATOS'!B$3&gt;=Tableau1[DATE DEPART])*(Tableau1[DATE RETOUR]&gt;='PLANNING MATOS'!B$3)*(Tableau1[[MATERIEL ]]='PLANNING MATOS'!$A33),0),8),"")</f>
        <v/>
      </c>
      <c r="C33" s="49" t="str">
        <f t="array" ref="C33">IFERROR(INDEX(Tableau1[],MATCH(1,('PLANNING MATOS'!C$3&gt;=Tableau1[DATE DEPART])*(Tableau1[DATE RETOUR]&gt;='PLANNING MATOS'!C$3)*(Tableau1[[MATERIEL ]]='PLANNING MATOS'!$A33),0),8),"")</f>
        <v/>
      </c>
      <c r="D33" s="49" t="str">
        <f t="array" ref="D33">IFERROR(INDEX(Tableau1[],MATCH(1,('PLANNING MATOS'!D$3&gt;=Tableau1[DATE DEPART])*(Tableau1[DATE RETOUR]&gt;='PLANNING MATOS'!D$3)*(Tableau1[[MATERIEL ]]='PLANNING MATOS'!$A33),0),8),"")</f>
        <v/>
      </c>
      <c r="E33" s="49" t="str">
        <f t="array" ref="E33">IFERROR(INDEX(Tableau1[],MATCH(1,('PLANNING MATOS'!E$3&gt;=Tableau1[DATE DEPART])*(Tableau1[DATE RETOUR]&gt;='PLANNING MATOS'!E$3)*(Tableau1[[MATERIEL ]]='PLANNING MATOS'!$A33),0),8),"")</f>
        <v/>
      </c>
      <c r="F33" s="49" t="str">
        <f t="array" ref="F33">IFERROR(INDEX(Tableau1[],MATCH(1,('PLANNING MATOS'!F$3&gt;=Tableau1[DATE DEPART])*(Tableau1[DATE RETOUR]&gt;='PLANNING MATOS'!F$3)*(Tableau1[[MATERIEL ]]='PLANNING MATOS'!$A33),0),8),"")</f>
        <v/>
      </c>
      <c r="G33" s="49" t="str">
        <f t="array" ref="G33">IFERROR(INDEX(Tableau1[],MATCH(1,('PLANNING MATOS'!G$3&gt;=Tableau1[DATE DEPART])*(Tableau1[DATE RETOUR]&gt;='PLANNING MATOS'!G$3)*(Tableau1[[MATERIEL ]]='PLANNING MATOS'!$A33),0),8),"")</f>
        <v/>
      </c>
      <c r="H33" s="49" t="str">
        <f t="array" ref="H33">IFERROR(INDEX(Tableau1[],MATCH(1,('PLANNING MATOS'!H$3&gt;=Tableau1[DATE DEPART])*(Tableau1[DATE RETOUR]&gt;='PLANNING MATOS'!H$3)*(Tableau1[[MATERIEL ]]='PLANNING MATOS'!$A33),0),8),"")</f>
        <v/>
      </c>
      <c r="I33" s="49" t="str">
        <f t="array" ref="I33">IFERROR(INDEX(Tableau1[],MATCH(1,('PLANNING MATOS'!I$3&gt;=Tableau1[DATE DEPART])*(Tableau1[DATE RETOUR]&gt;='PLANNING MATOS'!I$3)*(Tableau1[[MATERIEL ]]='PLANNING MATOS'!$A33),0),8),"")</f>
        <v/>
      </c>
      <c r="J33" s="49" t="str">
        <f t="array" ref="J33">IFERROR(INDEX(Tableau1[],MATCH(1,('PLANNING MATOS'!J$3&gt;=Tableau1[DATE DEPART])*(Tableau1[DATE RETOUR]&gt;='PLANNING MATOS'!J$3)*(Tableau1[[MATERIEL ]]='PLANNING MATOS'!$A33),0),8),"")</f>
        <v/>
      </c>
      <c r="K33" s="49" t="str">
        <f t="array" ref="K33">IFERROR(INDEX(Tableau1[],MATCH(1,('PLANNING MATOS'!K$3&gt;=Tableau1[DATE DEPART])*(Tableau1[DATE RETOUR]&gt;='PLANNING MATOS'!K$3)*(Tableau1[[MATERIEL ]]='PLANNING MATOS'!$A33),0),8),"")</f>
        <v/>
      </c>
      <c r="L33" s="49" t="str">
        <f t="array" ref="L33">IFERROR(INDEX(Tableau1[],MATCH(1,('PLANNING MATOS'!L$3&gt;=Tableau1[DATE DEPART])*(Tableau1[DATE RETOUR]&gt;='PLANNING MATOS'!L$3)*(Tableau1[[MATERIEL ]]='PLANNING MATOS'!$A33),0),8),"")</f>
        <v/>
      </c>
      <c r="M33" s="49" t="str">
        <f t="array" ref="M33">IFERROR(INDEX(Tableau1[],MATCH(1,('PLANNING MATOS'!M$3&gt;=Tableau1[DATE DEPART])*(Tableau1[DATE RETOUR]&gt;='PLANNING MATOS'!M$3)*(Tableau1[[MATERIEL ]]='PLANNING MATOS'!$A33),0),8),"")</f>
        <v/>
      </c>
      <c r="N33" s="49" t="str">
        <f t="array" ref="N33">IFERROR(INDEX(Tableau1[],MATCH(1,('PLANNING MATOS'!N$3&gt;=Tableau1[DATE DEPART])*(Tableau1[DATE RETOUR]&gt;='PLANNING MATOS'!N$3)*(Tableau1[[MATERIEL ]]='PLANNING MATOS'!$A33),0),8),"")</f>
        <v/>
      </c>
      <c r="O33" s="49" t="str">
        <f t="array" ref="O33">IFERROR(INDEX(Tableau1[],MATCH(1,('PLANNING MATOS'!O$3&gt;=Tableau1[DATE DEPART])*(Tableau1[DATE RETOUR]&gt;='PLANNING MATOS'!O$3)*(Tableau1[[MATERIEL ]]='PLANNING MATOS'!$A33),0),8),"")</f>
        <v/>
      </c>
      <c r="P33" s="49" t="str">
        <f t="array" ref="P33">IFERROR(INDEX(Tableau1[],MATCH(1,('PLANNING MATOS'!P$3&gt;=Tableau1[DATE DEPART])*(Tableau1[DATE RETOUR]&gt;='PLANNING MATOS'!P$3)*(Tableau1[[MATERIEL ]]='PLANNING MATOS'!$A33),0),8),"")</f>
        <v/>
      </c>
      <c r="Q33" s="49" t="str">
        <f t="array" ref="Q33">IFERROR(INDEX(Tableau1[],MATCH(1,('PLANNING MATOS'!Q$3&gt;=Tableau1[DATE DEPART])*(Tableau1[DATE RETOUR]&gt;='PLANNING MATOS'!Q$3)*(Tableau1[[MATERIEL ]]='PLANNING MATOS'!$A33),0),8),"")</f>
        <v/>
      </c>
      <c r="R33" s="49" t="str">
        <f t="array" ref="R33">IFERROR(INDEX(Tableau1[],MATCH(1,('PLANNING MATOS'!R$3&gt;=Tableau1[DATE DEPART])*(Tableau1[DATE RETOUR]&gt;='PLANNING MATOS'!R$3)*(Tableau1[[MATERIEL ]]='PLANNING MATOS'!$A33),0),8),"")</f>
        <v/>
      </c>
      <c r="S33" s="49" t="str">
        <f t="array" ref="S33">IFERROR(INDEX(Tableau1[],MATCH(1,('PLANNING MATOS'!S$3&gt;=Tableau1[DATE DEPART])*(Tableau1[DATE RETOUR]&gt;='PLANNING MATOS'!S$3)*(Tableau1[[MATERIEL ]]='PLANNING MATOS'!$A33),0),8),"")</f>
        <v/>
      </c>
      <c r="T33" s="49" t="str">
        <f t="array" ref="T33">IFERROR(INDEX(Tableau1[],MATCH(1,('PLANNING MATOS'!T$3&gt;=Tableau1[DATE DEPART])*(Tableau1[DATE RETOUR]&gt;='PLANNING MATOS'!T$3)*(Tableau1[[MATERIEL ]]='PLANNING MATOS'!$A33),0),8),"")</f>
        <v/>
      </c>
      <c r="U33" s="49" t="str">
        <f t="array" ref="U33">IFERROR(INDEX(Tableau1[],MATCH(1,('PLANNING MATOS'!U$3&gt;=Tableau1[DATE DEPART])*(Tableau1[DATE RETOUR]&gt;='PLANNING MATOS'!U$3)*(Tableau1[[MATERIEL ]]='PLANNING MATOS'!$A33),0),8),"")</f>
        <v/>
      </c>
      <c r="V33" s="49" t="str">
        <f t="array" ref="V33">IFERROR(INDEX(Tableau1[],MATCH(1,('PLANNING MATOS'!V$3&gt;=Tableau1[DATE DEPART])*(Tableau1[DATE RETOUR]&gt;='PLANNING MATOS'!V$3)*(Tableau1[[MATERIEL ]]='PLANNING MATOS'!$A33),0),8),"")</f>
        <v/>
      </c>
      <c r="W33" s="49" t="str">
        <f t="array" ref="W33">IFERROR(INDEX(Tableau1[],MATCH(1,('PLANNING MATOS'!W$3&gt;=Tableau1[DATE DEPART])*(Tableau1[DATE RETOUR]&gt;='PLANNING MATOS'!W$3)*(Tableau1[[MATERIEL ]]='PLANNING MATOS'!$A33),0),8),"")</f>
        <v/>
      </c>
      <c r="X33" s="49" t="str">
        <f t="array" ref="X33">IFERROR(INDEX(Tableau1[],MATCH(1,('PLANNING MATOS'!X$3&gt;=Tableau1[DATE DEPART])*(Tableau1[DATE RETOUR]&gt;='PLANNING MATOS'!X$3)*(Tableau1[[MATERIEL ]]='PLANNING MATOS'!$A33),0),8),"")</f>
        <v/>
      </c>
      <c r="Y33" s="49" t="str">
        <f t="array" ref="Y33">IFERROR(INDEX(Tableau1[],MATCH(1,('PLANNING MATOS'!Y$3&gt;=Tableau1[DATE DEPART])*(Tableau1[DATE RETOUR]&gt;='PLANNING MATOS'!Y$3)*(Tableau1[[MATERIEL ]]='PLANNING MATOS'!$A33),0),8),"")</f>
        <v/>
      </c>
      <c r="Z33" s="49" t="str">
        <f t="array" ref="Z33">IFERROR(INDEX(Tableau1[],MATCH(1,('PLANNING MATOS'!Z$3&gt;=Tableau1[DATE DEPART])*(Tableau1[DATE RETOUR]&gt;='PLANNING MATOS'!Z$3)*(Tableau1[[MATERIEL ]]='PLANNING MATOS'!$A33),0),8),"")</f>
        <v/>
      </c>
      <c r="AA33" s="49" t="str">
        <f t="array" ref="AA33">IFERROR(INDEX(Tableau1[],MATCH(1,('PLANNING MATOS'!AA$3&gt;=Tableau1[DATE DEPART])*(Tableau1[DATE RETOUR]&gt;='PLANNING MATOS'!AA$3)*(Tableau1[[MATERIEL ]]='PLANNING MATOS'!$A33),0),8),"")</f>
        <v/>
      </c>
      <c r="AB33" s="49" t="str">
        <f t="array" ref="AB33">IFERROR(INDEX(Tableau1[],MATCH(1,('PLANNING MATOS'!AB$3&gt;=Tableau1[DATE DEPART])*(Tableau1[DATE RETOUR]&gt;='PLANNING MATOS'!AB$3)*(Tableau1[[MATERIEL ]]='PLANNING MATOS'!$A33),0),8),"")</f>
        <v/>
      </c>
      <c r="AC33" s="49" t="str">
        <f t="array" ref="AC33">IFERROR(INDEX(Tableau1[],MATCH(1,('PLANNING MATOS'!AC$3&gt;=Tableau1[DATE DEPART])*(Tableau1[DATE RETOUR]&gt;='PLANNING MATOS'!AC$3)*(Tableau1[[MATERIEL ]]='PLANNING MATOS'!$A33),0),8),"")</f>
        <v/>
      </c>
      <c r="AD33" s="49" t="str">
        <f t="array" ref="AD33">IFERROR(INDEX(Tableau1[],MATCH(1,('PLANNING MATOS'!AD$3&gt;=Tableau1[DATE DEPART])*(Tableau1[DATE RETOUR]&gt;='PLANNING MATOS'!AD$3)*(Tableau1[[MATERIEL ]]='PLANNING MATOS'!$A33),0),8),"")</f>
        <v/>
      </c>
      <c r="AE33" s="49" t="str">
        <f t="array" ref="AE33">IFERROR(INDEX(Tableau1[],MATCH(1,('PLANNING MATOS'!AE$3&gt;=Tableau1[DATE DEPART])*(Tableau1[DATE RETOUR]&gt;='PLANNING MATOS'!AE$3)*(Tableau1[[MATERIEL ]]='PLANNING MATOS'!$A33),0),8),"")</f>
        <v/>
      </c>
      <c r="AF33" s="49" t="str">
        <f t="array" ref="AF33">IFERROR(INDEX(Tableau1[],MATCH(1,('PLANNING MATOS'!AF$3&gt;=Tableau1[DATE DEPART])*(Tableau1[DATE RETOUR]&gt;='PLANNING MATOS'!AF$3)*(Tableau1[[MATERIEL ]]='PLANNING MATOS'!$A33),0),8),"")</f>
        <v/>
      </c>
    </row>
    <row r="34" spans="1:32" ht="15.75" thickBot="1" x14ac:dyDescent="0.3">
      <c r="A34" s="48" t="str">
        <f>IFERROR(INDEX(INVENTAIRE!$A$4:$A$502,INVENTAIRE!N31),"")</f>
        <v>REGIE D-LINK SWITCH POE 2</v>
      </c>
      <c r="B34" s="49" t="str">
        <f t="array" ref="B34">IFERROR(INDEX(Tableau1[],MATCH(1,('PLANNING MATOS'!B$3&gt;=Tableau1[DATE DEPART])*(Tableau1[DATE RETOUR]&gt;='PLANNING MATOS'!B$3)*(Tableau1[[MATERIEL ]]='PLANNING MATOS'!$A34),0),8),"")</f>
        <v/>
      </c>
      <c r="C34" s="49" t="str">
        <f t="array" ref="C34">IFERROR(INDEX(Tableau1[],MATCH(1,('PLANNING MATOS'!C$3&gt;=Tableau1[DATE DEPART])*(Tableau1[DATE RETOUR]&gt;='PLANNING MATOS'!C$3)*(Tableau1[[MATERIEL ]]='PLANNING MATOS'!$A34),0),8),"")</f>
        <v/>
      </c>
      <c r="D34" s="49" t="str">
        <f t="array" ref="D34">IFERROR(INDEX(Tableau1[],MATCH(1,('PLANNING MATOS'!D$3&gt;=Tableau1[DATE DEPART])*(Tableau1[DATE RETOUR]&gt;='PLANNING MATOS'!D$3)*(Tableau1[[MATERIEL ]]='PLANNING MATOS'!$A34),0),8),"")</f>
        <v/>
      </c>
      <c r="E34" s="49" t="str">
        <f t="array" ref="E34">IFERROR(INDEX(Tableau1[],MATCH(1,('PLANNING MATOS'!E$3&gt;=Tableau1[DATE DEPART])*(Tableau1[DATE RETOUR]&gt;='PLANNING MATOS'!E$3)*(Tableau1[[MATERIEL ]]='PLANNING MATOS'!$A34),0),8),"")</f>
        <v/>
      </c>
      <c r="F34" s="49" t="str">
        <f t="array" ref="F34">IFERROR(INDEX(Tableau1[],MATCH(1,('PLANNING MATOS'!F$3&gt;=Tableau1[DATE DEPART])*(Tableau1[DATE RETOUR]&gt;='PLANNING MATOS'!F$3)*(Tableau1[[MATERIEL ]]='PLANNING MATOS'!$A34),0),8),"")</f>
        <v/>
      </c>
      <c r="G34" s="49" t="str">
        <f t="array" ref="G34">IFERROR(INDEX(Tableau1[],MATCH(1,('PLANNING MATOS'!G$3&gt;=Tableau1[DATE DEPART])*(Tableau1[DATE RETOUR]&gt;='PLANNING MATOS'!G$3)*(Tableau1[[MATERIEL ]]='PLANNING MATOS'!$A34),0),8),"")</f>
        <v/>
      </c>
      <c r="H34" s="49" t="str">
        <f t="array" ref="H34">IFERROR(INDEX(Tableau1[],MATCH(1,('PLANNING MATOS'!H$3&gt;=Tableau1[DATE DEPART])*(Tableau1[DATE RETOUR]&gt;='PLANNING MATOS'!H$3)*(Tableau1[[MATERIEL ]]='PLANNING MATOS'!$A34),0),8),"")</f>
        <v/>
      </c>
      <c r="I34" s="49" t="str">
        <f t="array" ref="I34">IFERROR(INDEX(Tableau1[],MATCH(1,('PLANNING MATOS'!I$3&gt;=Tableau1[DATE DEPART])*(Tableau1[DATE RETOUR]&gt;='PLANNING MATOS'!I$3)*(Tableau1[[MATERIEL ]]='PLANNING MATOS'!$A34),0),8),"")</f>
        <v/>
      </c>
      <c r="J34" s="49" t="str">
        <f t="array" ref="J34">IFERROR(INDEX(Tableau1[],MATCH(1,('PLANNING MATOS'!J$3&gt;=Tableau1[DATE DEPART])*(Tableau1[DATE RETOUR]&gt;='PLANNING MATOS'!J$3)*(Tableau1[[MATERIEL ]]='PLANNING MATOS'!$A34),0),8),"")</f>
        <v/>
      </c>
      <c r="K34" s="49" t="str">
        <f t="array" ref="K34">IFERROR(INDEX(Tableau1[],MATCH(1,('PLANNING MATOS'!K$3&gt;=Tableau1[DATE DEPART])*(Tableau1[DATE RETOUR]&gt;='PLANNING MATOS'!K$3)*(Tableau1[[MATERIEL ]]='PLANNING MATOS'!$A34),0),8),"")</f>
        <v/>
      </c>
      <c r="L34" s="49" t="str">
        <f t="array" ref="L34">IFERROR(INDEX(Tableau1[],MATCH(1,('PLANNING MATOS'!L$3&gt;=Tableau1[DATE DEPART])*(Tableau1[DATE RETOUR]&gt;='PLANNING MATOS'!L$3)*(Tableau1[[MATERIEL ]]='PLANNING MATOS'!$A34),0),8),"")</f>
        <v/>
      </c>
      <c r="M34" s="49" t="str">
        <f t="array" ref="M34">IFERROR(INDEX(Tableau1[],MATCH(1,('PLANNING MATOS'!M$3&gt;=Tableau1[DATE DEPART])*(Tableau1[DATE RETOUR]&gt;='PLANNING MATOS'!M$3)*(Tableau1[[MATERIEL ]]='PLANNING MATOS'!$A34),0),8),"")</f>
        <v/>
      </c>
      <c r="N34" s="49" t="str">
        <f t="array" ref="N34">IFERROR(INDEX(Tableau1[],MATCH(1,('PLANNING MATOS'!N$3&gt;=Tableau1[DATE DEPART])*(Tableau1[DATE RETOUR]&gt;='PLANNING MATOS'!N$3)*(Tableau1[[MATERIEL ]]='PLANNING MATOS'!$A34),0),8),"")</f>
        <v/>
      </c>
      <c r="O34" s="49" t="str">
        <f t="array" ref="O34">IFERROR(INDEX(Tableau1[],MATCH(1,('PLANNING MATOS'!O$3&gt;=Tableau1[DATE DEPART])*(Tableau1[DATE RETOUR]&gt;='PLANNING MATOS'!O$3)*(Tableau1[[MATERIEL ]]='PLANNING MATOS'!$A34),0),8),"")</f>
        <v/>
      </c>
      <c r="P34" s="49" t="str">
        <f t="array" ref="P34">IFERROR(INDEX(Tableau1[],MATCH(1,('PLANNING MATOS'!P$3&gt;=Tableau1[DATE DEPART])*(Tableau1[DATE RETOUR]&gt;='PLANNING MATOS'!P$3)*(Tableau1[[MATERIEL ]]='PLANNING MATOS'!$A34),0),8),"")</f>
        <v/>
      </c>
      <c r="Q34" s="49" t="str">
        <f t="array" ref="Q34">IFERROR(INDEX(Tableau1[],MATCH(1,('PLANNING MATOS'!Q$3&gt;=Tableau1[DATE DEPART])*(Tableau1[DATE RETOUR]&gt;='PLANNING MATOS'!Q$3)*(Tableau1[[MATERIEL ]]='PLANNING MATOS'!$A34),0),8),"")</f>
        <v/>
      </c>
      <c r="R34" s="49" t="str">
        <f t="array" ref="R34">IFERROR(INDEX(Tableau1[],MATCH(1,('PLANNING MATOS'!R$3&gt;=Tableau1[DATE DEPART])*(Tableau1[DATE RETOUR]&gt;='PLANNING MATOS'!R$3)*(Tableau1[[MATERIEL ]]='PLANNING MATOS'!$A34),0),8),"")</f>
        <v/>
      </c>
      <c r="S34" s="49" t="str">
        <f t="array" ref="S34">IFERROR(INDEX(Tableau1[],MATCH(1,('PLANNING MATOS'!S$3&gt;=Tableau1[DATE DEPART])*(Tableau1[DATE RETOUR]&gt;='PLANNING MATOS'!S$3)*(Tableau1[[MATERIEL ]]='PLANNING MATOS'!$A34),0),8),"")</f>
        <v/>
      </c>
      <c r="T34" s="49" t="str">
        <f t="array" ref="T34">IFERROR(INDEX(Tableau1[],MATCH(1,('PLANNING MATOS'!T$3&gt;=Tableau1[DATE DEPART])*(Tableau1[DATE RETOUR]&gt;='PLANNING MATOS'!T$3)*(Tableau1[[MATERIEL ]]='PLANNING MATOS'!$A34),0),8),"")</f>
        <v/>
      </c>
      <c r="U34" s="49" t="str">
        <f t="array" ref="U34">IFERROR(INDEX(Tableau1[],MATCH(1,('PLANNING MATOS'!U$3&gt;=Tableau1[DATE DEPART])*(Tableau1[DATE RETOUR]&gt;='PLANNING MATOS'!U$3)*(Tableau1[[MATERIEL ]]='PLANNING MATOS'!$A34),0),8),"")</f>
        <v/>
      </c>
      <c r="V34" s="49" t="str">
        <f t="array" ref="V34">IFERROR(INDEX(Tableau1[],MATCH(1,('PLANNING MATOS'!V$3&gt;=Tableau1[DATE DEPART])*(Tableau1[DATE RETOUR]&gt;='PLANNING MATOS'!V$3)*(Tableau1[[MATERIEL ]]='PLANNING MATOS'!$A34),0),8),"")</f>
        <v/>
      </c>
      <c r="W34" s="49" t="str">
        <f t="array" ref="W34">IFERROR(INDEX(Tableau1[],MATCH(1,('PLANNING MATOS'!W$3&gt;=Tableau1[DATE DEPART])*(Tableau1[DATE RETOUR]&gt;='PLANNING MATOS'!W$3)*(Tableau1[[MATERIEL ]]='PLANNING MATOS'!$A34),0),8),"")</f>
        <v/>
      </c>
      <c r="X34" s="49" t="str">
        <f t="array" ref="X34">IFERROR(INDEX(Tableau1[],MATCH(1,('PLANNING MATOS'!X$3&gt;=Tableau1[DATE DEPART])*(Tableau1[DATE RETOUR]&gt;='PLANNING MATOS'!X$3)*(Tableau1[[MATERIEL ]]='PLANNING MATOS'!$A34),0),8),"")</f>
        <v/>
      </c>
      <c r="Y34" s="49" t="str">
        <f t="array" ref="Y34">IFERROR(INDEX(Tableau1[],MATCH(1,('PLANNING MATOS'!Y$3&gt;=Tableau1[DATE DEPART])*(Tableau1[DATE RETOUR]&gt;='PLANNING MATOS'!Y$3)*(Tableau1[[MATERIEL ]]='PLANNING MATOS'!$A34),0),8),"")</f>
        <v/>
      </c>
      <c r="Z34" s="49" t="str">
        <f t="array" ref="Z34">IFERROR(INDEX(Tableau1[],MATCH(1,('PLANNING MATOS'!Z$3&gt;=Tableau1[DATE DEPART])*(Tableau1[DATE RETOUR]&gt;='PLANNING MATOS'!Z$3)*(Tableau1[[MATERIEL ]]='PLANNING MATOS'!$A34),0),8),"")</f>
        <v/>
      </c>
      <c r="AA34" s="49" t="str">
        <f t="array" ref="AA34">IFERROR(INDEX(Tableau1[],MATCH(1,('PLANNING MATOS'!AA$3&gt;=Tableau1[DATE DEPART])*(Tableau1[DATE RETOUR]&gt;='PLANNING MATOS'!AA$3)*(Tableau1[[MATERIEL ]]='PLANNING MATOS'!$A34),0),8),"")</f>
        <v/>
      </c>
      <c r="AB34" s="49" t="str">
        <f t="array" ref="AB34">IFERROR(INDEX(Tableau1[],MATCH(1,('PLANNING MATOS'!AB$3&gt;=Tableau1[DATE DEPART])*(Tableau1[DATE RETOUR]&gt;='PLANNING MATOS'!AB$3)*(Tableau1[[MATERIEL ]]='PLANNING MATOS'!$A34),0),8),"")</f>
        <v/>
      </c>
      <c r="AC34" s="49" t="str">
        <f t="array" ref="AC34">IFERROR(INDEX(Tableau1[],MATCH(1,('PLANNING MATOS'!AC$3&gt;=Tableau1[DATE DEPART])*(Tableau1[DATE RETOUR]&gt;='PLANNING MATOS'!AC$3)*(Tableau1[[MATERIEL ]]='PLANNING MATOS'!$A34),0),8),"")</f>
        <v/>
      </c>
      <c r="AD34" s="49" t="str">
        <f t="array" ref="AD34">IFERROR(INDEX(Tableau1[],MATCH(1,('PLANNING MATOS'!AD$3&gt;=Tableau1[DATE DEPART])*(Tableau1[DATE RETOUR]&gt;='PLANNING MATOS'!AD$3)*(Tableau1[[MATERIEL ]]='PLANNING MATOS'!$A34),0),8),"")</f>
        <v/>
      </c>
      <c r="AE34" s="49" t="str">
        <f t="array" ref="AE34">IFERROR(INDEX(Tableau1[],MATCH(1,('PLANNING MATOS'!AE$3&gt;=Tableau1[DATE DEPART])*(Tableau1[DATE RETOUR]&gt;='PLANNING MATOS'!AE$3)*(Tableau1[[MATERIEL ]]='PLANNING MATOS'!$A34),0),8),"")</f>
        <v/>
      </c>
      <c r="AF34" s="49" t="str">
        <f t="array" ref="AF34">IFERROR(INDEX(Tableau1[],MATCH(1,('PLANNING MATOS'!AF$3&gt;=Tableau1[DATE DEPART])*(Tableau1[DATE RETOUR]&gt;='PLANNING MATOS'!AF$3)*(Tableau1[[MATERIEL ]]='PLANNING MATOS'!$A34),0),8),"")</f>
        <v/>
      </c>
    </row>
    <row r="35" spans="1:32" ht="15.75" thickBot="1" x14ac:dyDescent="0.3">
      <c r="A35" s="48" t="str">
        <f>IFERROR(INDEX(INVENTAIRE!$A$4:$A$502,INVENTAIRE!N32),"")</f>
        <v>REGIE D-LINK SWITCH POE 3</v>
      </c>
      <c r="B35" s="49" t="str">
        <f t="array" ref="B35">IFERROR(INDEX(Tableau1[],MATCH(1,('PLANNING MATOS'!B$3&gt;=Tableau1[DATE DEPART])*(Tableau1[DATE RETOUR]&gt;='PLANNING MATOS'!B$3)*(Tableau1[[MATERIEL ]]='PLANNING MATOS'!$A35),0),8),"")</f>
        <v/>
      </c>
      <c r="C35" s="49" t="str">
        <f t="array" ref="C35">IFERROR(INDEX(Tableau1[],MATCH(1,('PLANNING MATOS'!C$3&gt;=Tableau1[DATE DEPART])*(Tableau1[DATE RETOUR]&gt;='PLANNING MATOS'!C$3)*(Tableau1[[MATERIEL ]]='PLANNING MATOS'!$A35),0),8),"")</f>
        <v/>
      </c>
      <c r="D35" s="49" t="str">
        <f t="array" ref="D35">IFERROR(INDEX(Tableau1[],MATCH(1,('PLANNING MATOS'!D$3&gt;=Tableau1[DATE DEPART])*(Tableau1[DATE RETOUR]&gt;='PLANNING MATOS'!D$3)*(Tableau1[[MATERIEL ]]='PLANNING MATOS'!$A35),0),8),"")</f>
        <v/>
      </c>
      <c r="E35" s="49" t="str">
        <f t="array" ref="E35">IFERROR(INDEX(Tableau1[],MATCH(1,('PLANNING MATOS'!E$3&gt;=Tableau1[DATE DEPART])*(Tableau1[DATE RETOUR]&gt;='PLANNING MATOS'!E$3)*(Tableau1[[MATERIEL ]]='PLANNING MATOS'!$A35),0),8),"")</f>
        <v/>
      </c>
      <c r="F35" s="49" t="str">
        <f t="array" ref="F35">IFERROR(INDEX(Tableau1[],MATCH(1,('PLANNING MATOS'!F$3&gt;=Tableau1[DATE DEPART])*(Tableau1[DATE RETOUR]&gt;='PLANNING MATOS'!F$3)*(Tableau1[[MATERIEL ]]='PLANNING MATOS'!$A35),0),8),"")</f>
        <v/>
      </c>
      <c r="G35" s="49" t="str">
        <f t="array" ref="G35">IFERROR(INDEX(Tableau1[],MATCH(1,('PLANNING MATOS'!G$3&gt;=Tableau1[DATE DEPART])*(Tableau1[DATE RETOUR]&gt;='PLANNING MATOS'!G$3)*(Tableau1[[MATERIEL ]]='PLANNING MATOS'!$A35),0),8),"")</f>
        <v/>
      </c>
      <c r="H35" s="49" t="str">
        <f t="array" ref="H35">IFERROR(INDEX(Tableau1[],MATCH(1,('PLANNING MATOS'!H$3&gt;=Tableau1[DATE DEPART])*(Tableau1[DATE RETOUR]&gt;='PLANNING MATOS'!H$3)*(Tableau1[[MATERIEL ]]='PLANNING MATOS'!$A35),0),8),"")</f>
        <v/>
      </c>
      <c r="I35" s="49" t="str">
        <f t="array" ref="I35">IFERROR(INDEX(Tableau1[],MATCH(1,('PLANNING MATOS'!I$3&gt;=Tableau1[DATE DEPART])*(Tableau1[DATE RETOUR]&gt;='PLANNING MATOS'!I$3)*(Tableau1[[MATERIEL ]]='PLANNING MATOS'!$A35),0),8),"")</f>
        <v/>
      </c>
      <c r="J35" s="49" t="str">
        <f t="array" ref="J35">IFERROR(INDEX(Tableau1[],MATCH(1,('PLANNING MATOS'!J$3&gt;=Tableau1[DATE DEPART])*(Tableau1[DATE RETOUR]&gt;='PLANNING MATOS'!J$3)*(Tableau1[[MATERIEL ]]='PLANNING MATOS'!$A35),0),8),"")</f>
        <v/>
      </c>
      <c r="K35" s="49" t="str">
        <f t="array" ref="K35">IFERROR(INDEX(Tableau1[],MATCH(1,('PLANNING MATOS'!K$3&gt;=Tableau1[DATE DEPART])*(Tableau1[DATE RETOUR]&gt;='PLANNING MATOS'!K$3)*(Tableau1[[MATERIEL ]]='PLANNING MATOS'!$A35),0),8),"")</f>
        <v/>
      </c>
      <c r="L35" s="49" t="str">
        <f t="array" ref="L35">IFERROR(INDEX(Tableau1[],MATCH(1,('PLANNING MATOS'!L$3&gt;=Tableau1[DATE DEPART])*(Tableau1[DATE RETOUR]&gt;='PLANNING MATOS'!L$3)*(Tableau1[[MATERIEL ]]='PLANNING MATOS'!$A35),0),8),"")</f>
        <v/>
      </c>
      <c r="M35" s="49" t="str">
        <f t="array" ref="M35">IFERROR(INDEX(Tableau1[],MATCH(1,('PLANNING MATOS'!M$3&gt;=Tableau1[DATE DEPART])*(Tableau1[DATE RETOUR]&gt;='PLANNING MATOS'!M$3)*(Tableau1[[MATERIEL ]]='PLANNING MATOS'!$A35),0),8),"")</f>
        <v/>
      </c>
      <c r="N35" s="49" t="str">
        <f t="array" ref="N35">IFERROR(INDEX(Tableau1[],MATCH(1,('PLANNING MATOS'!N$3&gt;=Tableau1[DATE DEPART])*(Tableau1[DATE RETOUR]&gt;='PLANNING MATOS'!N$3)*(Tableau1[[MATERIEL ]]='PLANNING MATOS'!$A35),0),8),"")</f>
        <v/>
      </c>
      <c r="O35" s="49" t="str">
        <f t="array" ref="O35">IFERROR(INDEX(Tableau1[],MATCH(1,('PLANNING MATOS'!O$3&gt;=Tableau1[DATE DEPART])*(Tableau1[DATE RETOUR]&gt;='PLANNING MATOS'!O$3)*(Tableau1[[MATERIEL ]]='PLANNING MATOS'!$A35),0),8),"")</f>
        <v/>
      </c>
      <c r="P35" s="49" t="str">
        <f t="array" ref="P35">IFERROR(INDEX(Tableau1[],MATCH(1,('PLANNING MATOS'!P$3&gt;=Tableau1[DATE DEPART])*(Tableau1[DATE RETOUR]&gt;='PLANNING MATOS'!P$3)*(Tableau1[[MATERIEL ]]='PLANNING MATOS'!$A35),0),8),"")</f>
        <v/>
      </c>
      <c r="Q35" s="49" t="str">
        <f t="array" ref="Q35">IFERROR(INDEX(Tableau1[],MATCH(1,('PLANNING MATOS'!Q$3&gt;=Tableau1[DATE DEPART])*(Tableau1[DATE RETOUR]&gt;='PLANNING MATOS'!Q$3)*(Tableau1[[MATERIEL ]]='PLANNING MATOS'!$A35),0),8),"")</f>
        <v/>
      </c>
      <c r="R35" s="49" t="str">
        <f t="array" ref="R35">IFERROR(INDEX(Tableau1[],MATCH(1,('PLANNING MATOS'!R$3&gt;=Tableau1[DATE DEPART])*(Tableau1[DATE RETOUR]&gt;='PLANNING MATOS'!R$3)*(Tableau1[[MATERIEL ]]='PLANNING MATOS'!$A35),0),8),"")</f>
        <v/>
      </c>
      <c r="S35" s="49" t="str">
        <f t="array" ref="S35">IFERROR(INDEX(Tableau1[],MATCH(1,('PLANNING MATOS'!S$3&gt;=Tableau1[DATE DEPART])*(Tableau1[DATE RETOUR]&gt;='PLANNING MATOS'!S$3)*(Tableau1[[MATERIEL ]]='PLANNING MATOS'!$A35),0),8),"")</f>
        <v/>
      </c>
      <c r="T35" s="49" t="str">
        <f t="array" ref="T35">IFERROR(INDEX(Tableau1[],MATCH(1,('PLANNING MATOS'!T$3&gt;=Tableau1[DATE DEPART])*(Tableau1[DATE RETOUR]&gt;='PLANNING MATOS'!T$3)*(Tableau1[[MATERIEL ]]='PLANNING MATOS'!$A35),0),8),"")</f>
        <v/>
      </c>
      <c r="U35" s="49" t="str">
        <f t="array" ref="U35">IFERROR(INDEX(Tableau1[],MATCH(1,('PLANNING MATOS'!U$3&gt;=Tableau1[DATE DEPART])*(Tableau1[DATE RETOUR]&gt;='PLANNING MATOS'!U$3)*(Tableau1[[MATERIEL ]]='PLANNING MATOS'!$A35),0),8),"")</f>
        <v/>
      </c>
      <c r="V35" s="49" t="str">
        <f t="array" ref="V35">IFERROR(INDEX(Tableau1[],MATCH(1,('PLANNING MATOS'!V$3&gt;=Tableau1[DATE DEPART])*(Tableau1[DATE RETOUR]&gt;='PLANNING MATOS'!V$3)*(Tableau1[[MATERIEL ]]='PLANNING MATOS'!$A35),0),8),"")</f>
        <v/>
      </c>
      <c r="W35" s="49" t="str">
        <f t="array" ref="W35">IFERROR(INDEX(Tableau1[],MATCH(1,('PLANNING MATOS'!W$3&gt;=Tableau1[DATE DEPART])*(Tableau1[DATE RETOUR]&gt;='PLANNING MATOS'!W$3)*(Tableau1[[MATERIEL ]]='PLANNING MATOS'!$A35),0),8),"")</f>
        <v/>
      </c>
      <c r="X35" s="49" t="str">
        <f t="array" ref="X35">IFERROR(INDEX(Tableau1[],MATCH(1,('PLANNING MATOS'!X$3&gt;=Tableau1[DATE DEPART])*(Tableau1[DATE RETOUR]&gt;='PLANNING MATOS'!X$3)*(Tableau1[[MATERIEL ]]='PLANNING MATOS'!$A35),0),8),"")</f>
        <v/>
      </c>
      <c r="Y35" s="49" t="str">
        <f t="array" ref="Y35">IFERROR(INDEX(Tableau1[],MATCH(1,('PLANNING MATOS'!Y$3&gt;=Tableau1[DATE DEPART])*(Tableau1[DATE RETOUR]&gt;='PLANNING MATOS'!Y$3)*(Tableau1[[MATERIEL ]]='PLANNING MATOS'!$A35),0),8),"")</f>
        <v/>
      </c>
      <c r="Z35" s="49" t="str">
        <f t="array" ref="Z35">IFERROR(INDEX(Tableau1[],MATCH(1,('PLANNING MATOS'!Z$3&gt;=Tableau1[DATE DEPART])*(Tableau1[DATE RETOUR]&gt;='PLANNING MATOS'!Z$3)*(Tableau1[[MATERIEL ]]='PLANNING MATOS'!$A35),0),8),"")</f>
        <v/>
      </c>
      <c r="AA35" s="49" t="str">
        <f t="array" ref="AA35">IFERROR(INDEX(Tableau1[],MATCH(1,('PLANNING MATOS'!AA$3&gt;=Tableau1[DATE DEPART])*(Tableau1[DATE RETOUR]&gt;='PLANNING MATOS'!AA$3)*(Tableau1[[MATERIEL ]]='PLANNING MATOS'!$A35),0),8),"")</f>
        <v/>
      </c>
      <c r="AB35" s="49" t="str">
        <f t="array" ref="AB35">IFERROR(INDEX(Tableau1[],MATCH(1,('PLANNING MATOS'!AB$3&gt;=Tableau1[DATE DEPART])*(Tableau1[DATE RETOUR]&gt;='PLANNING MATOS'!AB$3)*(Tableau1[[MATERIEL ]]='PLANNING MATOS'!$A35),0),8),"")</f>
        <v/>
      </c>
      <c r="AC35" s="49" t="str">
        <f t="array" ref="AC35">IFERROR(INDEX(Tableau1[],MATCH(1,('PLANNING MATOS'!AC$3&gt;=Tableau1[DATE DEPART])*(Tableau1[DATE RETOUR]&gt;='PLANNING MATOS'!AC$3)*(Tableau1[[MATERIEL ]]='PLANNING MATOS'!$A35),0),8),"")</f>
        <v/>
      </c>
      <c r="AD35" s="49" t="str">
        <f t="array" ref="AD35">IFERROR(INDEX(Tableau1[],MATCH(1,('PLANNING MATOS'!AD$3&gt;=Tableau1[DATE DEPART])*(Tableau1[DATE RETOUR]&gt;='PLANNING MATOS'!AD$3)*(Tableau1[[MATERIEL ]]='PLANNING MATOS'!$A35),0),8),"")</f>
        <v/>
      </c>
      <c r="AE35" s="49" t="str">
        <f t="array" ref="AE35">IFERROR(INDEX(Tableau1[],MATCH(1,('PLANNING MATOS'!AE$3&gt;=Tableau1[DATE DEPART])*(Tableau1[DATE RETOUR]&gt;='PLANNING MATOS'!AE$3)*(Tableau1[[MATERIEL ]]='PLANNING MATOS'!$A35),0),8),"")</f>
        <v/>
      </c>
      <c r="AF35" s="49" t="str">
        <f t="array" ref="AF35">IFERROR(INDEX(Tableau1[],MATCH(1,('PLANNING MATOS'!AF$3&gt;=Tableau1[DATE DEPART])*(Tableau1[DATE RETOUR]&gt;='PLANNING MATOS'!AF$3)*(Tableau1[[MATERIEL ]]='PLANNING MATOS'!$A35),0),8),"")</f>
        <v/>
      </c>
    </row>
    <row r="36" spans="1:32" ht="15.75" thickBot="1" x14ac:dyDescent="0.3">
      <c r="A36" s="48" t="str">
        <f>IFERROR(INDEX(INVENTAIRE!$A$4:$A$502,INVENTAIRE!N33),"")</f>
        <v>REGIE ECRAN PC IIYAMA AVEC SUPPORT BRAS MAJ</v>
      </c>
      <c r="B36" s="49" t="str">
        <f t="array" ref="B36">IFERROR(INDEX(Tableau1[],MATCH(1,('PLANNING MATOS'!B$3&gt;=Tableau1[DATE DEPART])*(Tableau1[DATE RETOUR]&gt;='PLANNING MATOS'!B$3)*(Tableau1[[MATERIEL ]]='PLANNING MATOS'!$A36),0),8),"")</f>
        <v/>
      </c>
      <c r="C36" s="49" t="str">
        <f t="array" ref="C36">IFERROR(INDEX(Tableau1[],MATCH(1,('PLANNING MATOS'!C$3&gt;=Tableau1[DATE DEPART])*(Tableau1[DATE RETOUR]&gt;='PLANNING MATOS'!C$3)*(Tableau1[[MATERIEL ]]='PLANNING MATOS'!$A36),0),8),"")</f>
        <v/>
      </c>
      <c r="D36" s="49" t="str">
        <f t="array" ref="D36">IFERROR(INDEX(Tableau1[],MATCH(1,('PLANNING MATOS'!D$3&gt;=Tableau1[DATE DEPART])*(Tableau1[DATE RETOUR]&gt;='PLANNING MATOS'!D$3)*(Tableau1[[MATERIEL ]]='PLANNING MATOS'!$A36),0),8),"")</f>
        <v/>
      </c>
      <c r="E36" s="49" t="str">
        <f t="array" ref="E36">IFERROR(INDEX(Tableau1[],MATCH(1,('PLANNING MATOS'!E$3&gt;=Tableau1[DATE DEPART])*(Tableau1[DATE RETOUR]&gt;='PLANNING MATOS'!E$3)*(Tableau1[[MATERIEL ]]='PLANNING MATOS'!$A36),0),8),"")</f>
        <v/>
      </c>
      <c r="F36" s="49" t="str">
        <f t="array" ref="F36">IFERROR(INDEX(Tableau1[],MATCH(1,('PLANNING MATOS'!F$3&gt;=Tableau1[DATE DEPART])*(Tableau1[DATE RETOUR]&gt;='PLANNING MATOS'!F$3)*(Tableau1[[MATERIEL ]]='PLANNING MATOS'!$A36),0),8),"")</f>
        <v/>
      </c>
      <c r="G36" s="49" t="str">
        <f t="array" ref="G36">IFERROR(INDEX(Tableau1[],MATCH(1,('PLANNING MATOS'!G$3&gt;=Tableau1[DATE DEPART])*(Tableau1[DATE RETOUR]&gt;='PLANNING MATOS'!G$3)*(Tableau1[[MATERIEL ]]='PLANNING MATOS'!$A36),0),8),"")</f>
        <v/>
      </c>
      <c r="H36" s="49" t="str">
        <f t="array" ref="H36">IFERROR(INDEX(Tableau1[],MATCH(1,('PLANNING MATOS'!H$3&gt;=Tableau1[DATE DEPART])*(Tableau1[DATE RETOUR]&gt;='PLANNING MATOS'!H$3)*(Tableau1[[MATERIEL ]]='PLANNING MATOS'!$A36),0),8),"")</f>
        <v/>
      </c>
      <c r="I36" s="49" t="str">
        <f t="array" ref="I36">IFERROR(INDEX(Tableau1[],MATCH(1,('PLANNING MATOS'!I$3&gt;=Tableau1[DATE DEPART])*(Tableau1[DATE RETOUR]&gt;='PLANNING MATOS'!I$3)*(Tableau1[[MATERIEL ]]='PLANNING MATOS'!$A36),0),8),"")</f>
        <v/>
      </c>
      <c r="J36" s="49" t="str">
        <f t="array" ref="J36">IFERROR(INDEX(Tableau1[],MATCH(1,('PLANNING MATOS'!J$3&gt;=Tableau1[DATE DEPART])*(Tableau1[DATE RETOUR]&gt;='PLANNING MATOS'!J$3)*(Tableau1[[MATERIEL ]]='PLANNING MATOS'!$A36),0),8),"")</f>
        <v/>
      </c>
      <c r="K36" s="49" t="str">
        <f t="array" ref="K36">IFERROR(INDEX(Tableau1[],MATCH(1,('PLANNING MATOS'!K$3&gt;=Tableau1[DATE DEPART])*(Tableau1[DATE RETOUR]&gt;='PLANNING MATOS'!K$3)*(Tableau1[[MATERIEL ]]='PLANNING MATOS'!$A36),0),8),"")</f>
        <v/>
      </c>
      <c r="L36" s="49" t="str">
        <f t="array" ref="L36">IFERROR(INDEX(Tableau1[],MATCH(1,('PLANNING MATOS'!L$3&gt;=Tableau1[DATE DEPART])*(Tableau1[DATE RETOUR]&gt;='PLANNING MATOS'!L$3)*(Tableau1[[MATERIEL ]]='PLANNING MATOS'!$A36),0),8),"")</f>
        <v/>
      </c>
      <c r="M36" s="49" t="str">
        <f t="array" ref="M36">IFERROR(INDEX(Tableau1[],MATCH(1,('PLANNING MATOS'!M$3&gt;=Tableau1[DATE DEPART])*(Tableau1[DATE RETOUR]&gt;='PLANNING MATOS'!M$3)*(Tableau1[[MATERIEL ]]='PLANNING MATOS'!$A36),0),8),"")</f>
        <v/>
      </c>
      <c r="N36" s="49" t="str">
        <f t="array" ref="N36">IFERROR(INDEX(Tableau1[],MATCH(1,('PLANNING MATOS'!N$3&gt;=Tableau1[DATE DEPART])*(Tableau1[DATE RETOUR]&gt;='PLANNING MATOS'!N$3)*(Tableau1[[MATERIEL ]]='PLANNING MATOS'!$A36),0),8),"")</f>
        <v/>
      </c>
      <c r="O36" s="49" t="str">
        <f t="array" ref="O36">IFERROR(INDEX(Tableau1[],MATCH(1,('PLANNING MATOS'!O$3&gt;=Tableau1[DATE DEPART])*(Tableau1[DATE RETOUR]&gt;='PLANNING MATOS'!O$3)*(Tableau1[[MATERIEL ]]='PLANNING MATOS'!$A36),0),8),"")</f>
        <v/>
      </c>
      <c r="P36" s="49" t="str">
        <f t="array" ref="P36">IFERROR(INDEX(Tableau1[],MATCH(1,('PLANNING MATOS'!P$3&gt;=Tableau1[DATE DEPART])*(Tableau1[DATE RETOUR]&gt;='PLANNING MATOS'!P$3)*(Tableau1[[MATERIEL ]]='PLANNING MATOS'!$A36),0),8),"")</f>
        <v/>
      </c>
      <c r="Q36" s="49" t="str">
        <f t="array" ref="Q36">IFERROR(INDEX(Tableau1[],MATCH(1,('PLANNING MATOS'!Q$3&gt;=Tableau1[DATE DEPART])*(Tableau1[DATE RETOUR]&gt;='PLANNING MATOS'!Q$3)*(Tableau1[[MATERIEL ]]='PLANNING MATOS'!$A36),0),8),"")</f>
        <v/>
      </c>
      <c r="R36" s="49" t="str">
        <f t="array" ref="R36">IFERROR(INDEX(Tableau1[],MATCH(1,('PLANNING MATOS'!R$3&gt;=Tableau1[DATE DEPART])*(Tableau1[DATE RETOUR]&gt;='PLANNING MATOS'!R$3)*(Tableau1[[MATERIEL ]]='PLANNING MATOS'!$A36),0),8),"")</f>
        <v/>
      </c>
      <c r="S36" s="49" t="str">
        <f t="array" ref="S36">IFERROR(INDEX(Tableau1[],MATCH(1,('PLANNING MATOS'!S$3&gt;=Tableau1[DATE DEPART])*(Tableau1[DATE RETOUR]&gt;='PLANNING MATOS'!S$3)*(Tableau1[[MATERIEL ]]='PLANNING MATOS'!$A36),0),8),"")</f>
        <v/>
      </c>
      <c r="T36" s="49" t="str">
        <f t="array" ref="T36">IFERROR(INDEX(Tableau1[],MATCH(1,('PLANNING MATOS'!T$3&gt;=Tableau1[DATE DEPART])*(Tableau1[DATE RETOUR]&gt;='PLANNING MATOS'!T$3)*(Tableau1[[MATERIEL ]]='PLANNING MATOS'!$A36),0),8),"")</f>
        <v/>
      </c>
      <c r="U36" s="49" t="str">
        <f t="array" ref="U36">IFERROR(INDEX(Tableau1[],MATCH(1,('PLANNING MATOS'!U$3&gt;=Tableau1[DATE DEPART])*(Tableau1[DATE RETOUR]&gt;='PLANNING MATOS'!U$3)*(Tableau1[[MATERIEL ]]='PLANNING MATOS'!$A36),0),8),"")</f>
        <v/>
      </c>
      <c r="V36" s="49" t="str">
        <f t="array" ref="V36">IFERROR(INDEX(Tableau1[],MATCH(1,('PLANNING MATOS'!V$3&gt;=Tableau1[DATE DEPART])*(Tableau1[DATE RETOUR]&gt;='PLANNING MATOS'!V$3)*(Tableau1[[MATERIEL ]]='PLANNING MATOS'!$A36),0),8),"")</f>
        <v/>
      </c>
      <c r="W36" s="49" t="str">
        <f t="array" ref="W36">IFERROR(INDEX(Tableau1[],MATCH(1,('PLANNING MATOS'!W$3&gt;=Tableau1[DATE DEPART])*(Tableau1[DATE RETOUR]&gt;='PLANNING MATOS'!W$3)*(Tableau1[[MATERIEL ]]='PLANNING MATOS'!$A36),0),8),"")</f>
        <v/>
      </c>
      <c r="X36" s="49" t="str">
        <f t="array" ref="X36">IFERROR(INDEX(Tableau1[],MATCH(1,('PLANNING MATOS'!X$3&gt;=Tableau1[DATE DEPART])*(Tableau1[DATE RETOUR]&gt;='PLANNING MATOS'!X$3)*(Tableau1[[MATERIEL ]]='PLANNING MATOS'!$A36),0),8),"")</f>
        <v/>
      </c>
      <c r="Y36" s="49" t="str">
        <f t="array" ref="Y36">IFERROR(INDEX(Tableau1[],MATCH(1,('PLANNING MATOS'!Y$3&gt;=Tableau1[DATE DEPART])*(Tableau1[DATE RETOUR]&gt;='PLANNING MATOS'!Y$3)*(Tableau1[[MATERIEL ]]='PLANNING MATOS'!$A36),0),8),"")</f>
        <v/>
      </c>
      <c r="Z36" s="49" t="str">
        <f t="array" ref="Z36">IFERROR(INDEX(Tableau1[],MATCH(1,('PLANNING MATOS'!Z$3&gt;=Tableau1[DATE DEPART])*(Tableau1[DATE RETOUR]&gt;='PLANNING MATOS'!Z$3)*(Tableau1[[MATERIEL ]]='PLANNING MATOS'!$A36),0),8),"")</f>
        <v/>
      </c>
      <c r="AA36" s="49" t="str">
        <f t="array" ref="AA36">IFERROR(INDEX(Tableau1[],MATCH(1,('PLANNING MATOS'!AA$3&gt;=Tableau1[DATE DEPART])*(Tableau1[DATE RETOUR]&gt;='PLANNING MATOS'!AA$3)*(Tableau1[[MATERIEL ]]='PLANNING MATOS'!$A36),0),8),"")</f>
        <v/>
      </c>
      <c r="AB36" s="49" t="str">
        <f t="array" ref="AB36">IFERROR(INDEX(Tableau1[],MATCH(1,('PLANNING MATOS'!AB$3&gt;=Tableau1[DATE DEPART])*(Tableau1[DATE RETOUR]&gt;='PLANNING MATOS'!AB$3)*(Tableau1[[MATERIEL ]]='PLANNING MATOS'!$A36),0),8),"")</f>
        <v/>
      </c>
      <c r="AC36" s="49" t="str">
        <f t="array" ref="AC36">IFERROR(INDEX(Tableau1[],MATCH(1,('PLANNING MATOS'!AC$3&gt;=Tableau1[DATE DEPART])*(Tableau1[DATE RETOUR]&gt;='PLANNING MATOS'!AC$3)*(Tableau1[[MATERIEL ]]='PLANNING MATOS'!$A36),0),8),"")</f>
        <v/>
      </c>
      <c r="AD36" s="49" t="str">
        <f t="array" ref="AD36">IFERROR(INDEX(Tableau1[],MATCH(1,('PLANNING MATOS'!AD$3&gt;=Tableau1[DATE DEPART])*(Tableau1[DATE RETOUR]&gt;='PLANNING MATOS'!AD$3)*(Tableau1[[MATERIEL ]]='PLANNING MATOS'!$A36),0),8),"")</f>
        <v/>
      </c>
      <c r="AE36" s="49" t="str">
        <f t="array" ref="AE36">IFERROR(INDEX(Tableau1[],MATCH(1,('PLANNING MATOS'!AE$3&gt;=Tableau1[DATE DEPART])*(Tableau1[DATE RETOUR]&gt;='PLANNING MATOS'!AE$3)*(Tableau1[[MATERIEL ]]='PLANNING MATOS'!$A36),0),8),"")</f>
        <v/>
      </c>
      <c r="AF36" s="49" t="str">
        <f t="array" ref="AF36">IFERROR(INDEX(Tableau1[],MATCH(1,('PLANNING MATOS'!AF$3&gt;=Tableau1[DATE DEPART])*(Tableau1[DATE RETOUR]&gt;='PLANNING MATOS'!AF$3)*(Tableau1[[MATERIEL ]]='PLANNING MATOS'!$A36),0),8),"")</f>
        <v/>
      </c>
    </row>
    <row r="37" spans="1:32" ht="15.75" thickBot="1" x14ac:dyDescent="0.3">
      <c r="A37" s="48" t="str">
        <f>IFERROR(INDEX(INVENTAIRE!$A$4:$A$502,INVENTAIRE!N34),"")</f>
        <v>REGIE KIT HF VIDEO</v>
      </c>
      <c r="B37" s="49" t="str">
        <f t="array" ref="B37">IFERROR(INDEX(Tableau1[],MATCH(1,('PLANNING MATOS'!B$3&gt;=Tableau1[DATE DEPART])*(Tableau1[DATE RETOUR]&gt;='PLANNING MATOS'!B$3)*(Tableau1[[MATERIEL ]]='PLANNING MATOS'!$A37),0),8),"")</f>
        <v/>
      </c>
      <c r="C37" s="49" t="str">
        <f t="array" ref="C37">IFERROR(INDEX(Tableau1[],MATCH(1,('PLANNING MATOS'!C$3&gt;=Tableau1[DATE DEPART])*(Tableau1[DATE RETOUR]&gt;='PLANNING MATOS'!C$3)*(Tableau1[[MATERIEL ]]='PLANNING MATOS'!$A37),0),8),"")</f>
        <v/>
      </c>
      <c r="D37" s="49" t="str">
        <f t="array" ref="D37">IFERROR(INDEX(Tableau1[],MATCH(1,('PLANNING MATOS'!D$3&gt;=Tableau1[DATE DEPART])*(Tableau1[DATE RETOUR]&gt;='PLANNING MATOS'!D$3)*(Tableau1[[MATERIEL ]]='PLANNING MATOS'!$A37),0),8),"")</f>
        <v/>
      </c>
      <c r="E37" s="49" t="str">
        <f t="array" ref="E37">IFERROR(INDEX(Tableau1[],MATCH(1,('PLANNING MATOS'!E$3&gt;=Tableau1[DATE DEPART])*(Tableau1[DATE RETOUR]&gt;='PLANNING MATOS'!E$3)*(Tableau1[[MATERIEL ]]='PLANNING MATOS'!$A37),0),8),"")</f>
        <v/>
      </c>
      <c r="F37" s="49" t="str">
        <f t="array" ref="F37">IFERROR(INDEX(Tableau1[],MATCH(1,('PLANNING MATOS'!F$3&gt;=Tableau1[DATE DEPART])*(Tableau1[DATE RETOUR]&gt;='PLANNING MATOS'!F$3)*(Tableau1[[MATERIEL ]]='PLANNING MATOS'!$A37),0),8),"")</f>
        <v/>
      </c>
      <c r="G37" s="49" t="str">
        <f t="array" ref="G37">IFERROR(INDEX(Tableau1[],MATCH(1,('PLANNING MATOS'!G$3&gt;=Tableau1[DATE DEPART])*(Tableau1[DATE RETOUR]&gt;='PLANNING MATOS'!G$3)*(Tableau1[[MATERIEL ]]='PLANNING MATOS'!$A37),0),8),"")</f>
        <v/>
      </c>
      <c r="H37" s="49" t="str">
        <f t="array" ref="H37">IFERROR(INDEX(Tableau1[],MATCH(1,('PLANNING MATOS'!H$3&gt;=Tableau1[DATE DEPART])*(Tableau1[DATE RETOUR]&gt;='PLANNING MATOS'!H$3)*(Tableau1[[MATERIEL ]]='PLANNING MATOS'!$A37),0),8),"")</f>
        <v/>
      </c>
      <c r="I37" s="49" t="str">
        <f t="array" ref="I37">IFERROR(INDEX(Tableau1[],MATCH(1,('PLANNING MATOS'!I$3&gt;=Tableau1[DATE DEPART])*(Tableau1[DATE RETOUR]&gt;='PLANNING MATOS'!I$3)*(Tableau1[[MATERIEL ]]='PLANNING MATOS'!$A37),0),8),"")</f>
        <v/>
      </c>
      <c r="J37" s="49" t="str">
        <f t="array" ref="J37">IFERROR(INDEX(Tableau1[],MATCH(1,('PLANNING MATOS'!J$3&gt;=Tableau1[DATE DEPART])*(Tableau1[DATE RETOUR]&gt;='PLANNING MATOS'!J$3)*(Tableau1[[MATERIEL ]]='PLANNING MATOS'!$A37),0),8),"")</f>
        <v/>
      </c>
      <c r="K37" s="49" t="str">
        <f t="array" ref="K37">IFERROR(INDEX(Tableau1[],MATCH(1,('PLANNING MATOS'!K$3&gt;=Tableau1[DATE DEPART])*(Tableau1[DATE RETOUR]&gt;='PLANNING MATOS'!K$3)*(Tableau1[[MATERIEL ]]='PLANNING MATOS'!$A37),0),8),"")</f>
        <v/>
      </c>
      <c r="L37" s="49" t="str">
        <f t="array" ref="L37">IFERROR(INDEX(Tableau1[],MATCH(1,('PLANNING MATOS'!L$3&gt;=Tableau1[DATE DEPART])*(Tableau1[DATE RETOUR]&gt;='PLANNING MATOS'!L$3)*(Tableau1[[MATERIEL ]]='PLANNING MATOS'!$A37),0),8),"")</f>
        <v/>
      </c>
      <c r="M37" s="49" t="str">
        <f t="array" ref="M37">IFERROR(INDEX(Tableau1[],MATCH(1,('PLANNING MATOS'!M$3&gt;=Tableau1[DATE DEPART])*(Tableau1[DATE RETOUR]&gt;='PLANNING MATOS'!M$3)*(Tableau1[[MATERIEL ]]='PLANNING MATOS'!$A37),0),8),"")</f>
        <v/>
      </c>
      <c r="N37" s="49" t="str">
        <f t="array" ref="N37">IFERROR(INDEX(Tableau1[],MATCH(1,('PLANNING MATOS'!N$3&gt;=Tableau1[DATE DEPART])*(Tableau1[DATE RETOUR]&gt;='PLANNING MATOS'!N$3)*(Tableau1[[MATERIEL ]]='PLANNING MATOS'!$A37),0),8),"")</f>
        <v/>
      </c>
      <c r="O37" s="49" t="str">
        <f t="array" ref="O37">IFERROR(INDEX(Tableau1[],MATCH(1,('PLANNING MATOS'!O$3&gt;=Tableau1[DATE DEPART])*(Tableau1[DATE RETOUR]&gt;='PLANNING MATOS'!O$3)*(Tableau1[[MATERIEL ]]='PLANNING MATOS'!$A37),0),8),"")</f>
        <v/>
      </c>
      <c r="P37" s="49" t="str">
        <f t="array" ref="P37">IFERROR(INDEX(Tableau1[],MATCH(1,('PLANNING MATOS'!P$3&gt;=Tableau1[DATE DEPART])*(Tableau1[DATE RETOUR]&gt;='PLANNING MATOS'!P$3)*(Tableau1[[MATERIEL ]]='PLANNING MATOS'!$A37),0),8),"")</f>
        <v/>
      </c>
      <c r="Q37" s="49" t="str">
        <f t="array" ref="Q37">IFERROR(INDEX(Tableau1[],MATCH(1,('PLANNING MATOS'!Q$3&gt;=Tableau1[DATE DEPART])*(Tableau1[DATE RETOUR]&gt;='PLANNING MATOS'!Q$3)*(Tableau1[[MATERIEL ]]='PLANNING MATOS'!$A37),0),8),"")</f>
        <v/>
      </c>
      <c r="R37" s="49" t="str">
        <f t="array" ref="R37">IFERROR(INDEX(Tableau1[],MATCH(1,('PLANNING MATOS'!R$3&gt;=Tableau1[DATE DEPART])*(Tableau1[DATE RETOUR]&gt;='PLANNING MATOS'!R$3)*(Tableau1[[MATERIEL ]]='PLANNING MATOS'!$A37),0),8),"")</f>
        <v/>
      </c>
      <c r="S37" s="49" t="str">
        <f t="array" ref="S37">IFERROR(INDEX(Tableau1[],MATCH(1,('PLANNING MATOS'!S$3&gt;=Tableau1[DATE DEPART])*(Tableau1[DATE RETOUR]&gt;='PLANNING MATOS'!S$3)*(Tableau1[[MATERIEL ]]='PLANNING MATOS'!$A37),0),8),"")</f>
        <v/>
      </c>
      <c r="T37" s="49" t="str">
        <f t="array" ref="T37">IFERROR(INDEX(Tableau1[],MATCH(1,('PLANNING MATOS'!T$3&gt;=Tableau1[DATE DEPART])*(Tableau1[DATE RETOUR]&gt;='PLANNING MATOS'!T$3)*(Tableau1[[MATERIEL ]]='PLANNING MATOS'!$A37),0),8),"")</f>
        <v/>
      </c>
      <c r="U37" s="49" t="str">
        <f t="array" ref="U37">IFERROR(INDEX(Tableau1[],MATCH(1,('PLANNING MATOS'!U$3&gt;=Tableau1[DATE DEPART])*(Tableau1[DATE RETOUR]&gt;='PLANNING MATOS'!U$3)*(Tableau1[[MATERIEL ]]='PLANNING MATOS'!$A37),0),8),"")</f>
        <v/>
      </c>
      <c r="V37" s="49" t="str">
        <f t="array" ref="V37">IFERROR(INDEX(Tableau1[],MATCH(1,('PLANNING MATOS'!V$3&gt;=Tableau1[DATE DEPART])*(Tableau1[DATE RETOUR]&gt;='PLANNING MATOS'!V$3)*(Tableau1[[MATERIEL ]]='PLANNING MATOS'!$A37),0),8),"")</f>
        <v/>
      </c>
      <c r="W37" s="49" t="str">
        <f t="array" ref="W37">IFERROR(INDEX(Tableau1[],MATCH(1,('PLANNING MATOS'!W$3&gt;=Tableau1[DATE DEPART])*(Tableau1[DATE RETOUR]&gt;='PLANNING MATOS'!W$3)*(Tableau1[[MATERIEL ]]='PLANNING MATOS'!$A37),0),8),"")</f>
        <v/>
      </c>
      <c r="X37" s="49" t="str">
        <f t="array" ref="X37">IFERROR(INDEX(Tableau1[],MATCH(1,('PLANNING MATOS'!X$3&gt;=Tableau1[DATE DEPART])*(Tableau1[DATE RETOUR]&gt;='PLANNING MATOS'!X$3)*(Tableau1[[MATERIEL ]]='PLANNING MATOS'!$A37),0),8),"")</f>
        <v/>
      </c>
      <c r="Y37" s="49" t="str">
        <f t="array" ref="Y37">IFERROR(INDEX(Tableau1[],MATCH(1,('PLANNING MATOS'!Y$3&gt;=Tableau1[DATE DEPART])*(Tableau1[DATE RETOUR]&gt;='PLANNING MATOS'!Y$3)*(Tableau1[[MATERIEL ]]='PLANNING MATOS'!$A37),0),8),"")</f>
        <v/>
      </c>
      <c r="Z37" s="49" t="str">
        <f t="array" ref="Z37">IFERROR(INDEX(Tableau1[],MATCH(1,('PLANNING MATOS'!Z$3&gt;=Tableau1[DATE DEPART])*(Tableau1[DATE RETOUR]&gt;='PLANNING MATOS'!Z$3)*(Tableau1[[MATERIEL ]]='PLANNING MATOS'!$A37),0),8),"")</f>
        <v/>
      </c>
      <c r="AA37" s="49" t="str">
        <f t="array" ref="AA37">IFERROR(INDEX(Tableau1[],MATCH(1,('PLANNING MATOS'!AA$3&gt;=Tableau1[DATE DEPART])*(Tableau1[DATE RETOUR]&gt;='PLANNING MATOS'!AA$3)*(Tableau1[[MATERIEL ]]='PLANNING MATOS'!$A37),0),8),"")</f>
        <v/>
      </c>
      <c r="AB37" s="49" t="str">
        <f t="array" ref="AB37">IFERROR(INDEX(Tableau1[],MATCH(1,('PLANNING MATOS'!AB$3&gt;=Tableau1[DATE DEPART])*(Tableau1[DATE RETOUR]&gt;='PLANNING MATOS'!AB$3)*(Tableau1[[MATERIEL ]]='PLANNING MATOS'!$A37),0),8),"")</f>
        <v/>
      </c>
      <c r="AC37" s="49" t="str">
        <f t="array" ref="AC37">IFERROR(INDEX(Tableau1[],MATCH(1,('PLANNING MATOS'!AC$3&gt;=Tableau1[DATE DEPART])*(Tableau1[DATE RETOUR]&gt;='PLANNING MATOS'!AC$3)*(Tableau1[[MATERIEL ]]='PLANNING MATOS'!$A37),0),8),"")</f>
        <v/>
      </c>
      <c r="AD37" s="49" t="str">
        <f t="array" ref="AD37">IFERROR(INDEX(Tableau1[],MATCH(1,('PLANNING MATOS'!AD$3&gt;=Tableau1[DATE DEPART])*(Tableau1[DATE RETOUR]&gt;='PLANNING MATOS'!AD$3)*(Tableau1[[MATERIEL ]]='PLANNING MATOS'!$A37),0),8),"")</f>
        <v/>
      </c>
      <c r="AE37" s="49" t="str">
        <f t="array" ref="AE37">IFERROR(INDEX(Tableau1[],MATCH(1,('PLANNING MATOS'!AE$3&gt;=Tableau1[DATE DEPART])*(Tableau1[DATE RETOUR]&gt;='PLANNING MATOS'!AE$3)*(Tableau1[[MATERIEL ]]='PLANNING MATOS'!$A37),0),8),"")</f>
        <v/>
      </c>
      <c r="AF37" s="49" t="str">
        <f t="array" ref="AF37">IFERROR(INDEX(Tableau1[],MATCH(1,('PLANNING MATOS'!AF$3&gt;=Tableau1[DATE DEPART])*(Tableau1[DATE RETOUR]&gt;='PLANNING MATOS'!AF$3)*(Tableau1[[MATERIEL ]]='PLANNING MATOS'!$A37),0),8),"")</f>
        <v/>
      </c>
    </row>
    <row r="38" spans="1:32" ht="15.75" thickBot="1" x14ac:dyDescent="0.3">
      <c r="A38" s="48" t="str">
        <f>IFERROR(INDEX(INVENTAIRE!$A$4:$A$502,INVENTAIRE!N35),"")</f>
        <v>REGIE KIT INTERCOM HF</v>
      </c>
      <c r="B38" s="49" t="str">
        <f t="array" ref="B38">IFERROR(INDEX(Tableau1[],MATCH(1,('PLANNING MATOS'!B$3&gt;=Tableau1[DATE DEPART])*(Tableau1[DATE RETOUR]&gt;='PLANNING MATOS'!B$3)*(Tableau1[[MATERIEL ]]='PLANNING MATOS'!$A38),0),8),"")</f>
        <v/>
      </c>
      <c r="C38" s="49" t="str">
        <f t="array" ref="C38">IFERROR(INDEX(Tableau1[],MATCH(1,('PLANNING MATOS'!C$3&gt;=Tableau1[DATE DEPART])*(Tableau1[DATE RETOUR]&gt;='PLANNING MATOS'!C$3)*(Tableau1[[MATERIEL ]]='PLANNING MATOS'!$A38),0),8),"")</f>
        <v/>
      </c>
      <c r="D38" s="49" t="str">
        <f t="array" ref="D38">IFERROR(INDEX(Tableau1[],MATCH(1,('PLANNING MATOS'!D$3&gt;=Tableau1[DATE DEPART])*(Tableau1[DATE RETOUR]&gt;='PLANNING MATOS'!D$3)*(Tableau1[[MATERIEL ]]='PLANNING MATOS'!$A38),0),8),"")</f>
        <v/>
      </c>
      <c r="E38" s="49" t="str">
        <f t="array" ref="E38">IFERROR(INDEX(Tableau1[],MATCH(1,('PLANNING MATOS'!E$3&gt;=Tableau1[DATE DEPART])*(Tableau1[DATE RETOUR]&gt;='PLANNING MATOS'!E$3)*(Tableau1[[MATERIEL ]]='PLANNING MATOS'!$A38),0),8),"")</f>
        <v/>
      </c>
      <c r="F38" s="49" t="str">
        <f t="array" ref="F38">IFERROR(INDEX(Tableau1[],MATCH(1,('PLANNING MATOS'!F$3&gt;=Tableau1[DATE DEPART])*(Tableau1[DATE RETOUR]&gt;='PLANNING MATOS'!F$3)*(Tableau1[[MATERIEL ]]='PLANNING MATOS'!$A38),0),8),"")</f>
        <v/>
      </c>
      <c r="G38" s="49" t="str">
        <f t="array" ref="G38">IFERROR(INDEX(Tableau1[],MATCH(1,('PLANNING MATOS'!G$3&gt;=Tableau1[DATE DEPART])*(Tableau1[DATE RETOUR]&gt;='PLANNING MATOS'!G$3)*(Tableau1[[MATERIEL ]]='PLANNING MATOS'!$A38),0),8),"")</f>
        <v/>
      </c>
      <c r="H38" s="49" t="str">
        <f t="array" ref="H38">IFERROR(INDEX(Tableau1[],MATCH(1,('PLANNING MATOS'!H$3&gt;=Tableau1[DATE DEPART])*(Tableau1[DATE RETOUR]&gt;='PLANNING MATOS'!H$3)*(Tableau1[[MATERIEL ]]='PLANNING MATOS'!$A38),0),8),"")</f>
        <v/>
      </c>
      <c r="I38" s="49" t="str">
        <f t="array" ref="I38">IFERROR(INDEX(Tableau1[],MATCH(1,('PLANNING MATOS'!I$3&gt;=Tableau1[DATE DEPART])*(Tableau1[DATE RETOUR]&gt;='PLANNING MATOS'!I$3)*(Tableau1[[MATERIEL ]]='PLANNING MATOS'!$A38),0),8),"")</f>
        <v/>
      </c>
      <c r="J38" s="49" t="str">
        <f t="array" ref="J38">IFERROR(INDEX(Tableau1[],MATCH(1,('PLANNING MATOS'!J$3&gt;=Tableau1[DATE DEPART])*(Tableau1[DATE RETOUR]&gt;='PLANNING MATOS'!J$3)*(Tableau1[[MATERIEL ]]='PLANNING MATOS'!$A38),0),8),"")</f>
        <v/>
      </c>
      <c r="K38" s="49" t="str">
        <f t="array" ref="K38">IFERROR(INDEX(Tableau1[],MATCH(1,('PLANNING MATOS'!K$3&gt;=Tableau1[DATE DEPART])*(Tableau1[DATE RETOUR]&gt;='PLANNING MATOS'!K$3)*(Tableau1[[MATERIEL ]]='PLANNING MATOS'!$A38),0),8),"")</f>
        <v/>
      </c>
      <c r="L38" s="49" t="str">
        <f t="array" ref="L38">IFERROR(INDEX(Tableau1[],MATCH(1,('PLANNING MATOS'!L$3&gt;=Tableau1[DATE DEPART])*(Tableau1[DATE RETOUR]&gt;='PLANNING MATOS'!L$3)*(Tableau1[[MATERIEL ]]='PLANNING MATOS'!$A38),0),8),"")</f>
        <v/>
      </c>
      <c r="M38" s="49" t="str">
        <f t="array" ref="M38">IFERROR(INDEX(Tableau1[],MATCH(1,('PLANNING MATOS'!M$3&gt;=Tableau1[DATE DEPART])*(Tableau1[DATE RETOUR]&gt;='PLANNING MATOS'!M$3)*(Tableau1[[MATERIEL ]]='PLANNING MATOS'!$A38),0),8),"")</f>
        <v/>
      </c>
      <c r="N38" s="49" t="str">
        <f t="array" ref="N38">IFERROR(INDEX(Tableau1[],MATCH(1,('PLANNING MATOS'!N$3&gt;=Tableau1[DATE DEPART])*(Tableau1[DATE RETOUR]&gt;='PLANNING MATOS'!N$3)*(Tableau1[[MATERIEL ]]='PLANNING MATOS'!$A38),0),8),"")</f>
        <v/>
      </c>
      <c r="O38" s="49" t="str">
        <f t="array" ref="O38">IFERROR(INDEX(Tableau1[],MATCH(1,('PLANNING MATOS'!O$3&gt;=Tableau1[DATE DEPART])*(Tableau1[DATE RETOUR]&gt;='PLANNING MATOS'!O$3)*(Tableau1[[MATERIEL ]]='PLANNING MATOS'!$A38),0),8),"")</f>
        <v/>
      </c>
      <c r="P38" s="49" t="str">
        <f t="array" ref="P38">IFERROR(INDEX(Tableau1[],MATCH(1,('PLANNING MATOS'!P$3&gt;=Tableau1[DATE DEPART])*(Tableau1[DATE RETOUR]&gt;='PLANNING MATOS'!P$3)*(Tableau1[[MATERIEL ]]='PLANNING MATOS'!$A38),0),8),"")</f>
        <v/>
      </c>
      <c r="Q38" s="49" t="str">
        <f t="array" ref="Q38">IFERROR(INDEX(Tableau1[],MATCH(1,('PLANNING MATOS'!Q$3&gt;=Tableau1[DATE DEPART])*(Tableau1[DATE RETOUR]&gt;='PLANNING MATOS'!Q$3)*(Tableau1[[MATERIEL ]]='PLANNING MATOS'!$A38),0),8),"")</f>
        <v/>
      </c>
      <c r="R38" s="49" t="str">
        <f t="array" ref="R38">IFERROR(INDEX(Tableau1[],MATCH(1,('PLANNING MATOS'!R$3&gt;=Tableau1[DATE DEPART])*(Tableau1[DATE RETOUR]&gt;='PLANNING MATOS'!R$3)*(Tableau1[[MATERIEL ]]='PLANNING MATOS'!$A38),0),8),"")</f>
        <v/>
      </c>
      <c r="S38" s="49" t="str">
        <f t="array" ref="S38">IFERROR(INDEX(Tableau1[],MATCH(1,('PLANNING MATOS'!S$3&gt;=Tableau1[DATE DEPART])*(Tableau1[DATE RETOUR]&gt;='PLANNING MATOS'!S$3)*(Tableau1[[MATERIEL ]]='PLANNING MATOS'!$A38),0),8),"")</f>
        <v/>
      </c>
      <c r="T38" s="49" t="str">
        <f t="array" ref="T38">IFERROR(INDEX(Tableau1[],MATCH(1,('PLANNING MATOS'!T$3&gt;=Tableau1[DATE DEPART])*(Tableau1[DATE RETOUR]&gt;='PLANNING MATOS'!T$3)*(Tableau1[[MATERIEL ]]='PLANNING MATOS'!$A38),0),8),"")</f>
        <v/>
      </c>
      <c r="U38" s="49" t="str">
        <f t="array" ref="U38">IFERROR(INDEX(Tableau1[],MATCH(1,('PLANNING MATOS'!U$3&gt;=Tableau1[DATE DEPART])*(Tableau1[DATE RETOUR]&gt;='PLANNING MATOS'!U$3)*(Tableau1[[MATERIEL ]]='PLANNING MATOS'!$A38),0),8),"")</f>
        <v/>
      </c>
      <c r="V38" s="49" t="str">
        <f t="array" ref="V38">IFERROR(INDEX(Tableau1[],MATCH(1,('PLANNING MATOS'!V$3&gt;=Tableau1[DATE DEPART])*(Tableau1[DATE RETOUR]&gt;='PLANNING MATOS'!V$3)*(Tableau1[[MATERIEL ]]='PLANNING MATOS'!$A38),0),8),"")</f>
        <v/>
      </c>
      <c r="W38" s="49" t="str">
        <f t="array" ref="W38">IFERROR(INDEX(Tableau1[],MATCH(1,('PLANNING MATOS'!W$3&gt;=Tableau1[DATE DEPART])*(Tableau1[DATE RETOUR]&gt;='PLANNING MATOS'!W$3)*(Tableau1[[MATERIEL ]]='PLANNING MATOS'!$A38),0),8),"")</f>
        <v/>
      </c>
      <c r="X38" s="49" t="str">
        <f t="array" ref="X38">IFERROR(INDEX(Tableau1[],MATCH(1,('PLANNING MATOS'!X$3&gt;=Tableau1[DATE DEPART])*(Tableau1[DATE RETOUR]&gt;='PLANNING MATOS'!X$3)*(Tableau1[[MATERIEL ]]='PLANNING MATOS'!$A38),0),8),"")</f>
        <v/>
      </c>
      <c r="Y38" s="49" t="str">
        <f t="array" ref="Y38">IFERROR(INDEX(Tableau1[],MATCH(1,('PLANNING MATOS'!Y$3&gt;=Tableau1[DATE DEPART])*(Tableau1[DATE RETOUR]&gt;='PLANNING MATOS'!Y$3)*(Tableau1[[MATERIEL ]]='PLANNING MATOS'!$A38),0),8),"")</f>
        <v/>
      </c>
      <c r="Z38" s="49" t="str">
        <f t="array" ref="Z38">IFERROR(INDEX(Tableau1[],MATCH(1,('PLANNING MATOS'!Z$3&gt;=Tableau1[DATE DEPART])*(Tableau1[DATE RETOUR]&gt;='PLANNING MATOS'!Z$3)*(Tableau1[[MATERIEL ]]='PLANNING MATOS'!$A38),0),8),"")</f>
        <v/>
      </c>
      <c r="AA38" s="49" t="str">
        <f t="array" ref="AA38">IFERROR(INDEX(Tableau1[],MATCH(1,('PLANNING MATOS'!AA$3&gt;=Tableau1[DATE DEPART])*(Tableau1[DATE RETOUR]&gt;='PLANNING MATOS'!AA$3)*(Tableau1[[MATERIEL ]]='PLANNING MATOS'!$A38),0),8),"")</f>
        <v/>
      </c>
      <c r="AB38" s="49" t="str">
        <f t="array" ref="AB38">IFERROR(INDEX(Tableau1[],MATCH(1,('PLANNING MATOS'!AB$3&gt;=Tableau1[DATE DEPART])*(Tableau1[DATE RETOUR]&gt;='PLANNING MATOS'!AB$3)*(Tableau1[[MATERIEL ]]='PLANNING MATOS'!$A38),0),8),"")</f>
        <v/>
      </c>
      <c r="AC38" s="49" t="str">
        <f t="array" ref="AC38">IFERROR(INDEX(Tableau1[],MATCH(1,('PLANNING MATOS'!AC$3&gt;=Tableau1[DATE DEPART])*(Tableau1[DATE RETOUR]&gt;='PLANNING MATOS'!AC$3)*(Tableau1[[MATERIEL ]]='PLANNING MATOS'!$A38),0),8),"")</f>
        <v/>
      </c>
      <c r="AD38" s="49" t="str">
        <f t="array" ref="AD38">IFERROR(INDEX(Tableau1[],MATCH(1,('PLANNING MATOS'!AD$3&gt;=Tableau1[DATE DEPART])*(Tableau1[DATE RETOUR]&gt;='PLANNING MATOS'!AD$3)*(Tableau1[[MATERIEL ]]='PLANNING MATOS'!$A38),0),8),"")</f>
        <v/>
      </c>
      <c r="AE38" s="49" t="str">
        <f t="array" ref="AE38">IFERROR(INDEX(Tableau1[],MATCH(1,('PLANNING MATOS'!AE$3&gt;=Tableau1[DATE DEPART])*(Tableau1[DATE RETOUR]&gt;='PLANNING MATOS'!AE$3)*(Tableau1[[MATERIEL ]]='PLANNING MATOS'!$A38),0),8),"")</f>
        <v/>
      </c>
      <c r="AF38" s="49" t="str">
        <f t="array" ref="AF38">IFERROR(INDEX(Tableau1[],MATCH(1,('PLANNING MATOS'!AF$3&gt;=Tableau1[DATE DEPART])*(Tableau1[DATE RETOUR]&gt;='PLANNING MATOS'!AF$3)*(Tableau1[[MATERIEL ]]='PLANNING MATOS'!$A38),0),8),"")</f>
        <v/>
      </c>
    </row>
    <row r="39" spans="1:32" ht="15.75" thickBot="1" x14ac:dyDescent="0.3">
      <c r="A39" s="48" t="str">
        <f>IFERROR(INDEX(INVENTAIRE!$A$4:$A$502,INVENTAIRE!N36),"")</f>
        <v>REGIE MONITEUR VIDEO GRAND HD</v>
      </c>
      <c r="B39" s="49" t="str">
        <f t="array" ref="B39">IFERROR(INDEX(Tableau1[],MATCH(1,('PLANNING MATOS'!B$3&gt;=Tableau1[DATE DEPART])*(Tableau1[DATE RETOUR]&gt;='PLANNING MATOS'!B$3)*(Tableau1[[MATERIEL ]]='PLANNING MATOS'!$A39),0),8),"")</f>
        <v/>
      </c>
      <c r="C39" s="49" t="str">
        <f t="array" ref="C39">IFERROR(INDEX(Tableau1[],MATCH(1,('PLANNING MATOS'!C$3&gt;=Tableau1[DATE DEPART])*(Tableau1[DATE RETOUR]&gt;='PLANNING MATOS'!C$3)*(Tableau1[[MATERIEL ]]='PLANNING MATOS'!$A39),0),8),"")</f>
        <v/>
      </c>
      <c r="D39" s="49" t="str">
        <f t="array" ref="D39">IFERROR(INDEX(Tableau1[],MATCH(1,('PLANNING MATOS'!D$3&gt;=Tableau1[DATE DEPART])*(Tableau1[DATE RETOUR]&gt;='PLANNING MATOS'!D$3)*(Tableau1[[MATERIEL ]]='PLANNING MATOS'!$A39),0),8),"")</f>
        <v/>
      </c>
      <c r="E39" s="49" t="str">
        <f t="array" ref="E39">IFERROR(INDEX(Tableau1[],MATCH(1,('PLANNING MATOS'!E$3&gt;=Tableau1[DATE DEPART])*(Tableau1[DATE RETOUR]&gt;='PLANNING MATOS'!E$3)*(Tableau1[[MATERIEL ]]='PLANNING MATOS'!$A39),0),8),"")</f>
        <v/>
      </c>
      <c r="F39" s="49" t="str">
        <f t="array" ref="F39">IFERROR(INDEX(Tableau1[],MATCH(1,('PLANNING MATOS'!F$3&gt;=Tableau1[DATE DEPART])*(Tableau1[DATE RETOUR]&gt;='PLANNING MATOS'!F$3)*(Tableau1[[MATERIEL ]]='PLANNING MATOS'!$A39),0),8),"")</f>
        <v/>
      </c>
      <c r="G39" s="49" t="str">
        <f t="array" ref="G39">IFERROR(INDEX(Tableau1[],MATCH(1,('PLANNING MATOS'!G$3&gt;=Tableau1[DATE DEPART])*(Tableau1[DATE RETOUR]&gt;='PLANNING MATOS'!G$3)*(Tableau1[[MATERIEL ]]='PLANNING MATOS'!$A39),0),8),"")</f>
        <v/>
      </c>
      <c r="H39" s="49" t="str">
        <f t="array" ref="H39">IFERROR(INDEX(Tableau1[],MATCH(1,('PLANNING MATOS'!H$3&gt;=Tableau1[DATE DEPART])*(Tableau1[DATE RETOUR]&gt;='PLANNING MATOS'!H$3)*(Tableau1[[MATERIEL ]]='PLANNING MATOS'!$A39),0),8),"")</f>
        <v/>
      </c>
      <c r="I39" s="49" t="str">
        <f t="array" ref="I39">IFERROR(INDEX(Tableau1[],MATCH(1,('PLANNING MATOS'!I$3&gt;=Tableau1[DATE DEPART])*(Tableau1[DATE RETOUR]&gt;='PLANNING MATOS'!I$3)*(Tableau1[[MATERIEL ]]='PLANNING MATOS'!$A39),0),8),"")</f>
        <v/>
      </c>
      <c r="J39" s="49" t="str">
        <f t="array" ref="J39">IFERROR(INDEX(Tableau1[],MATCH(1,('PLANNING MATOS'!J$3&gt;=Tableau1[DATE DEPART])*(Tableau1[DATE RETOUR]&gt;='PLANNING MATOS'!J$3)*(Tableau1[[MATERIEL ]]='PLANNING MATOS'!$A39),0),8),"")</f>
        <v/>
      </c>
      <c r="K39" s="49" t="str">
        <f t="array" ref="K39">IFERROR(INDEX(Tableau1[],MATCH(1,('PLANNING MATOS'!K$3&gt;=Tableau1[DATE DEPART])*(Tableau1[DATE RETOUR]&gt;='PLANNING MATOS'!K$3)*(Tableau1[[MATERIEL ]]='PLANNING MATOS'!$A39),0),8),"")</f>
        <v/>
      </c>
      <c r="L39" s="49" t="str">
        <f t="array" ref="L39">IFERROR(INDEX(Tableau1[],MATCH(1,('PLANNING MATOS'!L$3&gt;=Tableau1[DATE DEPART])*(Tableau1[DATE RETOUR]&gt;='PLANNING MATOS'!L$3)*(Tableau1[[MATERIEL ]]='PLANNING MATOS'!$A39),0),8),"")</f>
        <v/>
      </c>
      <c r="M39" s="49" t="str">
        <f t="array" ref="M39">IFERROR(INDEX(Tableau1[],MATCH(1,('PLANNING MATOS'!M$3&gt;=Tableau1[DATE DEPART])*(Tableau1[DATE RETOUR]&gt;='PLANNING MATOS'!M$3)*(Tableau1[[MATERIEL ]]='PLANNING MATOS'!$A39),0),8),"")</f>
        <v/>
      </c>
      <c r="N39" s="49" t="str">
        <f t="array" ref="N39">IFERROR(INDEX(Tableau1[],MATCH(1,('PLANNING MATOS'!N$3&gt;=Tableau1[DATE DEPART])*(Tableau1[DATE RETOUR]&gt;='PLANNING MATOS'!N$3)*(Tableau1[[MATERIEL ]]='PLANNING MATOS'!$A39),0),8),"")</f>
        <v/>
      </c>
      <c r="O39" s="49" t="str">
        <f t="array" ref="O39">IFERROR(INDEX(Tableau1[],MATCH(1,('PLANNING MATOS'!O$3&gt;=Tableau1[DATE DEPART])*(Tableau1[DATE RETOUR]&gt;='PLANNING MATOS'!O$3)*(Tableau1[[MATERIEL ]]='PLANNING MATOS'!$A39),0),8),"")</f>
        <v/>
      </c>
      <c r="P39" s="49" t="str">
        <f t="array" ref="P39">IFERROR(INDEX(Tableau1[],MATCH(1,('PLANNING MATOS'!P$3&gt;=Tableau1[DATE DEPART])*(Tableau1[DATE RETOUR]&gt;='PLANNING MATOS'!P$3)*(Tableau1[[MATERIEL ]]='PLANNING MATOS'!$A39),0),8),"")</f>
        <v/>
      </c>
      <c r="Q39" s="49" t="str">
        <f t="array" ref="Q39">IFERROR(INDEX(Tableau1[],MATCH(1,('PLANNING MATOS'!Q$3&gt;=Tableau1[DATE DEPART])*(Tableau1[DATE RETOUR]&gt;='PLANNING MATOS'!Q$3)*(Tableau1[[MATERIEL ]]='PLANNING MATOS'!$A39),0),8),"")</f>
        <v/>
      </c>
      <c r="R39" s="49" t="str">
        <f t="array" ref="R39">IFERROR(INDEX(Tableau1[],MATCH(1,('PLANNING MATOS'!R$3&gt;=Tableau1[DATE DEPART])*(Tableau1[DATE RETOUR]&gt;='PLANNING MATOS'!R$3)*(Tableau1[[MATERIEL ]]='PLANNING MATOS'!$A39),0),8),"")</f>
        <v/>
      </c>
      <c r="S39" s="49" t="str">
        <f t="array" ref="S39">IFERROR(INDEX(Tableau1[],MATCH(1,('PLANNING MATOS'!S$3&gt;=Tableau1[DATE DEPART])*(Tableau1[DATE RETOUR]&gt;='PLANNING MATOS'!S$3)*(Tableau1[[MATERIEL ]]='PLANNING MATOS'!$A39),0),8),"")</f>
        <v/>
      </c>
      <c r="T39" s="49" t="str">
        <f t="array" ref="T39">IFERROR(INDEX(Tableau1[],MATCH(1,('PLANNING MATOS'!T$3&gt;=Tableau1[DATE DEPART])*(Tableau1[DATE RETOUR]&gt;='PLANNING MATOS'!T$3)*(Tableau1[[MATERIEL ]]='PLANNING MATOS'!$A39),0),8),"")</f>
        <v/>
      </c>
      <c r="U39" s="49" t="str">
        <f t="array" ref="U39">IFERROR(INDEX(Tableau1[],MATCH(1,('PLANNING MATOS'!U$3&gt;=Tableau1[DATE DEPART])*(Tableau1[DATE RETOUR]&gt;='PLANNING MATOS'!U$3)*(Tableau1[[MATERIEL ]]='PLANNING MATOS'!$A39),0),8),"")</f>
        <v/>
      </c>
      <c r="V39" s="49" t="str">
        <f t="array" ref="V39">IFERROR(INDEX(Tableau1[],MATCH(1,('PLANNING MATOS'!V$3&gt;=Tableau1[DATE DEPART])*(Tableau1[DATE RETOUR]&gt;='PLANNING MATOS'!V$3)*(Tableau1[[MATERIEL ]]='PLANNING MATOS'!$A39),0),8),"")</f>
        <v/>
      </c>
      <c r="W39" s="49" t="str">
        <f t="array" ref="W39">IFERROR(INDEX(Tableau1[],MATCH(1,('PLANNING MATOS'!W$3&gt;=Tableau1[DATE DEPART])*(Tableau1[DATE RETOUR]&gt;='PLANNING MATOS'!W$3)*(Tableau1[[MATERIEL ]]='PLANNING MATOS'!$A39),0),8),"")</f>
        <v/>
      </c>
      <c r="X39" s="49" t="str">
        <f t="array" ref="X39">IFERROR(INDEX(Tableau1[],MATCH(1,('PLANNING MATOS'!X$3&gt;=Tableau1[DATE DEPART])*(Tableau1[DATE RETOUR]&gt;='PLANNING MATOS'!X$3)*(Tableau1[[MATERIEL ]]='PLANNING MATOS'!$A39),0),8),"")</f>
        <v/>
      </c>
      <c r="Y39" s="49" t="str">
        <f t="array" ref="Y39">IFERROR(INDEX(Tableau1[],MATCH(1,('PLANNING MATOS'!Y$3&gt;=Tableau1[DATE DEPART])*(Tableau1[DATE RETOUR]&gt;='PLANNING MATOS'!Y$3)*(Tableau1[[MATERIEL ]]='PLANNING MATOS'!$A39),0),8),"")</f>
        <v/>
      </c>
      <c r="Z39" s="49" t="str">
        <f t="array" ref="Z39">IFERROR(INDEX(Tableau1[],MATCH(1,('PLANNING MATOS'!Z$3&gt;=Tableau1[DATE DEPART])*(Tableau1[DATE RETOUR]&gt;='PLANNING MATOS'!Z$3)*(Tableau1[[MATERIEL ]]='PLANNING MATOS'!$A39),0),8),"")</f>
        <v/>
      </c>
      <c r="AA39" s="49" t="str">
        <f t="array" ref="AA39">IFERROR(INDEX(Tableau1[],MATCH(1,('PLANNING MATOS'!AA$3&gt;=Tableau1[DATE DEPART])*(Tableau1[DATE RETOUR]&gt;='PLANNING MATOS'!AA$3)*(Tableau1[[MATERIEL ]]='PLANNING MATOS'!$A39),0),8),"")</f>
        <v/>
      </c>
      <c r="AB39" s="49" t="str">
        <f t="array" ref="AB39">IFERROR(INDEX(Tableau1[],MATCH(1,('PLANNING MATOS'!AB$3&gt;=Tableau1[DATE DEPART])*(Tableau1[DATE RETOUR]&gt;='PLANNING MATOS'!AB$3)*(Tableau1[[MATERIEL ]]='PLANNING MATOS'!$A39),0),8),"")</f>
        <v/>
      </c>
      <c r="AC39" s="49" t="str">
        <f t="array" ref="AC39">IFERROR(INDEX(Tableau1[],MATCH(1,('PLANNING MATOS'!AC$3&gt;=Tableau1[DATE DEPART])*(Tableau1[DATE RETOUR]&gt;='PLANNING MATOS'!AC$3)*(Tableau1[[MATERIEL ]]='PLANNING MATOS'!$A39),0),8),"")</f>
        <v/>
      </c>
      <c r="AD39" s="49" t="str">
        <f t="array" ref="AD39">IFERROR(INDEX(Tableau1[],MATCH(1,('PLANNING MATOS'!AD$3&gt;=Tableau1[DATE DEPART])*(Tableau1[DATE RETOUR]&gt;='PLANNING MATOS'!AD$3)*(Tableau1[[MATERIEL ]]='PLANNING MATOS'!$A39),0),8),"")</f>
        <v/>
      </c>
      <c r="AE39" s="49" t="str">
        <f t="array" ref="AE39">IFERROR(INDEX(Tableau1[],MATCH(1,('PLANNING MATOS'!AE$3&gt;=Tableau1[DATE DEPART])*(Tableau1[DATE RETOUR]&gt;='PLANNING MATOS'!AE$3)*(Tableau1[[MATERIEL ]]='PLANNING MATOS'!$A39),0),8),"")</f>
        <v/>
      </c>
      <c r="AF39" s="49" t="str">
        <f t="array" ref="AF39">IFERROR(INDEX(Tableau1[],MATCH(1,('PLANNING MATOS'!AF$3&gt;=Tableau1[DATE DEPART])*(Tableau1[DATE RETOUR]&gt;='PLANNING MATOS'!AF$3)*(Tableau1[[MATERIEL ]]='PLANNING MATOS'!$A39),0),8),"")</f>
        <v/>
      </c>
    </row>
    <row r="40" spans="1:32" ht="15.75" thickBot="1" x14ac:dyDescent="0.3">
      <c r="A40" s="48" t="str">
        <f>IFERROR(INDEX(INVENTAIRE!$A$4:$A$502,INVENTAIRE!N37),"")</f>
        <v>REGIE POCHETTE SUCRES SDI/RJ45</v>
      </c>
      <c r="B40" s="49" t="str">
        <f t="array" ref="B40">IFERROR(INDEX(Tableau1[],MATCH(1,('PLANNING MATOS'!B$3&gt;=Tableau1[DATE DEPART])*(Tableau1[DATE RETOUR]&gt;='PLANNING MATOS'!B$3)*(Tableau1[[MATERIEL ]]='PLANNING MATOS'!$A40),0),8),"")</f>
        <v/>
      </c>
      <c r="C40" s="49" t="str">
        <f t="array" ref="C40">IFERROR(INDEX(Tableau1[],MATCH(1,('PLANNING MATOS'!C$3&gt;=Tableau1[DATE DEPART])*(Tableau1[DATE RETOUR]&gt;='PLANNING MATOS'!C$3)*(Tableau1[[MATERIEL ]]='PLANNING MATOS'!$A40),0),8),"")</f>
        <v/>
      </c>
      <c r="D40" s="49" t="str">
        <f t="array" ref="D40">IFERROR(INDEX(Tableau1[],MATCH(1,('PLANNING MATOS'!D$3&gt;=Tableau1[DATE DEPART])*(Tableau1[DATE RETOUR]&gt;='PLANNING MATOS'!D$3)*(Tableau1[[MATERIEL ]]='PLANNING MATOS'!$A40),0),8),"")</f>
        <v/>
      </c>
      <c r="E40" s="49" t="str">
        <f t="array" ref="E40">IFERROR(INDEX(Tableau1[],MATCH(1,('PLANNING MATOS'!E$3&gt;=Tableau1[DATE DEPART])*(Tableau1[DATE RETOUR]&gt;='PLANNING MATOS'!E$3)*(Tableau1[[MATERIEL ]]='PLANNING MATOS'!$A40),0),8),"")</f>
        <v/>
      </c>
      <c r="F40" s="49" t="str">
        <f t="array" ref="F40">IFERROR(INDEX(Tableau1[],MATCH(1,('PLANNING MATOS'!F$3&gt;=Tableau1[DATE DEPART])*(Tableau1[DATE RETOUR]&gt;='PLANNING MATOS'!F$3)*(Tableau1[[MATERIEL ]]='PLANNING MATOS'!$A40),0),8),"")</f>
        <v/>
      </c>
      <c r="G40" s="49" t="str">
        <f t="array" ref="G40">IFERROR(INDEX(Tableau1[],MATCH(1,('PLANNING MATOS'!G$3&gt;=Tableau1[DATE DEPART])*(Tableau1[DATE RETOUR]&gt;='PLANNING MATOS'!G$3)*(Tableau1[[MATERIEL ]]='PLANNING MATOS'!$A40),0),8),"")</f>
        <v/>
      </c>
      <c r="H40" s="49" t="str">
        <f t="array" ref="H40">IFERROR(INDEX(Tableau1[],MATCH(1,('PLANNING MATOS'!H$3&gt;=Tableau1[DATE DEPART])*(Tableau1[DATE RETOUR]&gt;='PLANNING MATOS'!H$3)*(Tableau1[[MATERIEL ]]='PLANNING MATOS'!$A40),0),8),"")</f>
        <v/>
      </c>
      <c r="I40" s="49" t="str">
        <f t="array" ref="I40">IFERROR(INDEX(Tableau1[],MATCH(1,('PLANNING MATOS'!I$3&gt;=Tableau1[DATE DEPART])*(Tableau1[DATE RETOUR]&gt;='PLANNING MATOS'!I$3)*(Tableau1[[MATERIEL ]]='PLANNING MATOS'!$A40),0),8),"")</f>
        <v/>
      </c>
      <c r="J40" s="49" t="str">
        <f t="array" ref="J40">IFERROR(INDEX(Tableau1[],MATCH(1,('PLANNING MATOS'!J$3&gt;=Tableau1[DATE DEPART])*(Tableau1[DATE RETOUR]&gt;='PLANNING MATOS'!J$3)*(Tableau1[[MATERIEL ]]='PLANNING MATOS'!$A40),0),8),"")</f>
        <v/>
      </c>
      <c r="K40" s="49" t="str">
        <f t="array" ref="K40">IFERROR(INDEX(Tableau1[],MATCH(1,('PLANNING MATOS'!K$3&gt;=Tableau1[DATE DEPART])*(Tableau1[DATE RETOUR]&gt;='PLANNING MATOS'!K$3)*(Tableau1[[MATERIEL ]]='PLANNING MATOS'!$A40),0),8),"")</f>
        <v/>
      </c>
      <c r="L40" s="49" t="str">
        <f t="array" ref="L40">IFERROR(INDEX(Tableau1[],MATCH(1,('PLANNING MATOS'!L$3&gt;=Tableau1[DATE DEPART])*(Tableau1[DATE RETOUR]&gt;='PLANNING MATOS'!L$3)*(Tableau1[[MATERIEL ]]='PLANNING MATOS'!$A40),0),8),"")</f>
        <v/>
      </c>
      <c r="M40" s="49" t="str">
        <f t="array" ref="M40">IFERROR(INDEX(Tableau1[],MATCH(1,('PLANNING MATOS'!M$3&gt;=Tableau1[DATE DEPART])*(Tableau1[DATE RETOUR]&gt;='PLANNING MATOS'!M$3)*(Tableau1[[MATERIEL ]]='PLANNING MATOS'!$A40),0),8),"")</f>
        <v/>
      </c>
      <c r="N40" s="49" t="str">
        <f t="array" ref="N40">IFERROR(INDEX(Tableau1[],MATCH(1,('PLANNING MATOS'!N$3&gt;=Tableau1[DATE DEPART])*(Tableau1[DATE RETOUR]&gt;='PLANNING MATOS'!N$3)*(Tableau1[[MATERIEL ]]='PLANNING MATOS'!$A40),0),8),"")</f>
        <v/>
      </c>
      <c r="O40" s="49" t="str">
        <f t="array" ref="O40">IFERROR(INDEX(Tableau1[],MATCH(1,('PLANNING MATOS'!O$3&gt;=Tableau1[DATE DEPART])*(Tableau1[DATE RETOUR]&gt;='PLANNING MATOS'!O$3)*(Tableau1[[MATERIEL ]]='PLANNING MATOS'!$A40),0),8),"")</f>
        <v/>
      </c>
      <c r="P40" s="49" t="str">
        <f t="array" ref="P40">IFERROR(INDEX(Tableau1[],MATCH(1,('PLANNING MATOS'!P$3&gt;=Tableau1[DATE DEPART])*(Tableau1[DATE RETOUR]&gt;='PLANNING MATOS'!P$3)*(Tableau1[[MATERIEL ]]='PLANNING MATOS'!$A40),0),8),"")</f>
        <v/>
      </c>
      <c r="Q40" s="49" t="str">
        <f t="array" ref="Q40">IFERROR(INDEX(Tableau1[],MATCH(1,('PLANNING MATOS'!Q$3&gt;=Tableau1[DATE DEPART])*(Tableau1[DATE RETOUR]&gt;='PLANNING MATOS'!Q$3)*(Tableau1[[MATERIEL ]]='PLANNING MATOS'!$A40),0),8),"")</f>
        <v/>
      </c>
      <c r="R40" s="49" t="str">
        <f t="array" ref="R40">IFERROR(INDEX(Tableau1[],MATCH(1,('PLANNING MATOS'!R$3&gt;=Tableau1[DATE DEPART])*(Tableau1[DATE RETOUR]&gt;='PLANNING MATOS'!R$3)*(Tableau1[[MATERIEL ]]='PLANNING MATOS'!$A40),0),8),"")</f>
        <v/>
      </c>
      <c r="S40" s="49" t="str">
        <f t="array" ref="S40">IFERROR(INDEX(Tableau1[],MATCH(1,('PLANNING MATOS'!S$3&gt;=Tableau1[DATE DEPART])*(Tableau1[DATE RETOUR]&gt;='PLANNING MATOS'!S$3)*(Tableau1[[MATERIEL ]]='PLANNING MATOS'!$A40),0),8),"")</f>
        <v/>
      </c>
      <c r="T40" s="49" t="str">
        <f t="array" ref="T40">IFERROR(INDEX(Tableau1[],MATCH(1,('PLANNING MATOS'!T$3&gt;=Tableau1[DATE DEPART])*(Tableau1[DATE RETOUR]&gt;='PLANNING MATOS'!T$3)*(Tableau1[[MATERIEL ]]='PLANNING MATOS'!$A40),0),8),"")</f>
        <v/>
      </c>
      <c r="U40" s="49" t="str">
        <f t="array" ref="U40">IFERROR(INDEX(Tableau1[],MATCH(1,('PLANNING MATOS'!U$3&gt;=Tableau1[DATE DEPART])*(Tableau1[DATE RETOUR]&gt;='PLANNING MATOS'!U$3)*(Tableau1[[MATERIEL ]]='PLANNING MATOS'!$A40),0),8),"")</f>
        <v/>
      </c>
      <c r="V40" s="49" t="str">
        <f t="array" ref="V40">IFERROR(INDEX(Tableau1[],MATCH(1,('PLANNING MATOS'!V$3&gt;=Tableau1[DATE DEPART])*(Tableau1[DATE RETOUR]&gt;='PLANNING MATOS'!V$3)*(Tableau1[[MATERIEL ]]='PLANNING MATOS'!$A40),0),8),"")</f>
        <v/>
      </c>
      <c r="W40" s="49" t="str">
        <f t="array" ref="W40">IFERROR(INDEX(Tableau1[],MATCH(1,('PLANNING MATOS'!W$3&gt;=Tableau1[DATE DEPART])*(Tableau1[DATE RETOUR]&gt;='PLANNING MATOS'!W$3)*(Tableau1[[MATERIEL ]]='PLANNING MATOS'!$A40),0),8),"")</f>
        <v/>
      </c>
      <c r="X40" s="49" t="str">
        <f t="array" ref="X40">IFERROR(INDEX(Tableau1[],MATCH(1,('PLANNING MATOS'!X$3&gt;=Tableau1[DATE DEPART])*(Tableau1[DATE RETOUR]&gt;='PLANNING MATOS'!X$3)*(Tableau1[[MATERIEL ]]='PLANNING MATOS'!$A40),0),8),"")</f>
        <v/>
      </c>
      <c r="Y40" s="49" t="str">
        <f t="array" ref="Y40">IFERROR(INDEX(Tableau1[],MATCH(1,('PLANNING MATOS'!Y$3&gt;=Tableau1[DATE DEPART])*(Tableau1[DATE RETOUR]&gt;='PLANNING MATOS'!Y$3)*(Tableau1[[MATERIEL ]]='PLANNING MATOS'!$A40),0),8),"")</f>
        <v/>
      </c>
      <c r="Z40" s="49" t="str">
        <f t="array" ref="Z40">IFERROR(INDEX(Tableau1[],MATCH(1,('PLANNING MATOS'!Z$3&gt;=Tableau1[DATE DEPART])*(Tableau1[DATE RETOUR]&gt;='PLANNING MATOS'!Z$3)*(Tableau1[[MATERIEL ]]='PLANNING MATOS'!$A40),0),8),"")</f>
        <v/>
      </c>
      <c r="AA40" s="49" t="str">
        <f t="array" ref="AA40">IFERROR(INDEX(Tableau1[],MATCH(1,('PLANNING MATOS'!AA$3&gt;=Tableau1[DATE DEPART])*(Tableau1[DATE RETOUR]&gt;='PLANNING MATOS'!AA$3)*(Tableau1[[MATERIEL ]]='PLANNING MATOS'!$A40),0),8),"")</f>
        <v/>
      </c>
      <c r="AB40" s="49" t="str">
        <f t="array" ref="AB40">IFERROR(INDEX(Tableau1[],MATCH(1,('PLANNING MATOS'!AB$3&gt;=Tableau1[DATE DEPART])*(Tableau1[DATE RETOUR]&gt;='PLANNING MATOS'!AB$3)*(Tableau1[[MATERIEL ]]='PLANNING MATOS'!$A40),0),8),"")</f>
        <v/>
      </c>
      <c r="AC40" s="49" t="str">
        <f t="array" ref="AC40">IFERROR(INDEX(Tableau1[],MATCH(1,('PLANNING MATOS'!AC$3&gt;=Tableau1[DATE DEPART])*(Tableau1[DATE RETOUR]&gt;='PLANNING MATOS'!AC$3)*(Tableau1[[MATERIEL ]]='PLANNING MATOS'!$A40),0),8),"")</f>
        <v/>
      </c>
      <c r="AD40" s="49" t="str">
        <f t="array" ref="AD40">IFERROR(INDEX(Tableau1[],MATCH(1,('PLANNING MATOS'!AD$3&gt;=Tableau1[DATE DEPART])*(Tableau1[DATE RETOUR]&gt;='PLANNING MATOS'!AD$3)*(Tableau1[[MATERIEL ]]='PLANNING MATOS'!$A40),0),8),"")</f>
        <v/>
      </c>
      <c r="AE40" s="49" t="str">
        <f t="array" ref="AE40">IFERROR(INDEX(Tableau1[],MATCH(1,('PLANNING MATOS'!AE$3&gt;=Tableau1[DATE DEPART])*(Tableau1[DATE RETOUR]&gt;='PLANNING MATOS'!AE$3)*(Tableau1[[MATERIEL ]]='PLANNING MATOS'!$A40),0),8),"")</f>
        <v/>
      </c>
      <c r="AF40" s="49" t="str">
        <f t="array" ref="AF40">IFERROR(INDEX(Tableau1[],MATCH(1,('PLANNING MATOS'!AF$3&gt;=Tableau1[DATE DEPART])*(Tableau1[DATE RETOUR]&gt;='PLANNING MATOS'!AF$3)*(Tableau1[[MATERIEL ]]='PLANNING MATOS'!$A40),0),8),"")</f>
        <v/>
      </c>
    </row>
    <row r="41" spans="1:32" ht="15.75" thickBot="1" x14ac:dyDescent="0.3">
      <c r="A41" s="48" t="str">
        <f>IFERROR(INDEX(INVENTAIRE!$A$4:$A$502,INVENTAIRE!N38),"")</f>
        <v>REGIE STREAMER VIDIU 1</v>
      </c>
      <c r="B41" s="49" t="str">
        <f t="array" ref="B41">IFERROR(INDEX(Tableau1[],MATCH(1,('PLANNING MATOS'!B$3&gt;=Tableau1[DATE DEPART])*(Tableau1[DATE RETOUR]&gt;='PLANNING MATOS'!B$3)*(Tableau1[[MATERIEL ]]='PLANNING MATOS'!$A41),0),8),"")</f>
        <v/>
      </c>
      <c r="C41" s="49" t="str">
        <f t="array" ref="C41">IFERROR(INDEX(Tableau1[],MATCH(1,('PLANNING MATOS'!C$3&gt;=Tableau1[DATE DEPART])*(Tableau1[DATE RETOUR]&gt;='PLANNING MATOS'!C$3)*(Tableau1[[MATERIEL ]]='PLANNING MATOS'!$A41),0),8),"")</f>
        <v/>
      </c>
      <c r="D41" s="49" t="str">
        <f t="array" ref="D41">IFERROR(INDEX(Tableau1[],MATCH(1,('PLANNING MATOS'!D$3&gt;=Tableau1[DATE DEPART])*(Tableau1[DATE RETOUR]&gt;='PLANNING MATOS'!D$3)*(Tableau1[[MATERIEL ]]='PLANNING MATOS'!$A41),0),8),"")</f>
        <v/>
      </c>
      <c r="E41" s="49" t="str">
        <f t="array" ref="E41">IFERROR(INDEX(Tableau1[],MATCH(1,('PLANNING MATOS'!E$3&gt;=Tableau1[DATE DEPART])*(Tableau1[DATE RETOUR]&gt;='PLANNING MATOS'!E$3)*(Tableau1[[MATERIEL ]]='PLANNING MATOS'!$A41),0),8),"")</f>
        <v/>
      </c>
      <c r="F41" s="49" t="str">
        <f t="array" ref="F41">IFERROR(INDEX(Tableau1[],MATCH(1,('PLANNING MATOS'!F$3&gt;=Tableau1[DATE DEPART])*(Tableau1[DATE RETOUR]&gt;='PLANNING MATOS'!F$3)*(Tableau1[[MATERIEL ]]='PLANNING MATOS'!$A41),0),8),"")</f>
        <v/>
      </c>
      <c r="G41" s="49" t="str">
        <f t="array" ref="G41">IFERROR(INDEX(Tableau1[],MATCH(1,('PLANNING MATOS'!G$3&gt;=Tableau1[DATE DEPART])*(Tableau1[DATE RETOUR]&gt;='PLANNING MATOS'!G$3)*(Tableau1[[MATERIEL ]]='PLANNING MATOS'!$A41),0),8),"")</f>
        <v/>
      </c>
      <c r="H41" s="49" t="str">
        <f t="array" ref="H41">IFERROR(INDEX(Tableau1[],MATCH(1,('PLANNING MATOS'!H$3&gt;=Tableau1[DATE DEPART])*(Tableau1[DATE RETOUR]&gt;='PLANNING MATOS'!H$3)*(Tableau1[[MATERIEL ]]='PLANNING MATOS'!$A41),0),8),"")</f>
        <v/>
      </c>
      <c r="I41" s="49" t="str">
        <f t="array" ref="I41">IFERROR(INDEX(Tableau1[],MATCH(1,('PLANNING MATOS'!I$3&gt;=Tableau1[DATE DEPART])*(Tableau1[DATE RETOUR]&gt;='PLANNING MATOS'!I$3)*(Tableau1[[MATERIEL ]]='PLANNING MATOS'!$A41),0),8),"")</f>
        <v/>
      </c>
      <c r="J41" s="49" t="str">
        <f t="array" ref="J41">IFERROR(INDEX(Tableau1[],MATCH(1,('PLANNING MATOS'!J$3&gt;=Tableau1[DATE DEPART])*(Tableau1[DATE RETOUR]&gt;='PLANNING MATOS'!J$3)*(Tableau1[[MATERIEL ]]='PLANNING MATOS'!$A41),0),8),"")</f>
        <v/>
      </c>
      <c r="K41" s="49" t="str">
        <f t="array" ref="K41">IFERROR(INDEX(Tableau1[],MATCH(1,('PLANNING MATOS'!K$3&gt;=Tableau1[DATE DEPART])*(Tableau1[DATE RETOUR]&gt;='PLANNING MATOS'!K$3)*(Tableau1[[MATERIEL ]]='PLANNING MATOS'!$A41),0),8),"")</f>
        <v/>
      </c>
      <c r="L41" s="49" t="str">
        <f t="array" ref="L41">IFERROR(INDEX(Tableau1[],MATCH(1,('PLANNING MATOS'!L$3&gt;=Tableau1[DATE DEPART])*(Tableau1[DATE RETOUR]&gt;='PLANNING MATOS'!L$3)*(Tableau1[[MATERIEL ]]='PLANNING MATOS'!$A41),0),8),"")</f>
        <v/>
      </c>
      <c r="M41" s="49" t="str">
        <f t="array" ref="M41">IFERROR(INDEX(Tableau1[],MATCH(1,('PLANNING MATOS'!M$3&gt;=Tableau1[DATE DEPART])*(Tableau1[DATE RETOUR]&gt;='PLANNING MATOS'!M$3)*(Tableau1[[MATERIEL ]]='PLANNING MATOS'!$A41),0),8),"")</f>
        <v/>
      </c>
      <c r="N41" s="49" t="str">
        <f t="array" ref="N41">IFERROR(INDEX(Tableau1[],MATCH(1,('PLANNING MATOS'!N$3&gt;=Tableau1[DATE DEPART])*(Tableau1[DATE RETOUR]&gt;='PLANNING MATOS'!N$3)*(Tableau1[[MATERIEL ]]='PLANNING MATOS'!$A41),0),8),"")</f>
        <v/>
      </c>
      <c r="O41" s="49" t="str">
        <f t="array" ref="O41">IFERROR(INDEX(Tableau1[],MATCH(1,('PLANNING MATOS'!O$3&gt;=Tableau1[DATE DEPART])*(Tableau1[DATE RETOUR]&gt;='PLANNING MATOS'!O$3)*(Tableau1[[MATERIEL ]]='PLANNING MATOS'!$A41),0),8),"")</f>
        <v/>
      </c>
      <c r="P41" s="49" t="str">
        <f t="array" ref="P41">IFERROR(INDEX(Tableau1[],MATCH(1,('PLANNING MATOS'!P$3&gt;=Tableau1[DATE DEPART])*(Tableau1[DATE RETOUR]&gt;='PLANNING MATOS'!P$3)*(Tableau1[[MATERIEL ]]='PLANNING MATOS'!$A41),0),8),"")</f>
        <v/>
      </c>
      <c r="Q41" s="49" t="str">
        <f t="array" ref="Q41">IFERROR(INDEX(Tableau1[],MATCH(1,('PLANNING MATOS'!Q$3&gt;=Tableau1[DATE DEPART])*(Tableau1[DATE RETOUR]&gt;='PLANNING MATOS'!Q$3)*(Tableau1[[MATERIEL ]]='PLANNING MATOS'!$A41),0),8),"")</f>
        <v/>
      </c>
      <c r="R41" s="49" t="str">
        <f t="array" ref="R41">IFERROR(INDEX(Tableau1[],MATCH(1,('PLANNING MATOS'!R$3&gt;=Tableau1[DATE DEPART])*(Tableau1[DATE RETOUR]&gt;='PLANNING MATOS'!R$3)*(Tableau1[[MATERIEL ]]='PLANNING MATOS'!$A41),0),8),"")</f>
        <v/>
      </c>
      <c r="S41" s="49" t="str">
        <f t="array" ref="S41">IFERROR(INDEX(Tableau1[],MATCH(1,('PLANNING MATOS'!S$3&gt;=Tableau1[DATE DEPART])*(Tableau1[DATE RETOUR]&gt;='PLANNING MATOS'!S$3)*(Tableau1[[MATERIEL ]]='PLANNING MATOS'!$A41),0),8),"")</f>
        <v/>
      </c>
      <c r="T41" s="49" t="str">
        <f t="array" ref="T41">IFERROR(INDEX(Tableau1[],MATCH(1,('PLANNING MATOS'!T$3&gt;=Tableau1[DATE DEPART])*(Tableau1[DATE RETOUR]&gt;='PLANNING MATOS'!T$3)*(Tableau1[[MATERIEL ]]='PLANNING MATOS'!$A41),0),8),"")</f>
        <v/>
      </c>
      <c r="U41" s="49" t="str">
        <f t="array" ref="U41">IFERROR(INDEX(Tableau1[],MATCH(1,('PLANNING MATOS'!U$3&gt;=Tableau1[DATE DEPART])*(Tableau1[DATE RETOUR]&gt;='PLANNING MATOS'!U$3)*(Tableau1[[MATERIEL ]]='PLANNING MATOS'!$A41),0),8),"")</f>
        <v/>
      </c>
      <c r="V41" s="49" t="str">
        <f t="array" ref="V41">IFERROR(INDEX(Tableau1[],MATCH(1,('PLANNING MATOS'!V$3&gt;=Tableau1[DATE DEPART])*(Tableau1[DATE RETOUR]&gt;='PLANNING MATOS'!V$3)*(Tableau1[[MATERIEL ]]='PLANNING MATOS'!$A41),0),8),"")</f>
        <v/>
      </c>
      <c r="W41" s="49" t="str">
        <f t="array" ref="W41">IFERROR(INDEX(Tableau1[],MATCH(1,('PLANNING MATOS'!W$3&gt;=Tableau1[DATE DEPART])*(Tableau1[DATE RETOUR]&gt;='PLANNING MATOS'!W$3)*(Tableau1[[MATERIEL ]]='PLANNING MATOS'!$A41),0),8),"")</f>
        <v/>
      </c>
      <c r="X41" s="49" t="str">
        <f t="array" ref="X41">IFERROR(INDEX(Tableau1[],MATCH(1,('PLANNING MATOS'!X$3&gt;=Tableau1[DATE DEPART])*(Tableau1[DATE RETOUR]&gt;='PLANNING MATOS'!X$3)*(Tableau1[[MATERIEL ]]='PLANNING MATOS'!$A41),0),8),"")</f>
        <v/>
      </c>
      <c r="Y41" s="49" t="str">
        <f t="array" ref="Y41">IFERROR(INDEX(Tableau1[],MATCH(1,('PLANNING MATOS'!Y$3&gt;=Tableau1[DATE DEPART])*(Tableau1[DATE RETOUR]&gt;='PLANNING MATOS'!Y$3)*(Tableau1[[MATERIEL ]]='PLANNING MATOS'!$A41),0),8),"")</f>
        <v/>
      </c>
      <c r="Z41" s="49" t="str">
        <f t="array" ref="Z41">IFERROR(INDEX(Tableau1[],MATCH(1,('PLANNING MATOS'!Z$3&gt;=Tableau1[DATE DEPART])*(Tableau1[DATE RETOUR]&gt;='PLANNING MATOS'!Z$3)*(Tableau1[[MATERIEL ]]='PLANNING MATOS'!$A41),0),8),"")</f>
        <v/>
      </c>
      <c r="AA41" s="49" t="str">
        <f t="array" ref="AA41">IFERROR(INDEX(Tableau1[],MATCH(1,('PLANNING MATOS'!AA$3&gt;=Tableau1[DATE DEPART])*(Tableau1[DATE RETOUR]&gt;='PLANNING MATOS'!AA$3)*(Tableau1[[MATERIEL ]]='PLANNING MATOS'!$A41),0),8),"")</f>
        <v/>
      </c>
      <c r="AB41" s="49" t="str">
        <f t="array" ref="AB41">IFERROR(INDEX(Tableau1[],MATCH(1,('PLANNING MATOS'!AB$3&gt;=Tableau1[DATE DEPART])*(Tableau1[DATE RETOUR]&gt;='PLANNING MATOS'!AB$3)*(Tableau1[[MATERIEL ]]='PLANNING MATOS'!$A41),0),8),"")</f>
        <v/>
      </c>
      <c r="AC41" s="49" t="str">
        <f t="array" ref="AC41">IFERROR(INDEX(Tableau1[],MATCH(1,('PLANNING MATOS'!AC$3&gt;=Tableau1[DATE DEPART])*(Tableau1[DATE RETOUR]&gt;='PLANNING MATOS'!AC$3)*(Tableau1[[MATERIEL ]]='PLANNING MATOS'!$A41),0),8),"")</f>
        <v/>
      </c>
      <c r="AD41" s="49" t="str">
        <f t="array" ref="AD41">IFERROR(INDEX(Tableau1[],MATCH(1,('PLANNING MATOS'!AD$3&gt;=Tableau1[DATE DEPART])*(Tableau1[DATE RETOUR]&gt;='PLANNING MATOS'!AD$3)*(Tableau1[[MATERIEL ]]='PLANNING MATOS'!$A41),0),8),"")</f>
        <v/>
      </c>
      <c r="AE41" s="49" t="str">
        <f t="array" ref="AE41">IFERROR(INDEX(Tableau1[],MATCH(1,('PLANNING MATOS'!AE$3&gt;=Tableau1[DATE DEPART])*(Tableau1[DATE RETOUR]&gt;='PLANNING MATOS'!AE$3)*(Tableau1[[MATERIEL ]]='PLANNING MATOS'!$A41),0),8),"")</f>
        <v/>
      </c>
      <c r="AF41" s="49" t="str">
        <f t="array" ref="AF41">IFERROR(INDEX(Tableau1[],MATCH(1,('PLANNING MATOS'!AF$3&gt;=Tableau1[DATE DEPART])*(Tableau1[DATE RETOUR]&gt;='PLANNING MATOS'!AF$3)*(Tableau1[[MATERIEL ]]='PLANNING MATOS'!$A41),0),8),"")</f>
        <v/>
      </c>
    </row>
    <row r="42" spans="1:32" ht="15.75" thickBot="1" x14ac:dyDescent="0.3">
      <c r="A42" s="48" t="str">
        <f>IFERROR(INDEX(INVENTAIRE!$A$4:$A$502,INVENTAIRE!N39),"")</f>
        <v>REGIE STREAMER VIDIU 2</v>
      </c>
      <c r="B42" s="49" t="str">
        <f t="array" ref="B42">IFERROR(INDEX(Tableau1[],MATCH(1,('PLANNING MATOS'!B$3&gt;=Tableau1[DATE DEPART])*(Tableau1[DATE RETOUR]&gt;='PLANNING MATOS'!B$3)*(Tableau1[[MATERIEL ]]='PLANNING MATOS'!$A42),0),8),"")</f>
        <v/>
      </c>
      <c r="C42" s="49" t="str">
        <f t="array" ref="C42">IFERROR(INDEX(Tableau1[],MATCH(1,('PLANNING MATOS'!C$3&gt;=Tableau1[DATE DEPART])*(Tableau1[DATE RETOUR]&gt;='PLANNING MATOS'!C$3)*(Tableau1[[MATERIEL ]]='PLANNING MATOS'!$A42),0),8),"")</f>
        <v/>
      </c>
      <c r="D42" s="49" t="str">
        <f t="array" ref="D42">IFERROR(INDEX(Tableau1[],MATCH(1,('PLANNING MATOS'!D$3&gt;=Tableau1[DATE DEPART])*(Tableau1[DATE RETOUR]&gt;='PLANNING MATOS'!D$3)*(Tableau1[[MATERIEL ]]='PLANNING MATOS'!$A42),0),8),"")</f>
        <v/>
      </c>
      <c r="E42" s="49" t="str">
        <f t="array" ref="E42">IFERROR(INDEX(Tableau1[],MATCH(1,('PLANNING MATOS'!E$3&gt;=Tableau1[DATE DEPART])*(Tableau1[DATE RETOUR]&gt;='PLANNING MATOS'!E$3)*(Tableau1[[MATERIEL ]]='PLANNING MATOS'!$A42),0),8),"")</f>
        <v/>
      </c>
      <c r="F42" s="49" t="str">
        <f t="array" ref="F42">IFERROR(INDEX(Tableau1[],MATCH(1,('PLANNING MATOS'!F$3&gt;=Tableau1[DATE DEPART])*(Tableau1[DATE RETOUR]&gt;='PLANNING MATOS'!F$3)*(Tableau1[[MATERIEL ]]='PLANNING MATOS'!$A42),0),8),"")</f>
        <v/>
      </c>
      <c r="G42" s="49" t="str">
        <f t="array" ref="G42">IFERROR(INDEX(Tableau1[],MATCH(1,('PLANNING MATOS'!G$3&gt;=Tableau1[DATE DEPART])*(Tableau1[DATE RETOUR]&gt;='PLANNING MATOS'!G$3)*(Tableau1[[MATERIEL ]]='PLANNING MATOS'!$A42),0),8),"")</f>
        <v/>
      </c>
      <c r="H42" s="49" t="str">
        <f t="array" ref="H42">IFERROR(INDEX(Tableau1[],MATCH(1,('PLANNING MATOS'!H$3&gt;=Tableau1[DATE DEPART])*(Tableau1[DATE RETOUR]&gt;='PLANNING MATOS'!H$3)*(Tableau1[[MATERIEL ]]='PLANNING MATOS'!$A42),0),8),"")</f>
        <v/>
      </c>
      <c r="I42" s="49" t="str">
        <f t="array" ref="I42">IFERROR(INDEX(Tableau1[],MATCH(1,('PLANNING MATOS'!I$3&gt;=Tableau1[DATE DEPART])*(Tableau1[DATE RETOUR]&gt;='PLANNING MATOS'!I$3)*(Tableau1[[MATERIEL ]]='PLANNING MATOS'!$A42),0),8),"")</f>
        <v/>
      </c>
      <c r="J42" s="49" t="str">
        <f t="array" ref="J42">IFERROR(INDEX(Tableau1[],MATCH(1,('PLANNING MATOS'!J$3&gt;=Tableau1[DATE DEPART])*(Tableau1[DATE RETOUR]&gt;='PLANNING MATOS'!J$3)*(Tableau1[[MATERIEL ]]='PLANNING MATOS'!$A42),0),8),"")</f>
        <v/>
      </c>
      <c r="K42" s="49" t="str">
        <f t="array" ref="K42">IFERROR(INDEX(Tableau1[],MATCH(1,('PLANNING MATOS'!K$3&gt;=Tableau1[DATE DEPART])*(Tableau1[DATE RETOUR]&gt;='PLANNING MATOS'!K$3)*(Tableau1[[MATERIEL ]]='PLANNING MATOS'!$A42),0),8),"")</f>
        <v/>
      </c>
      <c r="L42" s="49" t="str">
        <f t="array" ref="L42">IFERROR(INDEX(Tableau1[],MATCH(1,('PLANNING MATOS'!L$3&gt;=Tableau1[DATE DEPART])*(Tableau1[DATE RETOUR]&gt;='PLANNING MATOS'!L$3)*(Tableau1[[MATERIEL ]]='PLANNING MATOS'!$A42),0),8),"")</f>
        <v/>
      </c>
      <c r="M42" s="49" t="str">
        <f t="array" ref="M42">IFERROR(INDEX(Tableau1[],MATCH(1,('PLANNING MATOS'!M$3&gt;=Tableau1[DATE DEPART])*(Tableau1[DATE RETOUR]&gt;='PLANNING MATOS'!M$3)*(Tableau1[[MATERIEL ]]='PLANNING MATOS'!$A42),0),8),"")</f>
        <v/>
      </c>
      <c r="N42" s="49" t="str">
        <f t="array" ref="N42">IFERROR(INDEX(Tableau1[],MATCH(1,('PLANNING MATOS'!N$3&gt;=Tableau1[DATE DEPART])*(Tableau1[DATE RETOUR]&gt;='PLANNING MATOS'!N$3)*(Tableau1[[MATERIEL ]]='PLANNING MATOS'!$A42),0),8),"")</f>
        <v/>
      </c>
      <c r="O42" s="49" t="str">
        <f t="array" ref="O42">IFERROR(INDEX(Tableau1[],MATCH(1,('PLANNING MATOS'!O$3&gt;=Tableau1[DATE DEPART])*(Tableau1[DATE RETOUR]&gt;='PLANNING MATOS'!O$3)*(Tableau1[[MATERIEL ]]='PLANNING MATOS'!$A42),0),8),"")</f>
        <v/>
      </c>
      <c r="P42" s="49" t="str">
        <f t="array" ref="P42">IFERROR(INDEX(Tableau1[],MATCH(1,('PLANNING MATOS'!P$3&gt;=Tableau1[DATE DEPART])*(Tableau1[DATE RETOUR]&gt;='PLANNING MATOS'!P$3)*(Tableau1[[MATERIEL ]]='PLANNING MATOS'!$A42),0),8),"")</f>
        <v/>
      </c>
      <c r="Q42" s="49" t="str">
        <f t="array" ref="Q42">IFERROR(INDEX(Tableau1[],MATCH(1,('PLANNING MATOS'!Q$3&gt;=Tableau1[DATE DEPART])*(Tableau1[DATE RETOUR]&gt;='PLANNING MATOS'!Q$3)*(Tableau1[[MATERIEL ]]='PLANNING MATOS'!$A42),0),8),"")</f>
        <v/>
      </c>
      <c r="R42" s="49" t="str">
        <f t="array" ref="R42">IFERROR(INDEX(Tableau1[],MATCH(1,('PLANNING MATOS'!R$3&gt;=Tableau1[DATE DEPART])*(Tableau1[DATE RETOUR]&gt;='PLANNING MATOS'!R$3)*(Tableau1[[MATERIEL ]]='PLANNING MATOS'!$A42),0),8),"")</f>
        <v/>
      </c>
      <c r="S42" s="49" t="str">
        <f t="array" ref="S42">IFERROR(INDEX(Tableau1[],MATCH(1,('PLANNING MATOS'!S$3&gt;=Tableau1[DATE DEPART])*(Tableau1[DATE RETOUR]&gt;='PLANNING MATOS'!S$3)*(Tableau1[[MATERIEL ]]='PLANNING MATOS'!$A42),0),8),"")</f>
        <v/>
      </c>
      <c r="T42" s="49" t="str">
        <f t="array" ref="T42">IFERROR(INDEX(Tableau1[],MATCH(1,('PLANNING MATOS'!T$3&gt;=Tableau1[DATE DEPART])*(Tableau1[DATE RETOUR]&gt;='PLANNING MATOS'!T$3)*(Tableau1[[MATERIEL ]]='PLANNING MATOS'!$A42),0),8),"")</f>
        <v/>
      </c>
      <c r="U42" s="49" t="str">
        <f t="array" ref="U42">IFERROR(INDEX(Tableau1[],MATCH(1,('PLANNING MATOS'!U$3&gt;=Tableau1[DATE DEPART])*(Tableau1[DATE RETOUR]&gt;='PLANNING MATOS'!U$3)*(Tableau1[[MATERIEL ]]='PLANNING MATOS'!$A42),0),8),"")</f>
        <v/>
      </c>
      <c r="V42" s="49" t="str">
        <f t="array" ref="V42">IFERROR(INDEX(Tableau1[],MATCH(1,('PLANNING MATOS'!V$3&gt;=Tableau1[DATE DEPART])*(Tableau1[DATE RETOUR]&gt;='PLANNING MATOS'!V$3)*(Tableau1[[MATERIEL ]]='PLANNING MATOS'!$A42),0),8),"")</f>
        <v/>
      </c>
      <c r="W42" s="49" t="str">
        <f t="array" ref="W42">IFERROR(INDEX(Tableau1[],MATCH(1,('PLANNING MATOS'!W$3&gt;=Tableau1[DATE DEPART])*(Tableau1[DATE RETOUR]&gt;='PLANNING MATOS'!W$3)*(Tableau1[[MATERIEL ]]='PLANNING MATOS'!$A42),0),8),"")</f>
        <v/>
      </c>
      <c r="X42" s="49" t="str">
        <f t="array" ref="X42">IFERROR(INDEX(Tableau1[],MATCH(1,('PLANNING MATOS'!X$3&gt;=Tableau1[DATE DEPART])*(Tableau1[DATE RETOUR]&gt;='PLANNING MATOS'!X$3)*(Tableau1[[MATERIEL ]]='PLANNING MATOS'!$A42),0),8),"")</f>
        <v/>
      </c>
      <c r="Y42" s="49" t="str">
        <f t="array" ref="Y42">IFERROR(INDEX(Tableau1[],MATCH(1,('PLANNING MATOS'!Y$3&gt;=Tableau1[DATE DEPART])*(Tableau1[DATE RETOUR]&gt;='PLANNING MATOS'!Y$3)*(Tableau1[[MATERIEL ]]='PLANNING MATOS'!$A42),0),8),"")</f>
        <v/>
      </c>
      <c r="Z42" s="49" t="str">
        <f t="array" ref="Z42">IFERROR(INDEX(Tableau1[],MATCH(1,('PLANNING MATOS'!Z$3&gt;=Tableau1[DATE DEPART])*(Tableau1[DATE RETOUR]&gt;='PLANNING MATOS'!Z$3)*(Tableau1[[MATERIEL ]]='PLANNING MATOS'!$A42),0),8),"")</f>
        <v/>
      </c>
      <c r="AA42" s="49" t="str">
        <f t="array" ref="AA42">IFERROR(INDEX(Tableau1[],MATCH(1,('PLANNING MATOS'!AA$3&gt;=Tableau1[DATE DEPART])*(Tableau1[DATE RETOUR]&gt;='PLANNING MATOS'!AA$3)*(Tableau1[[MATERIEL ]]='PLANNING MATOS'!$A42),0),8),"")</f>
        <v/>
      </c>
      <c r="AB42" s="49" t="str">
        <f t="array" ref="AB42">IFERROR(INDEX(Tableau1[],MATCH(1,('PLANNING MATOS'!AB$3&gt;=Tableau1[DATE DEPART])*(Tableau1[DATE RETOUR]&gt;='PLANNING MATOS'!AB$3)*(Tableau1[[MATERIEL ]]='PLANNING MATOS'!$A42),0),8),"")</f>
        <v/>
      </c>
      <c r="AC42" s="49" t="str">
        <f t="array" ref="AC42">IFERROR(INDEX(Tableau1[],MATCH(1,('PLANNING MATOS'!AC$3&gt;=Tableau1[DATE DEPART])*(Tableau1[DATE RETOUR]&gt;='PLANNING MATOS'!AC$3)*(Tableau1[[MATERIEL ]]='PLANNING MATOS'!$A42),0),8),"")</f>
        <v/>
      </c>
      <c r="AD42" s="49" t="str">
        <f t="array" ref="AD42">IFERROR(INDEX(Tableau1[],MATCH(1,('PLANNING MATOS'!AD$3&gt;=Tableau1[DATE DEPART])*(Tableau1[DATE RETOUR]&gt;='PLANNING MATOS'!AD$3)*(Tableau1[[MATERIEL ]]='PLANNING MATOS'!$A42),0),8),"")</f>
        <v/>
      </c>
      <c r="AE42" s="49" t="str">
        <f t="array" ref="AE42">IFERROR(INDEX(Tableau1[],MATCH(1,('PLANNING MATOS'!AE$3&gt;=Tableau1[DATE DEPART])*(Tableau1[DATE RETOUR]&gt;='PLANNING MATOS'!AE$3)*(Tableau1[[MATERIEL ]]='PLANNING MATOS'!$A42),0),8),"")</f>
        <v/>
      </c>
      <c r="AF42" s="49" t="str">
        <f t="array" ref="AF42">IFERROR(INDEX(Tableau1[],MATCH(1,('PLANNING MATOS'!AF$3&gt;=Tableau1[DATE DEPART])*(Tableau1[DATE RETOUR]&gt;='PLANNING MATOS'!AF$3)*(Tableau1[[MATERIEL ]]='PLANNING MATOS'!$A42),0),8),"")</f>
        <v/>
      </c>
    </row>
    <row r="43" spans="1:32" ht="15.75" thickBot="1" x14ac:dyDescent="0.3">
      <c r="A43" s="48" t="str">
        <f>IFERROR(INDEX(INVENTAIRE!$A$4:$A$502,INVENTAIRE!N40),"")</f>
        <v/>
      </c>
      <c r="B43" s="49" t="str">
        <f t="array" ref="B43">IFERROR(INDEX(Tableau1[],MATCH(1,('PLANNING MATOS'!B$3&gt;=Tableau1[DATE DEPART])*(Tableau1[DATE RETOUR]&gt;='PLANNING MATOS'!B$3)*(Tableau1[[MATERIEL ]]='PLANNING MATOS'!$A43),0),8),"")</f>
        <v/>
      </c>
      <c r="C43" s="49" t="str">
        <f t="array" ref="C43">IFERROR(INDEX(Tableau1[],MATCH(1,('PLANNING MATOS'!C$3&gt;=Tableau1[DATE DEPART])*(Tableau1[DATE RETOUR]&gt;='PLANNING MATOS'!C$3)*(Tableau1[[MATERIEL ]]='PLANNING MATOS'!$A43),0),8),"")</f>
        <v/>
      </c>
      <c r="D43" s="49" t="str">
        <f t="array" ref="D43">IFERROR(INDEX(Tableau1[],MATCH(1,('PLANNING MATOS'!D$3&gt;=Tableau1[DATE DEPART])*(Tableau1[DATE RETOUR]&gt;='PLANNING MATOS'!D$3)*(Tableau1[[MATERIEL ]]='PLANNING MATOS'!$A43),0),8),"")</f>
        <v/>
      </c>
      <c r="E43" s="49" t="str">
        <f t="array" ref="E43">IFERROR(INDEX(Tableau1[],MATCH(1,('PLANNING MATOS'!E$3&gt;=Tableau1[DATE DEPART])*(Tableau1[DATE RETOUR]&gt;='PLANNING MATOS'!E$3)*(Tableau1[[MATERIEL ]]='PLANNING MATOS'!$A43),0),8),"")</f>
        <v/>
      </c>
      <c r="F43" s="49" t="str">
        <f t="array" ref="F43">IFERROR(INDEX(Tableau1[],MATCH(1,('PLANNING MATOS'!F$3&gt;=Tableau1[DATE DEPART])*(Tableau1[DATE RETOUR]&gt;='PLANNING MATOS'!F$3)*(Tableau1[[MATERIEL ]]='PLANNING MATOS'!$A43),0),8),"")</f>
        <v/>
      </c>
      <c r="G43" s="49" t="str">
        <f t="array" ref="G43">IFERROR(INDEX(Tableau1[],MATCH(1,('PLANNING MATOS'!G$3&gt;=Tableau1[DATE DEPART])*(Tableau1[DATE RETOUR]&gt;='PLANNING MATOS'!G$3)*(Tableau1[[MATERIEL ]]='PLANNING MATOS'!$A43),0),8),"")</f>
        <v/>
      </c>
      <c r="H43" s="49" t="str">
        <f t="array" ref="H43">IFERROR(INDEX(Tableau1[],MATCH(1,('PLANNING MATOS'!H$3&gt;=Tableau1[DATE DEPART])*(Tableau1[DATE RETOUR]&gt;='PLANNING MATOS'!H$3)*(Tableau1[[MATERIEL ]]='PLANNING MATOS'!$A43),0),8),"")</f>
        <v/>
      </c>
      <c r="I43" s="49" t="str">
        <f t="array" ref="I43">IFERROR(INDEX(Tableau1[],MATCH(1,('PLANNING MATOS'!I$3&gt;=Tableau1[DATE DEPART])*(Tableau1[DATE RETOUR]&gt;='PLANNING MATOS'!I$3)*(Tableau1[[MATERIEL ]]='PLANNING MATOS'!$A43),0),8),"")</f>
        <v/>
      </c>
      <c r="J43" s="49" t="str">
        <f t="array" ref="J43">IFERROR(INDEX(Tableau1[],MATCH(1,('PLANNING MATOS'!J$3&gt;=Tableau1[DATE DEPART])*(Tableau1[DATE RETOUR]&gt;='PLANNING MATOS'!J$3)*(Tableau1[[MATERIEL ]]='PLANNING MATOS'!$A43),0),8),"")</f>
        <v/>
      </c>
      <c r="K43" s="49" t="str">
        <f t="array" ref="K43">IFERROR(INDEX(Tableau1[],MATCH(1,('PLANNING MATOS'!K$3&gt;=Tableau1[DATE DEPART])*(Tableau1[DATE RETOUR]&gt;='PLANNING MATOS'!K$3)*(Tableau1[[MATERIEL ]]='PLANNING MATOS'!$A43),0),8),"")</f>
        <v/>
      </c>
      <c r="L43" s="49" t="str">
        <f t="array" ref="L43">IFERROR(INDEX(Tableau1[],MATCH(1,('PLANNING MATOS'!L$3&gt;=Tableau1[DATE DEPART])*(Tableau1[DATE RETOUR]&gt;='PLANNING MATOS'!L$3)*(Tableau1[[MATERIEL ]]='PLANNING MATOS'!$A43),0),8),"")</f>
        <v/>
      </c>
      <c r="M43" s="49" t="str">
        <f t="array" ref="M43">IFERROR(INDEX(Tableau1[],MATCH(1,('PLANNING MATOS'!M$3&gt;=Tableau1[DATE DEPART])*(Tableau1[DATE RETOUR]&gt;='PLANNING MATOS'!M$3)*(Tableau1[[MATERIEL ]]='PLANNING MATOS'!$A43),0),8),"")</f>
        <v/>
      </c>
      <c r="N43" s="49" t="str">
        <f t="array" ref="N43">IFERROR(INDEX(Tableau1[],MATCH(1,('PLANNING MATOS'!N$3&gt;=Tableau1[DATE DEPART])*(Tableau1[DATE RETOUR]&gt;='PLANNING MATOS'!N$3)*(Tableau1[[MATERIEL ]]='PLANNING MATOS'!$A43),0),8),"")</f>
        <v/>
      </c>
      <c r="O43" s="49" t="str">
        <f t="array" ref="O43">IFERROR(INDEX(Tableau1[],MATCH(1,('PLANNING MATOS'!O$3&gt;=Tableau1[DATE DEPART])*(Tableau1[DATE RETOUR]&gt;='PLANNING MATOS'!O$3)*(Tableau1[[MATERIEL ]]='PLANNING MATOS'!$A43),0),8),"")</f>
        <v/>
      </c>
      <c r="P43" s="49" t="str">
        <f t="array" ref="P43">IFERROR(INDEX(Tableau1[],MATCH(1,('PLANNING MATOS'!P$3&gt;=Tableau1[DATE DEPART])*(Tableau1[DATE RETOUR]&gt;='PLANNING MATOS'!P$3)*(Tableau1[[MATERIEL ]]='PLANNING MATOS'!$A43),0),8),"")</f>
        <v/>
      </c>
      <c r="Q43" s="49" t="str">
        <f t="array" ref="Q43">IFERROR(INDEX(Tableau1[],MATCH(1,('PLANNING MATOS'!Q$3&gt;=Tableau1[DATE DEPART])*(Tableau1[DATE RETOUR]&gt;='PLANNING MATOS'!Q$3)*(Tableau1[[MATERIEL ]]='PLANNING MATOS'!$A43),0),8),"")</f>
        <v/>
      </c>
      <c r="R43" s="49" t="str">
        <f t="array" ref="R43">IFERROR(INDEX(Tableau1[],MATCH(1,('PLANNING MATOS'!R$3&gt;=Tableau1[DATE DEPART])*(Tableau1[DATE RETOUR]&gt;='PLANNING MATOS'!R$3)*(Tableau1[[MATERIEL ]]='PLANNING MATOS'!$A43),0),8),"")</f>
        <v/>
      </c>
      <c r="S43" s="49" t="str">
        <f t="array" ref="S43">IFERROR(INDEX(Tableau1[],MATCH(1,('PLANNING MATOS'!S$3&gt;=Tableau1[DATE DEPART])*(Tableau1[DATE RETOUR]&gt;='PLANNING MATOS'!S$3)*(Tableau1[[MATERIEL ]]='PLANNING MATOS'!$A43),0),8),"")</f>
        <v/>
      </c>
      <c r="T43" s="49" t="str">
        <f t="array" ref="T43">IFERROR(INDEX(Tableau1[],MATCH(1,('PLANNING MATOS'!T$3&gt;=Tableau1[DATE DEPART])*(Tableau1[DATE RETOUR]&gt;='PLANNING MATOS'!T$3)*(Tableau1[[MATERIEL ]]='PLANNING MATOS'!$A43),0),8),"")</f>
        <v/>
      </c>
      <c r="U43" s="49" t="str">
        <f t="array" ref="U43">IFERROR(INDEX(Tableau1[],MATCH(1,('PLANNING MATOS'!U$3&gt;=Tableau1[DATE DEPART])*(Tableau1[DATE RETOUR]&gt;='PLANNING MATOS'!U$3)*(Tableau1[[MATERIEL ]]='PLANNING MATOS'!$A43),0),8),"")</f>
        <v/>
      </c>
      <c r="V43" s="49" t="str">
        <f t="array" ref="V43">IFERROR(INDEX(Tableau1[],MATCH(1,('PLANNING MATOS'!V$3&gt;=Tableau1[DATE DEPART])*(Tableau1[DATE RETOUR]&gt;='PLANNING MATOS'!V$3)*(Tableau1[[MATERIEL ]]='PLANNING MATOS'!$A43),0),8),"")</f>
        <v/>
      </c>
      <c r="W43" s="49" t="str">
        <f t="array" ref="W43">IFERROR(INDEX(Tableau1[],MATCH(1,('PLANNING MATOS'!W$3&gt;=Tableau1[DATE DEPART])*(Tableau1[DATE RETOUR]&gt;='PLANNING MATOS'!W$3)*(Tableau1[[MATERIEL ]]='PLANNING MATOS'!$A43),0),8),"")</f>
        <v/>
      </c>
      <c r="X43" s="49" t="str">
        <f t="array" ref="X43">IFERROR(INDEX(Tableau1[],MATCH(1,('PLANNING MATOS'!X$3&gt;=Tableau1[DATE DEPART])*(Tableau1[DATE RETOUR]&gt;='PLANNING MATOS'!X$3)*(Tableau1[[MATERIEL ]]='PLANNING MATOS'!$A43),0),8),"")</f>
        <v/>
      </c>
      <c r="Y43" s="49" t="str">
        <f t="array" ref="Y43">IFERROR(INDEX(Tableau1[],MATCH(1,('PLANNING MATOS'!Y$3&gt;=Tableau1[DATE DEPART])*(Tableau1[DATE RETOUR]&gt;='PLANNING MATOS'!Y$3)*(Tableau1[[MATERIEL ]]='PLANNING MATOS'!$A43),0),8),"")</f>
        <v/>
      </c>
      <c r="Z43" s="49" t="str">
        <f t="array" ref="Z43">IFERROR(INDEX(Tableau1[],MATCH(1,('PLANNING MATOS'!Z$3&gt;=Tableau1[DATE DEPART])*(Tableau1[DATE RETOUR]&gt;='PLANNING MATOS'!Z$3)*(Tableau1[[MATERIEL ]]='PLANNING MATOS'!$A43),0),8),"")</f>
        <v/>
      </c>
      <c r="AA43" s="49" t="str">
        <f t="array" ref="AA43">IFERROR(INDEX(Tableau1[],MATCH(1,('PLANNING MATOS'!AA$3&gt;=Tableau1[DATE DEPART])*(Tableau1[DATE RETOUR]&gt;='PLANNING MATOS'!AA$3)*(Tableau1[[MATERIEL ]]='PLANNING MATOS'!$A43),0),8),"")</f>
        <v/>
      </c>
      <c r="AB43" s="49" t="str">
        <f t="array" ref="AB43">IFERROR(INDEX(Tableau1[],MATCH(1,('PLANNING MATOS'!AB$3&gt;=Tableau1[DATE DEPART])*(Tableau1[DATE RETOUR]&gt;='PLANNING MATOS'!AB$3)*(Tableau1[[MATERIEL ]]='PLANNING MATOS'!$A43),0),8),"")</f>
        <v/>
      </c>
      <c r="AC43" s="49" t="str">
        <f t="array" ref="AC43">IFERROR(INDEX(Tableau1[],MATCH(1,('PLANNING MATOS'!AC$3&gt;=Tableau1[DATE DEPART])*(Tableau1[DATE RETOUR]&gt;='PLANNING MATOS'!AC$3)*(Tableau1[[MATERIEL ]]='PLANNING MATOS'!$A43),0),8),"")</f>
        <v/>
      </c>
      <c r="AD43" s="49" t="str">
        <f t="array" ref="AD43">IFERROR(INDEX(Tableau1[],MATCH(1,('PLANNING MATOS'!AD$3&gt;=Tableau1[DATE DEPART])*(Tableau1[DATE RETOUR]&gt;='PLANNING MATOS'!AD$3)*(Tableau1[[MATERIEL ]]='PLANNING MATOS'!$A43),0),8),"")</f>
        <v/>
      </c>
      <c r="AE43" s="49" t="str">
        <f t="array" ref="AE43">IFERROR(INDEX(Tableau1[],MATCH(1,('PLANNING MATOS'!AE$3&gt;=Tableau1[DATE DEPART])*(Tableau1[DATE RETOUR]&gt;='PLANNING MATOS'!AE$3)*(Tableau1[[MATERIEL ]]='PLANNING MATOS'!$A43),0),8),"")</f>
        <v/>
      </c>
      <c r="AF43" s="49" t="str">
        <f t="array" ref="AF43">IFERROR(INDEX(Tableau1[],MATCH(1,('PLANNING MATOS'!AF$3&gt;=Tableau1[DATE DEPART])*(Tableau1[DATE RETOUR]&gt;='PLANNING MATOS'!AF$3)*(Tableau1[[MATERIEL ]]='PLANNING MATOS'!$A43),0),8),"")</f>
        <v/>
      </c>
    </row>
    <row r="44" spans="1:32" ht="15.75" thickBot="1" x14ac:dyDescent="0.3">
      <c r="A44" s="48" t="str">
        <f>IFERROR(INDEX(INVENTAIRE!$A$4:$A$502,INVENTAIRE!N41),"")</f>
        <v/>
      </c>
      <c r="B44" s="49" t="str">
        <f t="array" ref="B44">IFERROR(INDEX(Tableau1[],MATCH(1,('PLANNING MATOS'!B$3&gt;=Tableau1[DATE DEPART])*(Tableau1[DATE RETOUR]&gt;='PLANNING MATOS'!B$3)*(Tableau1[[MATERIEL ]]='PLANNING MATOS'!$A44),0),8),"")</f>
        <v/>
      </c>
      <c r="C44" s="49" t="str">
        <f t="array" ref="C44">IFERROR(INDEX(Tableau1[],MATCH(1,('PLANNING MATOS'!C$3&gt;=Tableau1[DATE DEPART])*(Tableau1[DATE RETOUR]&gt;='PLANNING MATOS'!C$3)*(Tableau1[[MATERIEL ]]='PLANNING MATOS'!$A44),0),8),"")</f>
        <v/>
      </c>
      <c r="D44" s="49" t="str">
        <f t="array" ref="D44">IFERROR(INDEX(Tableau1[],MATCH(1,('PLANNING MATOS'!D$3&gt;=Tableau1[DATE DEPART])*(Tableau1[DATE RETOUR]&gt;='PLANNING MATOS'!D$3)*(Tableau1[[MATERIEL ]]='PLANNING MATOS'!$A44),0),8),"")</f>
        <v/>
      </c>
      <c r="E44" s="49" t="str">
        <f t="array" ref="E44">IFERROR(INDEX(Tableau1[],MATCH(1,('PLANNING MATOS'!E$3&gt;=Tableau1[DATE DEPART])*(Tableau1[DATE RETOUR]&gt;='PLANNING MATOS'!E$3)*(Tableau1[[MATERIEL ]]='PLANNING MATOS'!$A44),0),8),"")</f>
        <v/>
      </c>
      <c r="F44" s="49" t="str">
        <f t="array" ref="F44">IFERROR(INDEX(Tableau1[],MATCH(1,('PLANNING MATOS'!F$3&gt;=Tableau1[DATE DEPART])*(Tableau1[DATE RETOUR]&gt;='PLANNING MATOS'!F$3)*(Tableau1[[MATERIEL ]]='PLANNING MATOS'!$A44),0),8),"")</f>
        <v/>
      </c>
      <c r="G44" s="49" t="str">
        <f t="array" ref="G44">IFERROR(INDEX(Tableau1[],MATCH(1,('PLANNING MATOS'!G$3&gt;=Tableau1[DATE DEPART])*(Tableau1[DATE RETOUR]&gt;='PLANNING MATOS'!G$3)*(Tableau1[[MATERIEL ]]='PLANNING MATOS'!$A44),0),8),"")</f>
        <v/>
      </c>
      <c r="H44" s="49" t="str">
        <f t="array" ref="H44">IFERROR(INDEX(Tableau1[],MATCH(1,('PLANNING MATOS'!H$3&gt;=Tableau1[DATE DEPART])*(Tableau1[DATE RETOUR]&gt;='PLANNING MATOS'!H$3)*(Tableau1[[MATERIEL ]]='PLANNING MATOS'!$A44),0),8),"")</f>
        <v/>
      </c>
      <c r="I44" s="49" t="str">
        <f t="array" ref="I44">IFERROR(INDEX(Tableau1[],MATCH(1,('PLANNING MATOS'!I$3&gt;=Tableau1[DATE DEPART])*(Tableau1[DATE RETOUR]&gt;='PLANNING MATOS'!I$3)*(Tableau1[[MATERIEL ]]='PLANNING MATOS'!$A44),0),8),"")</f>
        <v/>
      </c>
      <c r="J44" s="49" t="str">
        <f t="array" ref="J44">IFERROR(INDEX(Tableau1[],MATCH(1,('PLANNING MATOS'!J$3&gt;=Tableau1[DATE DEPART])*(Tableau1[DATE RETOUR]&gt;='PLANNING MATOS'!J$3)*(Tableau1[[MATERIEL ]]='PLANNING MATOS'!$A44),0),8),"")</f>
        <v/>
      </c>
      <c r="K44" s="49" t="str">
        <f t="array" ref="K44">IFERROR(INDEX(Tableau1[],MATCH(1,('PLANNING MATOS'!K$3&gt;=Tableau1[DATE DEPART])*(Tableau1[DATE RETOUR]&gt;='PLANNING MATOS'!K$3)*(Tableau1[[MATERIEL ]]='PLANNING MATOS'!$A44),0),8),"")</f>
        <v/>
      </c>
      <c r="L44" s="49" t="str">
        <f t="array" ref="L44">IFERROR(INDEX(Tableau1[],MATCH(1,('PLANNING MATOS'!L$3&gt;=Tableau1[DATE DEPART])*(Tableau1[DATE RETOUR]&gt;='PLANNING MATOS'!L$3)*(Tableau1[[MATERIEL ]]='PLANNING MATOS'!$A44),0),8),"")</f>
        <v/>
      </c>
      <c r="M44" s="49" t="str">
        <f t="array" ref="M44">IFERROR(INDEX(Tableau1[],MATCH(1,('PLANNING MATOS'!M$3&gt;=Tableau1[DATE DEPART])*(Tableau1[DATE RETOUR]&gt;='PLANNING MATOS'!M$3)*(Tableau1[[MATERIEL ]]='PLANNING MATOS'!$A44),0),8),"")</f>
        <v/>
      </c>
      <c r="N44" s="49" t="str">
        <f t="array" ref="N44">IFERROR(INDEX(Tableau1[],MATCH(1,('PLANNING MATOS'!N$3&gt;=Tableau1[DATE DEPART])*(Tableau1[DATE RETOUR]&gt;='PLANNING MATOS'!N$3)*(Tableau1[[MATERIEL ]]='PLANNING MATOS'!$A44),0),8),"")</f>
        <v/>
      </c>
      <c r="O44" s="49" t="str">
        <f t="array" ref="O44">IFERROR(INDEX(Tableau1[],MATCH(1,('PLANNING MATOS'!O$3&gt;=Tableau1[DATE DEPART])*(Tableau1[DATE RETOUR]&gt;='PLANNING MATOS'!O$3)*(Tableau1[[MATERIEL ]]='PLANNING MATOS'!$A44),0),8),"")</f>
        <v/>
      </c>
      <c r="P44" s="49" t="str">
        <f t="array" ref="P44">IFERROR(INDEX(Tableau1[],MATCH(1,('PLANNING MATOS'!P$3&gt;=Tableau1[DATE DEPART])*(Tableau1[DATE RETOUR]&gt;='PLANNING MATOS'!P$3)*(Tableau1[[MATERIEL ]]='PLANNING MATOS'!$A44),0),8),"")</f>
        <v/>
      </c>
      <c r="Q44" s="49" t="str">
        <f t="array" ref="Q44">IFERROR(INDEX(Tableau1[],MATCH(1,('PLANNING MATOS'!Q$3&gt;=Tableau1[DATE DEPART])*(Tableau1[DATE RETOUR]&gt;='PLANNING MATOS'!Q$3)*(Tableau1[[MATERIEL ]]='PLANNING MATOS'!$A44),0),8),"")</f>
        <v/>
      </c>
      <c r="R44" s="49" t="str">
        <f t="array" ref="R44">IFERROR(INDEX(Tableau1[],MATCH(1,('PLANNING MATOS'!R$3&gt;=Tableau1[DATE DEPART])*(Tableau1[DATE RETOUR]&gt;='PLANNING MATOS'!R$3)*(Tableau1[[MATERIEL ]]='PLANNING MATOS'!$A44),0),8),"")</f>
        <v/>
      </c>
      <c r="S44" s="49" t="str">
        <f t="array" ref="S44">IFERROR(INDEX(Tableau1[],MATCH(1,('PLANNING MATOS'!S$3&gt;=Tableau1[DATE DEPART])*(Tableau1[DATE RETOUR]&gt;='PLANNING MATOS'!S$3)*(Tableau1[[MATERIEL ]]='PLANNING MATOS'!$A44),0),8),"")</f>
        <v/>
      </c>
      <c r="T44" s="49" t="str">
        <f t="array" ref="T44">IFERROR(INDEX(Tableau1[],MATCH(1,('PLANNING MATOS'!T$3&gt;=Tableau1[DATE DEPART])*(Tableau1[DATE RETOUR]&gt;='PLANNING MATOS'!T$3)*(Tableau1[[MATERIEL ]]='PLANNING MATOS'!$A44),0),8),"")</f>
        <v/>
      </c>
      <c r="U44" s="49" t="str">
        <f t="array" ref="U44">IFERROR(INDEX(Tableau1[],MATCH(1,('PLANNING MATOS'!U$3&gt;=Tableau1[DATE DEPART])*(Tableau1[DATE RETOUR]&gt;='PLANNING MATOS'!U$3)*(Tableau1[[MATERIEL ]]='PLANNING MATOS'!$A44),0),8),"")</f>
        <v/>
      </c>
      <c r="V44" s="49" t="str">
        <f t="array" ref="V44">IFERROR(INDEX(Tableau1[],MATCH(1,('PLANNING MATOS'!V$3&gt;=Tableau1[DATE DEPART])*(Tableau1[DATE RETOUR]&gt;='PLANNING MATOS'!V$3)*(Tableau1[[MATERIEL ]]='PLANNING MATOS'!$A44),0),8),"")</f>
        <v/>
      </c>
      <c r="W44" s="49" t="str">
        <f t="array" ref="W44">IFERROR(INDEX(Tableau1[],MATCH(1,('PLANNING MATOS'!W$3&gt;=Tableau1[DATE DEPART])*(Tableau1[DATE RETOUR]&gt;='PLANNING MATOS'!W$3)*(Tableau1[[MATERIEL ]]='PLANNING MATOS'!$A44),0),8),"")</f>
        <v/>
      </c>
      <c r="X44" s="49" t="str">
        <f t="array" ref="X44">IFERROR(INDEX(Tableau1[],MATCH(1,('PLANNING MATOS'!X$3&gt;=Tableau1[DATE DEPART])*(Tableau1[DATE RETOUR]&gt;='PLANNING MATOS'!X$3)*(Tableau1[[MATERIEL ]]='PLANNING MATOS'!$A44),0),8),"")</f>
        <v/>
      </c>
      <c r="Y44" s="49" t="str">
        <f t="array" ref="Y44">IFERROR(INDEX(Tableau1[],MATCH(1,('PLANNING MATOS'!Y$3&gt;=Tableau1[DATE DEPART])*(Tableau1[DATE RETOUR]&gt;='PLANNING MATOS'!Y$3)*(Tableau1[[MATERIEL ]]='PLANNING MATOS'!$A44),0),8),"")</f>
        <v/>
      </c>
      <c r="Z44" s="49" t="str">
        <f t="array" ref="Z44">IFERROR(INDEX(Tableau1[],MATCH(1,('PLANNING MATOS'!Z$3&gt;=Tableau1[DATE DEPART])*(Tableau1[DATE RETOUR]&gt;='PLANNING MATOS'!Z$3)*(Tableau1[[MATERIEL ]]='PLANNING MATOS'!$A44),0),8),"")</f>
        <v/>
      </c>
      <c r="AA44" s="49" t="str">
        <f t="array" ref="AA44">IFERROR(INDEX(Tableau1[],MATCH(1,('PLANNING MATOS'!AA$3&gt;=Tableau1[DATE DEPART])*(Tableau1[DATE RETOUR]&gt;='PLANNING MATOS'!AA$3)*(Tableau1[[MATERIEL ]]='PLANNING MATOS'!$A44),0),8),"")</f>
        <v/>
      </c>
      <c r="AB44" s="49" t="str">
        <f t="array" ref="AB44">IFERROR(INDEX(Tableau1[],MATCH(1,('PLANNING MATOS'!AB$3&gt;=Tableau1[DATE DEPART])*(Tableau1[DATE RETOUR]&gt;='PLANNING MATOS'!AB$3)*(Tableau1[[MATERIEL ]]='PLANNING MATOS'!$A44),0),8),"")</f>
        <v/>
      </c>
      <c r="AC44" s="49" t="str">
        <f t="array" ref="AC44">IFERROR(INDEX(Tableau1[],MATCH(1,('PLANNING MATOS'!AC$3&gt;=Tableau1[DATE DEPART])*(Tableau1[DATE RETOUR]&gt;='PLANNING MATOS'!AC$3)*(Tableau1[[MATERIEL ]]='PLANNING MATOS'!$A44),0),8),"")</f>
        <v/>
      </c>
      <c r="AD44" s="49" t="str">
        <f t="array" ref="AD44">IFERROR(INDEX(Tableau1[],MATCH(1,('PLANNING MATOS'!AD$3&gt;=Tableau1[DATE DEPART])*(Tableau1[DATE RETOUR]&gt;='PLANNING MATOS'!AD$3)*(Tableau1[[MATERIEL ]]='PLANNING MATOS'!$A44),0),8),"")</f>
        <v/>
      </c>
      <c r="AE44" s="49" t="str">
        <f t="array" ref="AE44">IFERROR(INDEX(Tableau1[],MATCH(1,('PLANNING MATOS'!AE$3&gt;=Tableau1[DATE DEPART])*(Tableau1[DATE RETOUR]&gt;='PLANNING MATOS'!AE$3)*(Tableau1[[MATERIEL ]]='PLANNING MATOS'!$A44),0),8),"")</f>
        <v/>
      </c>
      <c r="AF44" s="49" t="str">
        <f t="array" ref="AF44">IFERROR(INDEX(Tableau1[],MATCH(1,('PLANNING MATOS'!AF$3&gt;=Tableau1[DATE DEPART])*(Tableau1[DATE RETOUR]&gt;='PLANNING MATOS'!AF$3)*(Tableau1[[MATERIEL ]]='PLANNING MATOS'!$A44),0),8),"")</f>
        <v/>
      </c>
    </row>
    <row r="45" spans="1:32" ht="15.75" thickBot="1" x14ac:dyDescent="0.3">
      <c r="A45" s="48" t="str">
        <f>IFERROR(INDEX(INVENTAIRE!$A$4:$A$502,INVENTAIRE!N42),"")</f>
        <v/>
      </c>
      <c r="B45" s="49" t="str">
        <f t="array" ref="B45">IFERROR(INDEX(Tableau1[],MATCH(1,('PLANNING MATOS'!B$3&gt;=Tableau1[DATE DEPART])*(Tableau1[DATE RETOUR]&gt;='PLANNING MATOS'!B$3)*(Tableau1[[MATERIEL ]]='PLANNING MATOS'!$A45),0),8),"")</f>
        <v/>
      </c>
      <c r="C45" s="49" t="str">
        <f t="array" ref="C45">IFERROR(INDEX(Tableau1[],MATCH(1,('PLANNING MATOS'!C$3&gt;=Tableau1[DATE DEPART])*(Tableau1[DATE RETOUR]&gt;='PLANNING MATOS'!C$3)*(Tableau1[[MATERIEL ]]='PLANNING MATOS'!$A45),0),8),"")</f>
        <v/>
      </c>
      <c r="D45" s="49" t="str">
        <f t="array" ref="D45">IFERROR(INDEX(Tableau1[],MATCH(1,('PLANNING MATOS'!D$3&gt;=Tableau1[DATE DEPART])*(Tableau1[DATE RETOUR]&gt;='PLANNING MATOS'!D$3)*(Tableau1[[MATERIEL ]]='PLANNING MATOS'!$A45),0),8),"")</f>
        <v/>
      </c>
      <c r="E45" s="49" t="str">
        <f t="array" ref="E45">IFERROR(INDEX(Tableau1[],MATCH(1,('PLANNING MATOS'!E$3&gt;=Tableau1[DATE DEPART])*(Tableau1[DATE RETOUR]&gt;='PLANNING MATOS'!E$3)*(Tableau1[[MATERIEL ]]='PLANNING MATOS'!$A45),0),8),"")</f>
        <v/>
      </c>
      <c r="F45" s="49" t="str">
        <f t="array" ref="F45">IFERROR(INDEX(Tableau1[],MATCH(1,('PLANNING MATOS'!F$3&gt;=Tableau1[DATE DEPART])*(Tableau1[DATE RETOUR]&gt;='PLANNING MATOS'!F$3)*(Tableau1[[MATERIEL ]]='PLANNING MATOS'!$A45),0),8),"")</f>
        <v/>
      </c>
      <c r="G45" s="49" t="str">
        <f t="array" ref="G45">IFERROR(INDEX(Tableau1[],MATCH(1,('PLANNING MATOS'!G$3&gt;=Tableau1[DATE DEPART])*(Tableau1[DATE RETOUR]&gt;='PLANNING MATOS'!G$3)*(Tableau1[[MATERIEL ]]='PLANNING MATOS'!$A45),0),8),"")</f>
        <v/>
      </c>
      <c r="H45" s="49" t="str">
        <f t="array" ref="H45">IFERROR(INDEX(Tableau1[],MATCH(1,('PLANNING MATOS'!H$3&gt;=Tableau1[DATE DEPART])*(Tableau1[DATE RETOUR]&gt;='PLANNING MATOS'!H$3)*(Tableau1[[MATERIEL ]]='PLANNING MATOS'!$A45),0),8),"")</f>
        <v/>
      </c>
      <c r="I45" s="49" t="str">
        <f t="array" ref="I45">IFERROR(INDEX(Tableau1[],MATCH(1,('PLANNING MATOS'!I$3&gt;=Tableau1[DATE DEPART])*(Tableau1[DATE RETOUR]&gt;='PLANNING MATOS'!I$3)*(Tableau1[[MATERIEL ]]='PLANNING MATOS'!$A45),0),8),"")</f>
        <v/>
      </c>
      <c r="J45" s="49" t="str">
        <f t="array" ref="J45">IFERROR(INDEX(Tableau1[],MATCH(1,('PLANNING MATOS'!J$3&gt;=Tableau1[DATE DEPART])*(Tableau1[DATE RETOUR]&gt;='PLANNING MATOS'!J$3)*(Tableau1[[MATERIEL ]]='PLANNING MATOS'!$A45),0),8),"")</f>
        <v/>
      </c>
      <c r="K45" s="49" t="str">
        <f t="array" ref="K45">IFERROR(INDEX(Tableau1[],MATCH(1,('PLANNING MATOS'!K$3&gt;=Tableau1[DATE DEPART])*(Tableau1[DATE RETOUR]&gt;='PLANNING MATOS'!K$3)*(Tableau1[[MATERIEL ]]='PLANNING MATOS'!$A45),0),8),"")</f>
        <v/>
      </c>
      <c r="L45" s="49" t="str">
        <f t="array" ref="L45">IFERROR(INDEX(Tableau1[],MATCH(1,('PLANNING MATOS'!L$3&gt;=Tableau1[DATE DEPART])*(Tableau1[DATE RETOUR]&gt;='PLANNING MATOS'!L$3)*(Tableau1[[MATERIEL ]]='PLANNING MATOS'!$A45),0),8),"")</f>
        <v/>
      </c>
      <c r="M45" s="49" t="str">
        <f t="array" ref="M45">IFERROR(INDEX(Tableau1[],MATCH(1,('PLANNING MATOS'!M$3&gt;=Tableau1[DATE DEPART])*(Tableau1[DATE RETOUR]&gt;='PLANNING MATOS'!M$3)*(Tableau1[[MATERIEL ]]='PLANNING MATOS'!$A45),0),8),"")</f>
        <v/>
      </c>
      <c r="N45" s="49" t="str">
        <f t="array" ref="N45">IFERROR(INDEX(Tableau1[],MATCH(1,('PLANNING MATOS'!N$3&gt;=Tableau1[DATE DEPART])*(Tableau1[DATE RETOUR]&gt;='PLANNING MATOS'!N$3)*(Tableau1[[MATERIEL ]]='PLANNING MATOS'!$A45),0),8),"")</f>
        <v/>
      </c>
      <c r="O45" s="49" t="str">
        <f t="array" ref="O45">IFERROR(INDEX(Tableau1[],MATCH(1,('PLANNING MATOS'!O$3&gt;=Tableau1[DATE DEPART])*(Tableau1[DATE RETOUR]&gt;='PLANNING MATOS'!O$3)*(Tableau1[[MATERIEL ]]='PLANNING MATOS'!$A45),0),8),"")</f>
        <v/>
      </c>
      <c r="P45" s="49" t="str">
        <f t="array" ref="P45">IFERROR(INDEX(Tableau1[],MATCH(1,('PLANNING MATOS'!P$3&gt;=Tableau1[DATE DEPART])*(Tableau1[DATE RETOUR]&gt;='PLANNING MATOS'!P$3)*(Tableau1[[MATERIEL ]]='PLANNING MATOS'!$A45),0),8),"")</f>
        <v/>
      </c>
      <c r="Q45" s="49" t="str">
        <f t="array" ref="Q45">IFERROR(INDEX(Tableau1[],MATCH(1,('PLANNING MATOS'!Q$3&gt;=Tableau1[DATE DEPART])*(Tableau1[DATE RETOUR]&gt;='PLANNING MATOS'!Q$3)*(Tableau1[[MATERIEL ]]='PLANNING MATOS'!$A45),0),8),"")</f>
        <v/>
      </c>
      <c r="R45" s="49" t="str">
        <f t="array" ref="R45">IFERROR(INDEX(Tableau1[],MATCH(1,('PLANNING MATOS'!R$3&gt;=Tableau1[DATE DEPART])*(Tableau1[DATE RETOUR]&gt;='PLANNING MATOS'!R$3)*(Tableau1[[MATERIEL ]]='PLANNING MATOS'!$A45),0),8),"")</f>
        <v/>
      </c>
      <c r="S45" s="49" t="str">
        <f t="array" ref="S45">IFERROR(INDEX(Tableau1[],MATCH(1,('PLANNING MATOS'!S$3&gt;=Tableau1[DATE DEPART])*(Tableau1[DATE RETOUR]&gt;='PLANNING MATOS'!S$3)*(Tableau1[[MATERIEL ]]='PLANNING MATOS'!$A45),0),8),"")</f>
        <v/>
      </c>
      <c r="T45" s="49" t="str">
        <f t="array" ref="T45">IFERROR(INDEX(Tableau1[],MATCH(1,('PLANNING MATOS'!T$3&gt;=Tableau1[DATE DEPART])*(Tableau1[DATE RETOUR]&gt;='PLANNING MATOS'!T$3)*(Tableau1[[MATERIEL ]]='PLANNING MATOS'!$A45),0),8),"")</f>
        <v/>
      </c>
      <c r="U45" s="49" t="str">
        <f t="array" ref="U45">IFERROR(INDEX(Tableau1[],MATCH(1,('PLANNING MATOS'!U$3&gt;=Tableau1[DATE DEPART])*(Tableau1[DATE RETOUR]&gt;='PLANNING MATOS'!U$3)*(Tableau1[[MATERIEL ]]='PLANNING MATOS'!$A45),0),8),"")</f>
        <v/>
      </c>
      <c r="V45" s="49" t="str">
        <f t="array" ref="V45">IFERROR(INDEX(Tableau1[],MATCH(1,('PLANNING MATOS'!V$3&gt;=Tableau1[DATE DEPART])*(Tableau1[DATE RETOUR]&gt;='PLANNING MATOS'!V$3)*(Tableau1[[MATERIEL ]]='PLANNING MATOS'!$A45),0),8),"")</f>
        <v/>
      </c>
      <c r="W45" s="49" t="str">
        <f t="array" ref="W45">IFERROR(INDEX(Tableau1[],MATCH(1,('PLANNING MATOS'!W$3&gt;=Tableau1[DATE DEPART])*(Tableau1[DATE RETOUR]&gt;='PLANNING MATOS'!W$3)*(Tableau1[[MATERIEL ]]='PLANNING MATOS'!$A45),0),8),"")</f>
        <v/>
      </c>
      <c r="X45" s="49" t="str">
        <f t="array" ref="X45">IFERROR(INDEX(Tableau1[],MATCH(1,('PLANNING MATOS'!X$3&gt;=Tableau1[DATE DEPART])*(Tableau1[DATE RETOUR]&gt;='PLANNING MATOS'!X$3)*(Tableau1[[MATERIEL ]]='PLANNING MATOS'!$A45),0),8),"")</f>
        <v/>
      </c>
      <c r="Y45" s="49" t="str">
        <f t="array" ref="Y45">IFERROR(INDEX(Tableau1[],MATCH(1,('PLANNING MATOS'!Y$3&gt;=Tableau1[DATE DEPART])*(Tableau1[DATE RETOUR]&gt;='PLANNING MATOS'!Y$3)*(Tableau1[[MATERIEL ]]='PLANNING MATOS'!$A45),0),8),"")</f>
        <v/>
      </c>
      <c r="Z45" s="49" t="str">
        <f t="array" ref="Z45">IFERROR(INDEX(Tableau1[],MATCH(1,('PLANNING MATOS'!Z$3&gt;=Tableau1[DATE DEPART])*(Tableau1[DATE RETOUR]&gt;='PLANNING MATOS'!Z$3)*(Tableau1[[MATERIEL ]]='PLANNING MATOS'!$A45),0),8),"")</f>
        <v/>
      </c>
      <c r="AA45" s="49" t="str">
        <f t="array" ref="AA45">IFERROR(INDEX(Tableau1[],MATCH(1,('PLANNING MATOS'!AA$3&gt;=Tableau1[DATE DEPART])*(Tableau1[DATE RETOUR]&gt;='PLANNING MATOS'!AA$3)*(Tableau1[[MATERIEL ]]='PLANNING MATOS'!$A45),0),8),"")</f>
        <v/>
      </c>
      <c r="AB45" s="49" t="str">
        <f t="array" ref="AB45">IFERROR(INDEX(Tableau1[],MATCH(1,('PLANNING MATOS'!AB$3&gt;=Tableau1[DATE DEPART])*(Tableau1[DATE RETOUR]&gt;='PLANNING MATOS'!AB$3)*(Tableau1[[MATERIEL ]]='PLANNING MATOS'!$A45),0),8),"")</f>
        <v/>
      </c>
      <c r="AC45" s="49" t="str">
        <f t="array" ref="AC45">IFERROR(INDEX(Tableau1[],MATCH(1,('PLANNING MATOS'!AC$3&gt;=Tableau1[DATE DEPART])*(Tableau1[DATE RETOUR]&gt;='PLANNING MATOS'!AC$3)*(Tableau1[[MATERIEL ]]='PLANNING MATOS'!$A45),0),8),"")</f>
        <v/>
      </c>
      <c r="AD45" s="49" t="str">
        <f t="array" ref="AD45">IFERROR(INDEX(Tableau1[],MATCH(1,('PLANNING MATOS'!AD$3&gt;=Tableau1[DATE DEPART])*(Tableau1[DATE RETOUR]&gt;='PLANNING MATOS'!AD$3)*(Tableau1[[MATERIEL ]]='PLANNING MATOS'!$A45),0),8),"")</f>
        <v/>
      </c>
      <c r="AE45" s="49" t="str">
        <f t="array" ref="AE45">IFERROR(INDEX(Tableau1[],MATCH(1,('PLANNING MATOS'!AE$3&gt;=Tableau1[DATE DEPART])*(Tableau1[DATE RETOUR]&gt;='PLANNING MATOS'!AE$3)*(Tableau1[[MATERIEL ]]='PLANNING MATOS'!$A45),0),8),"")</f>
        <v/>
      </c>
      <c r="AF45" s="49" t="str">
        <f t="array" ref="AF45">IFERROR(INDEX(Tableau1[],MATCH(1,('PLANNING MATOS'!AF$3&gt;=Tableau1[DATE DEPART])*(Tableau1[DATE RETOUR]&gt;='PLANNING MATOS'!AF$3)*(Tableau1[[MATERIEL ]]='PLANNING MATOS'!$A45),0),8),"")</f>
        <v/>
      </c>
    </row>
    <row r="46" spans="1:32" ht="15.75" thickBot="1" x14ac:dyDescent="0.3">
      <c r="A46" s="48" t="str">
        <f>IFERROR(INDEX(INVENTAIRE!$A$4:$A$502,INVENTAIRE!N43),"")</f>
        <v/>
      </c>
      <c r="B46" s="49" t="str">
        <f t="array" ref="B46">IFERROR(INDEX(Tableau1[],MATCH(1,('PLANNING MATOS'!B$3&gt;=Tableau1[DATE DEPART])*(Tableau1[DATE RETOUR]&gt;='PLANNING MATOS'!B$3)*(Tableau1[[MATERIEL ]]='PLANNING MATOS'!$A46),0),8),"")</f>
        <v/>
      </c>
      <c r="C46" s="49" t="str">
        <f t="array" ref="C46">IFERROR(INDEX(Tableau1[],MATCH(1,('PLANNING MATOS'!C$3&gt;=Tableau1[DATE DEPART])*(Tableau1[DATE RETOUR]&gt;='PLANNING MATOS'!C$3)*(Tableau1[[MATERIEL ]]='PLANNING MATOS'!$A46),0),8),"")</f>
        <v/>
      </c>
      <c r="D46" s="49" t="str">
        <f t="array" ref="D46">IFERROR(INDEX(Tableau1[],MATCH(1,('PLANNING MATOS'!D$3&gt;=Tableau1[DATE DEPART])*(Tableau1[DATE RETOUR]&gt;='PLANNING MATOS'!D$3)*(Tableau1[[MATERIEL ]]='PLANNING MATOS'!$A46),0),8),"")</f>
        <v/>
      </c>
      <c r="E46" s="49" t="str">
        <f t="array" ref="E46">IFERROR(INDEX(Tableau1[],MATCH(1,('PLANNING MATOS'!E$3&gt;=Tableau1[DATE DEPART])*(Tableau1[DATE RETOUR]&gt;='PLANNING MATOS'!E$3)*(Tableau1[[MATERIEL ]]='PLANNING MATOS'!$A46),0),8),"")</f>
        <v/>
      </c>
      <c r="F46" s="49" t="str">
        <f t="array" ref="F46">IFERROR(INDEX(Tableau1[],MATCH(1,('PLANNING MATOS'!F$3&gt;=Tableau1[DATE DEPART])*(Tableau1[DATE RETOUR]&gt;='PLANNING MATOS'!F$3)*(Tableau1[[MATERIEL ]]='PLANNING MATOS'!$A46),0),8),"")</f>
        <v/>
      </c>
      <c r="G46" s="49" t="str">
        <f t="array" ref="G46">IFERROR(INDEX(Tableau1[],MATCH(1,('PLANNING MATOS'!G$3&gt;=Tableau1[DATE DEPART])*(Tableau1[DATE RETOUR]&gt;='PLANNING MATOS'!G$3)*(Tableau1[[MATERIEL ]]='PLANNING MATOS'!$A46),0),8),"")</f>
        <v/>
      </c>
      <c r="H46" s="49" t="str">
        <f t="array" ref="H46">IFERROR(INDEX(Tableau1[],MATCH(1,('PLANNING MATOS'!H$3&gt;=Tableau1[DATE DEPART])*(Tableau1[DATE RETOUR]&gt;='PLANNING MATOS'!H$3)*(Tableau1[[MATERIEL ]]='PLANNING MATOS'!$A46),0),8),"")</f>
        <v/>
      </c>
      <c r="I46" s="49" t="str">
        <f t="array" ref="I46">IFERROR(INDEX(Tableau1[],MATCH(1,('PLANNING MATOS'!I$3&gt;=Tableau1[DATE DEPART])*(Tableau1[DATE RETOUR]&gt;='PLANNING MATOS'!I$3)*(Tableau1[[MATERIEL ]]='PLANNING MATOS'!$A46),0),8),"")</f>
        <v/>
      </c>
      <c r="J46" s="49" t="str">
        <f t="array" ref="J46">IFERROR(INDEX(Tableau1[],MATCH(1,('PLANNING MATOS'!J$3&gt;=Tableau1[DATE DEPART])*(Tableau1[DATE RETOUR]&gt;='PLANNING MATOS'!J$3)*(Tableau1[[MATERIEL ]]='PLANNING MATOS'!$A46),0),8),"")</f>
        <v/>
      </c>
      <c r="K46" s="49" t="str">
        <f t="array" ref="K46">IFERROR(INDEX(Tableau1[],MATCH(1,('PLANNING MATOS'!K$3&gt;=Tableau1[DATE DEPART])*(Tableau1[DATE RETOUR]&gt;='PLANNING MATOS'!K$3)*(Tableau1[[MATERIEL ]]='PLANNING MATOS'!$A46),0),8),"")</f>
        <v/>
      </c>
      <c r="L46" s="49" t="str">
        <f t="array" ref="L46">IFERROR(INDEX(Tableau1[],MATCH(1,('PLANNING MATOS'!L$3&gt;=Tableau1[DATE DEPART])*(Tableau1[DATE RETOUR]&gt;='PLANNING MATOS'!L$3)*(Tableau1[[MATERIEL ]]='PLANNING MATOS'!$A46),0),8),"")</f>
        <v/>
      </c>
      <c r="M46" s="49" t="str">
        <f t="array" ref="M46">IFERROR(INDEX(Tableau1[],MATCH(1,('PLANNING MATOS'!M$3&gt;=Tableau1[DATE DEPART])*(Tableau1[DATE RETOUR]&gt;='PLANNING MATOS'!M$3)*(Tableau1[[MATERIEL ]]='PLANNING MATOS'!$A46),0),8),"")</f>
        <v/>
      </c>
      <c r="N46" s="49" t="str">
        <f t="array" ref="N46">IFERROR(INDEX(Tableau1[],MATCH(1,('PLANNING MATOS'!N$3&gt;=Tableau1[DATE DEPART])*(Tableau1[DATE RETOUR]&gt;='PLANNING MATOS'!N$3)*(Tableau1[[MATERIEL ]]='PLANNING MATOS'!$A46),0),8),"")</f>
        <v/>
      </c>
      <c r="O46" s="49" t="str">
        <f t="array" ref="O46">IFERROR(INDEX(Tableau1[],MATCH(1,('PLANNING MATOS'!O$3&gt;=Tableau1[DATE DEPART])*(Tableau1[DATE RETOUR]&gt;='PLANNING MATOS'!O$3)*(Tableau1[[MATERIEL ]]='PLANNING MATOS'!$A46),0),8),"")</f>
        <v/>
      </c>
      <c r="P46" s="49" t="str">
        <f t="array" ref="P46">IFERROR(INDEX(Tableau1[],MATCH(1,('PLANNING MATOS'!P$3&gt;=Tableau1[DATE DEPART])*(Tableau1[DATE RETOUR]&gt;='PLANNING MATOS'!P$3)*(Tableau1[[MATERIEL ]]='PLANNING MATOS'!$A46),0),8),"")</f>
        <v/>
      </c>
      <c r="Q46" s="49" t="str">
        <f t="array" ref="Q46">IFERROR(INDEX(Tableau1[],MATCH(1,('PLANNING MATOS'!Q$3&gt;=Tableau1[DATE DEPART])*(Tableau1[DATE RETOUR]&gt;='PLANNING MATOS'!Q$3)*(Tableau1[[MATERIEL ]]='PLANNING MATOS'!$A46),0),8),"")</f>
        <v/>
      </c>
      <c r="R46" s="49" t="str">
        <f t="array" ref="R46">IFERROR(INDEX(Tableau1[],MATCH(1,('PLANNING MATOS'!R$3&gt;=Tableau1[DATE DEPART])*(Tableau1[DATE RETOUR]&gt;='PLANNING MATOS'!R$3)*(Tableau1[[MATERIEL ]]='PLANNING MATOS'!$A46),0),8),"")</f>
        <v/>
      </c>
      <c r="S46" s="49" t="str">
        <f t="array" ref="S46">IFERROR(INDEX(Tableau1[],MATCH(1,('PLANNING MATOS'!S$3&gt;=Tableau1[DATE DEPART])*(Tableau1[DATE RETOUR]&gt;='PLANNING MATOS'!S$3)*(Tableau1[[MATERIEL ]]='PLANNING MATOS'!$A46),0),8),"")</f>
        <v/>
      </c>
      <c r="T46" s="49" t="str">
        <f t="array" ref="T46">IFERROR(INDEX(Tableau1[],MATCH(1,('PLANNING MATOS'!T$3&gt;=Tableau1[DATE DEPART])*(Tableau1[DATE RETOUR]&gt;='PLANNING MATOS'!T$3)*(Tableau1[[MATERIEL ]]='PLANNING MATOS'!$A46),0),8),"")</f>
        <v/>
      </c>
      <c r="U46" s="49" t="str">
        <f t="array" ref="U46">IFERROR(INDEX(Tableau1[],MATCH(1,('PLANNING MATOS'!U$3&gt;=Tableau1[DATE DEPART])*(Tableau1[DATE RETOUR]&gt;='PLANNING MATOS'!U$3)*(Tableau1[[MATERIEL ]]='PLANNING MATOS'!$A46),0),8),"")</f>
        <v/>
      </c>
      <c r="V46" s="49" t="str">
        <f t="array" ref="V46">IFERROR(INDEX(Tableau1[],MATCH(1,('PLANNING MATOS'!V$3&gt;=Tableau1[DATE DEPART])*(Tableau1[DATE RETOUR]&gt;='PLANNING MATOS'!V$3)*(Tableau1[[MATERIEL ]]='PLANNING MATOS'!$A46),0),8),"")</f>
        <v/>
      </c>
      <c r="W46" s="49" t="str">
        <f t="array" ref="W46">IFERROR(INDEX(Tableau1[],MATCH(1,('PLANNING MATOS'!W$3&gt;=Tableau1[DATE DEPART])*(Tableau1[DATE RETOUR]&gt;='PLANNING MATOS'!W$3)*(Tableau1[[MATERIEL ]]='PLANNING MATOS'!$A46),0),8),"")</f>
        <v/>
      </c>
      <c r="X46" s="49" t="str">
        <f t="array" ref="X46">IFERROR(INDEX(Tableau1[],MATCH(1,('PLANNING MATOS'!X$3&gt;=Tableau1[DATE DEPART])*(Tableau1[DATE RETOUR]&gt;='PLANNING MATOS'!X$3)*(Tableau1[[MATERIEL ]]='PLANNING MATOS'!$A46),0),8),"")</f>
        <v/>
      </c>
      <c r="Y46" s="49" t="str">
        <f t="array" ref="Y46">IFERROR(INDEX(Tableau1[],MATCH(1,('PLANNING MATOS'!Y$3&gt;=Tableau1[DATE DEPART])*(Tableau1[DATE RETOUR]&gt;='PLANNING MATOS'!Y$3)*(Tableau1[[MATERIEL ]]='PLANNING MATOS'!$A46),0),8),"")</f>
        <v/>
      </c>
      <c r="Z46" s="49" t="str">
        <f t="array" ref="Z46">IFERROR(INDEX(Tableau1[],MATCH(1,('PLANNING MATOS'!Z$3&gt;=Tableau1[DATE DEPART])*(Tableau1[DATE RETOUR]&gt;='PLANNING MATOS'!Z$3)*(Tableau1[[MATERIEL ]]='PLANNING MATOS'!$A46),0),8),"")</f>
        <v/>
      </c>
      <c r="AA46" s="49" t="str">
        <f t="array" ref="AA46">IFERROR(INDEX(Tableau1[],MATCH(1,('PLANNING MATOS'!AA$3&gt;=Tableau1[DATE DEPART])*(Tableau1[DATE RETOUR]&gt;='PLANNING MATOS'!AA$3)*(Tableau1[[MATERIEL ]]='PLANNING MATOS'!$A46),0),8),"")</f>
        <v/>
      </c>
      <c r="AB46" s="49" t="str">
        <f t="array" ref="AB46">IFERROR(INDEX(Tableau1[],MATCH(1,('PLANNING MATOS'!AB$3&gt;=Tableau1[DATE DEPART])*(Tableau1[DATE RETOUR]&gt;='PLANNING MATOS'!AB$3)*(Tableau1[[MATERIEL ]]='PLANNING MATOS'!$A46),0),8),"")</f>
        <v/>
      </c>
      <c r="AC46" s="49" t="str">
        <f t="array" ref="AC46">IFERROR(INDEX(Tableau1[],MATCH(1,('PLANNING MATOS'!AC$3&gt;=Tableau1[DATE DEPART])*(Tableau1[DATE RETOUR]&gt;='PLANNING MATOS'!AC$3)*(Tableau1[[MATERIEL ]]='PLANNING MATOS'!$A46),0),8),"")</f>
        <v/>
      </c>
      <c r="AD46" s="49" t="str">
        <f t="array" ref="AD46">IFERROR(INDEX(Tableau1[],MATCH(1,('PLANNING MATOS'!AD$3&gt;=Tableau1[DATE DEPART])*(Tableau1[DATE RETOUR]&gt;='PLANNING MATOS'!AD$3)*(Tableau1[[MATERIEL ]]='PLANNING MATOS'!$A46),0),8),"")</f>
        <v/>
      </c>
      <c r="AE46" s="49" t="str">
        <f t="array" ref="AE46">IFERROR(INDEX(Tableau1[],MATCH(1,('PLANNING MATOS'!AE$3&gt;=Tableau1[DATE DEPART])*(Tableau1[DATE RETOUR]&gt;='PLANNING MATOS'!AE$3)*(Tableau1[[MATERIEL ]]='PLANNING MATOS'!$A46),0),8),"")</f>
        <v/>
      </c>
      <c r="AF46" s="49" t="str">
        <f t="array" ref="AF46">IFERROR(INDEX(Tableau1[],MATCH(1,('PLANNING MATOS'!AF$3&gt;=Tableau1[DATE DEPART])*(Tableau1[DATE RETOUR]&gt;='PLANNING MATOS'!AF$3)*(Tableau1[[MATERIEL ]]='PLANNING MATOS'!$A46),0),8),"")</f>
        <v/>
      </c>
    </row>
    <row r="47" spans="1:32" ht="15.75" thickBot="1" x14ac:dyDescent="0.3">
      <c r="A47" s="48" t="str">
        <f>IFERROR(INDEX(INVENTAIRE!$A$4:$A$502,INVENTAIRE!N44),"")</f>
        <v/>
      </c>
      <c r="B47" s="49" t="str">
        <f t="array" ref="B47">IFERROR(INDEX(Tableau1[],MATCH(1,('PLANNING MATOS'!B$3&gt;=Tableau1[DATE DEPART])*(Tableau1[DATE RETOUR]&gt;='PLANNING MATOS'!B$3)*(Tableau1[[MATERIEL ]]='PLANNING MATOS'!$A47),0),8),"")</f>
        <v/>
      </c>
      <c r="C47" s="49" t="str">
        <f t="array" ref="C47">IFERROR(INDEX(Tableau1[],MATCH(1,('PLANNING MATOS'!C$3&gt;=Tableau1[DATE DEPART])*(Tableau1[DATE RETOUR]&gt;='PLANNING MATOS'!C$3)*(Tableau1[[MATERIEL ]]='PLANNING MATOS'!$A47),0),8),"")</f>
        <v/>
      </c>
      <c r="D47" s="49" t="str">
        <f t="array" ref="D47">IFERROR(INDEX(Tableau1[],MATCH(1,('PLANNING MATOS'!D$3&gt;=Tableau1[DATE DEPART])*(Tableau1[DATE RETOUR]&gt;='PLANNING MATOS'!D$3)*(Tableau1[[MATERIEL ]]='PLANNING MATOS'!$A47),0),8),"")</f>
        <v/>
      </c>
      <c r="E47" s="49" t="str">
        <f t="array" ref="E47">IFERROR(INDEX(Tableau1[],MATCH(1,('PLANNING MATOS'!E$3&gt;=Tableau1[DATE DEPART])*(Tableau1[DATE RETOUR]&gt;='PLANNING MATOS'!E$3)*(Tableau1[[MATERIEL ]]='PLANNING MATOS'!$A47),0),8),"")</f>
        <v/>
      </c>
      <c r="F47" s="49" t="str">
        <f t="array" ref="F47">IFERROR(INDEX(Tableau1[],MATCH(1,('PLANNING MATOS'!F$3&gt;=Tableau1[DATE DEPART])*(Tableau1[DATE RETOUR]&gt;='PLANNING MATOS'!F$3)*(Tableau1[[MATERIEL ]]='PLANNING MATOS'!$A47),0),8),"")</f>
        <v/>
      </c>
      <c r="G47" s="49" t="str">
        <f t="array" ref="G47">IFERROR(INDEX(Tableau1[],MATCH(1,('PLANNING MATOS'!G$3&gt;=Tableau1[DATE DEPART])*(Tableau1[DATE RETOUR]&gt;='PLANNING MATOS'!G$3)*(Tableau1[[MATERIEL ]]='PLANNING MATOS'!$A47),0),8),"")</f>
        <v/>
      </c>
      <c r="H47" s="49" t="str">
        <f t="array" ref="H47">IFERROR(INDEX(Tableau1[],MATCH(1,('PLANNING MATOS'!H$3&gt;=Tableau1[DATE DEPART])*(Tableau1[DATE RETOUR]&gt;='PLANNING MATOS'!H$3)*(Tableau1[[MATERIEL ]]='PLANNING MATOS'!$A47),0),8),"")</f>
        <v/>
      </c>
      <c r="I47" s="49" t="str">
        <f t="array" ref="I47">IFERROR(INDEX(Tableau1[],MATCH(1,('PLANNING MATOS'!I$3&gt;=Tableau1[DATE DEPART])*(Tableau1[DATE RETOUR]&gt;='PLANNING MATOS'!I$3)*(Tableau1[[MATERIEL ]]='PLANNING MATOS'!$A47),0),8),"")</f>
        <v/>
      </c>
      <c r="J47" s="49" t="str">
        <f t="array" ref="J47">IFERROR(INDEX(Tableau1[],MATCH(1,('PLANNING MATOS'!J$3&gt;=Tableau1[DATE DEPART])*(Tableau1[DATE RETOUR]&gt;='PLANNING MATOS'!J$3)*(Tableau1[[MATERIEL ]]='PLANNING MATOS'!$A47),0),8),"")</f>
        <v/>
      </c>
      <c r="K47" s="49" t="str">
        <f t="array" ref="K47">IFERROR(INDEX(Tableau1[],MATCH(1,('PLANNING MATOS'!K$3&gt;=Tableau1[DATE DEPART])*(Tableau1[DATE RETOUR]&gt;='PLANNING MATOS'!K$3)*(Tableau1[[MATERIEL ]]='PLANNING MATOS'!$A47),0),8),"")</f>
        <v/>
      </c>
      <c r="L47" s="49" t="str">
        <f t="array" ref="L47">IFERROR(INDEX(Tableau1[],MATCH(1,('PLANNING MATOS'!L$3&gt;=Tableau1[DATE DEPART])*(Tableau1[DATE RETOUR]&gt;='PLANNING MATOS'!L$3)*(Tableau1[[MATERIEL ]]='PLANNING MATOS'!$A47),0),8),"")</f>
        <v/>
      </c>
      <c r="M47" s="49" t="str">
        <f t="array" ref="M47">IFERROR(INDEX(Tableau1[],MATCH(1,('PLANNING MATOS'!M$3&gt;=Tableau1[DATE DEPART])*(Tableau1[DATE RETOUR]&gt;='PLANNING MATOS'!M$3)*(Tableau1[[MATERIEL ]]='PLANNING MATOS'!$A47),0),8),"")</f>
        <v/>
      </c>
      <c r="N47" s="49" t="str">
        <f t="array" ref="N47">IFERROR(INDEX(Tableau1[],MATCH(1,('PLANNING MATOS'!N$3&gt;=Tableau1[DATE DEPART])*(Tableau1[DATE RETOUR]&gt;='PLANNING MATOS'!N$3)*(Tableau1[[MATERIEL ]]='PLANNING MATOS'!$A47),0),8),"")</f>
        <v/>
      </c>
      <c r="O47" s="49" t="str">
        <f t="array" ref="O47">IFERROR(INDEX(Tableau1[],MATCH(1,('PLANNING MATOS'!O$3&gt;=Tableau1[DATE DEPART])*(Tableau1[DATE RETOUR]&gt;='PLANNING MATOS'!O$3)*(Tableau1[[MATERIEL ]]='PLANNING MATOS'!$A47),0),8),"")</f>
        <v/>
      </c>
      <c r="P47" s="49" t="str">
        <f t="array" ref="P47">IFERROR(INDEX(Tableau1[],MATCH(1,('PLANNING MATOS'!P$3&gt;=Tableau1[DATE DEPART])*(Tableau1[DATE RETOUR]&gt;='PLANNING MATOS'!P$3)*(Tableau1[[MATERIEL ]]='PLANNING MATOS'!$A47),0),8),"")</f>
        <v/>
      </c>
      <c r="Q47" s="49" t="str">
        <f t="array" ref="Q47">IFERROR(INDEX(Tableau1[],MATCH(1,('PLANNING MATOS'!Q$3&gt;=Tableau1[DATE DEPART])*(Tableau1[DATE RETOUR]&gt;='PLANNING MATOS'!Q$3)*(Tableau1[[MATERIEL ]]='PLANNING MATOS'!$A47),0),8),"")</f>
        <v/>
      </c>
      <c r="R47" s="49" t="str">
        <f t="array" ref="R47">IFERROR(INDEX(Tableau1[],MATCH(1,('PLANNING MATOS'!R$3&gt;=Tableau1[DATE DEPART])*(Tableau1[DATE RETOUR]&gt;='PLANNING MATOS'!R$3)*(Tableau1[[MATERIEL ]]='PLANNING MATOS'!$A47),0),8),"")</f>
        <v/>
      </c>
      <c r="S47" s="49" t="str">
        <f t="array" ref="S47">IFERROR(INDEX(Tableau1[],MATCH(1,('PLANNING MATOS'!S$3&gt;=Tableau1[DATE DEPART])*(Tableau1[DATE RETOUR]&gt;='PLANNING MATOS'!S$3)*(Tableau1[[MATERIEL ]]='PLANNING MATOS'!$A47),0),8),"")</f>
        <v/>
      </c>
      <c r="T47" s="49" t="str">
        <f t="array" ref="T47">IFERROR(INDEX(Tableau1[],MATCH(1,('PLANNING MATOS'!T$3&gt;=Tableau1[DATE DEPART])*(Tableau1[DATE RETOUR]&gt;='PLANNING MATOS'!T$3)*(Tableau1[[MATERIEL ]]='PLANNING MATOS'!$A47),0),8),"")</f>
        <v/>
      </c>
      <c r="U47" s="49" t="str">
        <f t="array" ref="U47">IFERROR(INDEX(Tableau1[],MATCH(1,('PLANNING MATOS'!U$3&gt;=Tableau1[DATE DEPART])*(Tableau1[DATE RETOUR]&gt;='PLANNING MATOS'!U$3)*(Tableau1[[MATERIEL ]]='PLANNING MATOS'!$A47),0),8),"")</f>
        <v/>
      </c>
      <c r="V47" s="49" t="str">
        <f t="array" ref="V47">IFERROR(INDEX(Tableau1[],MATCH(1,('PLANNING MATOS'!V$3&gt;=Tableau1[DATE DEPART])*(Tableau1[DATE RETOUR]&gt;='PLANNING MATOS'!V$3)*(Tableau1[[MATERIEL ]]='PLANNING MATOS'!$A47),0),8),"")</f>
        <v/>
      </c>
      <c r="W47" s="49" t="str">
        <f t="array" ref="W47">IFERROR(INDEX(Tableau1[],MATCH(1,('PLANNING MATOS'!W$3&gt;=Tableau1[DATE DEPART])*(Tableau1[DATE RETOUR]&gt;='PLANNING MATOS'!W$3)*(Tableau1[[MATERIEL ]]='PLANNING MATOS'!$A47),0),8),"")</f>
        <v/>
      </c>
      <c r="X47" s="49" t="str">
        <f t="array" ref="X47">IFERROR(INDEX(Tableau1[],MATCH(1,('PLANNING MATOS'!X$3&gt;=Tableau1[DATE DEPART])*(Tableau1[DATE RETOUR]&gt;='PLANNING MATOS'!X$3)*(Tableau1[[MATERIEL ]]='PLANNING MATOS'!$A47),0),8),"")</f>
        <v/>
      </c>
      <c r="Y47" s="49" t="str">
        <f t="array" ref="Y47">IFERROR(INDEX(Tableau1[],MATCH(1,('PLANNING MATOS'!Y$3&gt;=Tableau1[DATE DEPART])*(Tableau1[DATE RETOUR]&gt;='PLANNING MATOS'!Y$3)*(Tableau1[[MATERIEL ]]='PLANNING MATOS'!$A47),0),8),"")</f>
        <v/>
      </c>
      <c r="Z47" s="49" t="str">
        <f t="array" ref="Z47">IFERROR(INDEX(Tableau1[],MATCH(1,('PLANNING MATOS'!Z$3&gt;=Tableau1[DATE DEPART])*(Tableau1[DATE RETOUR]&gt;='PLANNING MATOS'!Z$3)*(Tableau1[[MATERIEL ]]='PLANNING MATOS'!$A47),0),8),"")</f>
        <v/>
      </c>
      <c r="AA47" s="49" t="str">
        <f t="array" ref="AA47">IFERROR(INDEX(Tableau1[],MATCH(1,('PLANNING MATOS'!AA$3&gt;=Tableau1[DATE DEPART])*(Tableau1[DATE RETOUR]&gt;='PLANNING MATOS'!AA$3)*(Tableau1[[MATERIEL ]]='PLANNING MATOS'!$A47),0),8),"")</f>
        <v/>
      </c>
      <c r="AB47" s="49" t="str">
        <f t="array" ref="AB47">IFERROR(INDEX(Tableau1[],MATCH(1,('PLANNING MATOS'!AB$3&gt;=Tableau1[DATE DEPART])*(Tableau1[DATE RETOUR]&gt;='PLANNING MATOS'!AB$3)*(Tableau1[[MATERIEL ]]='PLANNING MATOS'!$A47),0),8),"")</f>
        <v/>
      </c>
      <c r="AC47" s="49" t="str">
        <f t="array" ref="AC47">IFERROR(INDEX(Tableau1[],MATCH(1,('PLANNING MATOS'!AC$3&gt;=Tableau1[DATE DEPART])*(Tableau1[DATE RETOUR]&gt;='PLANNING MATOS'!AC$3)*(Tableau1[[MATERIEL ]]='PLANNING MATOS'!$A47),0),8),"")</f>
        <v/>
      </c>
      <c r="AD47" s="49" t="str">
        <f t="array" ref="AD47">IFERROR(INDEX(Tableau1[],MATCH(1,('PLANNING MATOS'!AD$3&gt;=Tableau1[DATE DEPART])*(Tableau1[DATE RETOUR]&gt;='PLANNING MATOS'!AD$3)*(Tableau1[[MATERIEL ]]='PLANNING MATOS'!$A47),0),8),"")</f>
        <v/>
      </c>
      <c r="AE47" s="49" t="str">
        <f t="array" ref="AE47">IFERROR(INDEX(Tableau1[],MATCH(1,('PLANNING MATOS'!AE$3&gt;=Tableau1[DATE DEPART])*(Tableau1[DATE RETOUR]&gt;='PLANNING MATOS'!AE$3)*(Tableau1[[MATERIEL ]]='PLANNING MATOS'!$A47),0),8),"")</f>
        <v/>
      </c>
      <c r="AF47" s="49" t="str">
        <f t="array" ref="AF47">IFERROR(INDEX(Tableau1[],MATCH(1,('PLANNING MATOS'!AF$3&gt;=Tableau1[DATE DEPART])*(Tableau1[DATE RETOUR]&gt;='PLANNING MATOS'!AF$3)*(Tableau1[[MATERIEL ]]='PLANNING MATOS'!$A47),0),8),"")</f>
        <v/>
      </c>
    </row>
    <row r="48" spans="1:32" ht="15.75" thickBot="1" x14ac:dyDescent="0.3">
      <c r="A48" s="48" t="str">
        <f>IFERROR(INDEX(INVENTAIRE!$A$4:$A$502,INVENTAIRE!N45),"")</f>
        <v/>
      </c>
      <c r="B48" s="49" t="str">
        <f t="array" ref="B48">IFERROR(INDEX(Tableau1[],MATCH(1,('PLANNING MATOS'!B$3&gt;=Tableau1[DATE DEPART])*(Tableau1[DATE RETOUR]&gt;='PLANNING MATOS'!B$3)*(Tableau1[[MATERIEL ]]='PLANNING MATOS'!$A48),0),8),"")</f>
        <v/>
      </c>
      <c r="C48" s="49" t="str">
        <f t="array" ref="C48">IFERROR(INDEX(Tableau1[],MATCH(1,('PLANNING MATOS'!C$3&gt;=Tableau1[DATE DEPART])*(Tableau1[DATE RETOUR]&gt;='PLANNING MATOS'!C$3)*(Tableau1[[MATERIEL ]]='PLANNING MATOS'!$A48),0),8),"")</f>
        <v/>
      </c>
      <c r="D48" s="49" t="str">
        <f t="array" ref="D48">IFERROR(INDEX(Tableau1[],MATCH(1,('PLANNING MATOS'!D$3&gt;=Tableau1[DATE DEPART])*(Tableau1[DATE RETOUR]&gt;='PLANNING MATOS'!D$3)*(Tableau1[[MATERIEL ]]='PLANNING MATOS'!$A48),0),8),"")</f>
        <v/>
      </c>
      <c r="E48" s="49" t="str">
        <f t="array" ref="E48">IFERROR(INDEX(Tableau1[],MATCH(1,('PLANNING MATOS'!E$3&gt;=Tableau1[DATE DEPART])*(Tableau1[DATE RETOUR]&gt;='PLANNING MATOS'!E$3)*(Tableau1[[MATERIEL ]]='PLANNING MATOS'!$A48),0),8),"")</f>
        <v/>
      </c>
      <c r="F48" s="49" t="str">
        <f t="array" ref="F48">IFERROR(INDEX(Tableau1[],MATCH(1,('PLANNING MATOS'!F$3&gt;=Tableau1[DATE DEPART])*(Tableau1[DATE RETOUR]&gt;='PLANNING MATOS'!F$3)*(Tableau1[[MATERIEL ]]='PLANNING MATOS'!$A48),0),8),"")</f>
        <v/>
      </c>
      <c r="G48" s="49" t="str">
        <f t="array" ref="G48">IFERROR(INDEX(Tableau1[],MATCH(1,('PLANNING MATOS'!G$3&gt;=Tableau1[DATE DEPART])*(Tableau1[DATE RETOUR]&gt;='PLANNING MATOS'!G$3)*(Tableau1[[MATERIEL ]]='PLANNING MATOS'!$A48),0),8),"")</f>
        <v/>
      </c>
      <c r="H48" s="49" t="str">
        <f t="array" ref="H48">IFERROR(INDEX(Tableau1[],MATCH(1,('PLANNING MATOS'!H$3&gt;=Tableau1[DATE DEPART])*(Tableau1[DATE RETOUR]&gt;='PLANNING MATOS'!H$3)*(Tableau1[[MATERIEL ]]='PLANNING MATOS'!$A48),0),8),"")</f>
        <v/>
      </c>
      <c r="I48" s="49" t="str">
        <f t="array" ref="I48">IFERROR(INDEX(Tableau1[],MATCH(1,('PLANNING MATOS'!I$3&gt;=Tableau1[DATE DEPART])*(Tableau1[DATE RETOUR]&gt;='PLANNING MATOS'!I$3)*(Tableau1[[MATERIEL ]]='PLANNING MATOS'!$A48),0),8),"")</f>
        <v/>
      </c>
      <c r="J48" s="49" t="str">
        <f t="array" ref="J48">IFERROR(INDEX(Tableau1[],MATCH(1,('PLANNING MATOS'!J$3&gt;=Tableau1[DATE DEPART])*(Tableau1[DATE RETOUR]&gt;='PLANNING MATOS'!J$3)*(Tableau1[[MATERIEL ]]='PLANNING MATOS'!$A48),0),8),"")</f>
        <v/>
      </c>
      <c r="K48" s="49" t="str">
        <f t="array" ref="K48">IFERROR(INDEX(Tableau1[],MATCH(1,('PLANNING MATOS'!K$3&gt;=Tableau1[DATE DEPART])*(Tableau1[DATE RETOUR]&gt;='PLANNING MATOS'!K$3)*(Tableau1[[MATERIEL ]]='PLANNING MATOS'!$A48),0),8),"")</f>
        <v/>
      </c>
      <c r="L48" s="49" t="str">
        <f t="array" ref="L48">IFERROR(INDEX(Tableau1[],MATCH(1,('PLANNING MATOS'!L$3&gt;=Tableau1[DATE DEPART])*(Tableau1[DATE RETOUR]&gt;='PLANNING MATOS'!L$3)*(Tableau1[[MATERIEL ]]='PLANNING MATOS'!$A48),0),8),"")</f>
        <v/>
      </c>
      <c r="M48" s="49" t="str">
        <f t="array" ref="M48">IFERROR(INDEX(Tableau1[],MATCH(1,('PLANNING MATOS'!M$3&gt;=Tableau1[DATE DEPART])*(Tableau1[DATE RETOUR]&gt;='PLANNING MATOS'!M$3)*(Tableau1[[MATERIEL ]]='PLANNING MATOS'!$A48),0),8),"")</f>
        <v/>
      </c>
      <c r="N48" s="49" t="str">
        <f t="array" ref="N48">IFERROR(INDEX(Tableau1[],MATCH(1,('PLANNING MATOS'!N$3&gt;=Tableau1[DATE DEPART])*(Tableau1[DATE RETOUR]&gt;='PLANNING MATOS'!N$3)*(Tableau1[[MATERIEL ]]='PLANNING MATOS'!$A48),0),8),"")</f>
        <v/>
      </c>
      <c r="O48" s="49" t="str">
        <f t="array" ref="O48">IFERROR(INDEX(Tableau1[],MATCH(1,('PLANNING MATOS'!O$3&gt;=Tableau1[DATE DEPART])*(Tableau1[DATE RETOUR]&gt;='PLANNING MATOS'!O$3)*(Tableau1[[MATERIEL ]]='PLANNING MATOS'!$A48),0),8),"")</f>
        <v/>
      </c>
      <c r="P48" s="49" t="str">
        <f t="array" ref="P48">IFERROR(INDEX(Tableau1[],MATCH(1,('PLANNING MATOS'!P$3&gt;=Tableau1[DATE DEPART])*(Tableau1[DATE RETOUR]&gt;='PLANNING MATOS'!P$3)*(Tableau1[[MATERIEL ]]='PLANNING MATOS'!$A48),0),8),"")</f>
        <v/>
      </c>
      <c r="Q48" s="49" t="str">
        <f t="array" ref="Q48">IFERROR(INDEX(Tableau1[],MATCH(1,('PLANNING MATOS'!Q$3&gt;=Tableau1[DATE DEPART])*(Tableau1[DATE RETOUR]&gt;='PLANNING MATOS'!Q$3)*(Tableau1[[MATERIEL ]]='PLANNING MATOS'!$A48),0),8),"")</f>
        <v/>
      </c>
      <c r="R48" s="49" t="str">
        <f t="array" ref="R48">IFERROR(INDEX(Tableau1[],MATCH(1,('PLANNING MATOS'!R$3&gt;=Tableau1[DATE DEPART])*(Tableau1[DATE RETOUR]&gt;='PLANNING MATOS'!R$3)*(Tableau1[[MATERIEL ]]='PLANNING MATOS'!$A48),0),8),"")</f>
        <v/>
      </c>
      <c r="S48" s="49" t="str">
        <f t="array" ref="S48">IFERROR(INDEX(Tableau1[],MATCH(1,('PLANNING MATOS'!S$3&gt;=Tableau1[DATE DEPART])*(Tableau1[DATE RETOUR]&gt;='PLANNING MATOS'!S$3)*(Tableau1[[MATERIEL ]]='PLANNING MATOS'!$A48),0),8),"")</f>
        <v/>
      </c>
      <c r="T48" s="49" t="str">
        <f t="array" ref="T48">IFERROR(INDEX(Tableau1[],MATCH(1,('PLANNING MATOS'!T$3&gt;=Tableau1[DATE DEPART])*(Tableau1[DATE RETOUR]&gt;='PLANNING MATOS'!T$3)*(Tableau1[[MATERIEL ]]='PLANNING MATOS'!$A48),0),8),"")</f>
        <v/>
      </c>
      <c r="U48" s="49" t="str">
        <f t="array" ref="U48">IFERROR(INDEX(Tableau1[],MATCH(1,('PLANNING MATOS'!U$3&gt;=Tableau1[DATE DEPART])*(Tableau1[DATE RETOUR]&gt;='PLANNING MATOS'!U$3)*(Tableau1[[MATERIEL ]]='PLANNING MATOS'!$A48),0),8),"")</f>
        <v/>
      </c>
      <c r="V48" s="49" t="str">
        <f t="array" ref="V48">IFERROR(INDEX(Tableau1[],MATCH(1,('PLANNING MATOS'!V$3&gt;=Tableau1[DATE DEPART])*(Tableau1[DATE RETOUR]&gt;='PLANNING MATOS'!V$3)*(Tableau1[[MATERIEL ]]='PLANNING MATOS'!$A48),0),8),"")</f>
        <v/>
      </c>
      <c r="W48" s="49" t="str">
        <f t="array" ref="W48">IFERROR(INDEX(Tableau1[],MATCH(1,('PLANNING MATOS'!W$3&gt;=Tableau1[DATE DEPART])*(Tableau1[DATE RETOUR]&gt;='PLANNING MATOS'!W$3)*(Tableau1[[MATERIEL ]]='PLANNING MATOS'!$A48),0),8),"")</f>
        <v/>
      </c>
      <c r="X48" s="49" t="str">
        <f t="array" ref="X48">IFERROR(INDEX(Tableau1[],MATCH(1,('PLANNING MATOS'!X$3&gt;=Tableau1[DATE DEPART])*(Tableau1[DATE RETOUR]&gt;='PLANNING MATOS'!X$3)*(Tableau1[[MATERIEL ]]='PLANNING MATOS'!$A48),0),8),"")</f>
        <v/>
      </c>
      <c r="Y48" s="49" t="str">
        <f t="array" ref="Y48">IFERROR(INDEX(Tableau1[],MATCH(1,('PLANNING MATOS'!Y$3&gt;=Tableau1[DATE DEPART])*(Tableau1[DATE RETOUR]&gt;='PLANNING MATOS'!Y$3)*(Tableau1[[MATERIEL ]]='PLANNING MATOS'!$A48),0),8),"")</f>
        <v/>
      </c>
      <c r="Z48" s="49" t="str">
        <f t="array" ref="Z48">IFERROR(INDEX(Tableau1[],MATCH(1,('PLANNING MATOS'!Z$3&gt;=Tableau1[DATE DEPART])*(Tableau1[DATE RETOUR]&gt;='PLANNING MATOS'!Z$3)*(Tableau1[[MATERIEL ]]='PLANNING MATOS'!$A48),0),8),"")</f>
        <v/>
      </c>
      <c r="AA48" s="49" t="str">
        <f t="array" ref="AA48">IFERROR(INDEX(Tableau1[],MATCH(1,('PLANNING MATOS'!AA$3&gt;=Tableau1[DATE DEPART])*(Tableau1[DATE RETOUR]&gt;='PLANNING MATOS'!AA$3)*(Tableau1[[MATERIEL ]]='PLANNING MATOS'!$A48),0),8),"")</f>
        <v/>
      </c>
      <c r="AB48" s="49" t="str">
        <f t="array" ref="AB48">IFERROR(INDEX(Tableau1[],MATCH(1,('PLANNING MATOS'!AB$3&gt;=Tableau1[DATE DEPART])*(Tableau1[DATE RETOUR]&gt;='PLANNING MATOS'!AB$3)*(Tableau1[[MATERIEL ]]='PLANNING MATOS'!$A48),0),8),"")</f>
        <v/>
      </c>
      <c r="AC48" s="49" t="str">
        <f t="array" ref="AC48">IFERROR(INDEX(Tableau1[],MATCH(1,('PLANNING MATOS'!AC$3&gt;=Tableau1[DATE DEPART])*(Tableau1[DATE RETOUR]&gt;='PLANNING MATOS'!AC$3)*(Tableau1[[MATERIEL ]]='PLANNING MATOS'!$A48),0),8),"")</f>
        <v/>
      </c>
      <c r="AD48" s="49" t="str">
        <f t="array" ref="AD48">IFERROR(INDEX(Tableau1[],MATCH(1,('PLANNING MATOS'!AD$3&gt;=Tableau1[DATE DEPART])*(Tableau1[DATE RETOUR]&gt;='PLANNING MATOS'!AD$3)*(Tableau1[[MATERIEL ]]='PLANNING MATOS'!$A48),0),8),"")</f>
        <v/>
      </c>
      <c r="AE48" s="49" t="str">
        <f t="array" ref="AE48">IFERROR(INDEX(Tableau1[],MATCH(1,('PLANNING MATOS'!AE$3&gt;=Tableau1[DATE DEPART])*(Tableau1[DATE RETOUR]&gt;='PLANNING MATOS'!AE$3)*(Tableau1[[MATERIEL ]]='PLANNING MATOS'!$A48),0),8),"")</f>
        <v/>
      </c>
      <c r="AF48" s="49" t="str">
        <f t="array" ref="AF48">IFERROR(INDEX(Tableau1[],MATCH(1,('PLANNING MATOS'!AF$3&gt;=Tableau1[DATE DEPART])*(Tableau1[DATE RETOUR]&gt;='PLANNING MATOS'!AF$3)*(Tableau1[[MATERIEL ]]='PLANNING MATOS'!$A48),0),8),"")</f>
        <v/>
      </c>
    </row>
    <row r="49" spans="1:32" ht="15.75" thickBot="1" x14ac:dyDescent="0.3">
      <c r="A49" s="48" t="str">
        <f>IFERROR(INDEX(INVENTAIRE!$A$4:$A$502,INVENTAIRE!N46),"")</f>
        <v/>
      </c>
      <c r="B49" s="49" t="str">
        <f t="array" ref="B49">IFERROR(INDEX(Tableau1[],MATCH(1,('PLANNING MATOS'!B$3&gt;=Tableau1[DATE DEPART])*(Tableau1[DATE RETOUR]&gt;='PLANNING MATOS'!B$3)*(Tableau1[[MATERIEL ]]='PLANNING MATOS'!$A49),0),8),"")</f>
        <v/>
      </c>
      <c r="C49" s="49" t="str">
        <f t="array" ref="C49">IFERROR(INDEX(Tableau1[],MATCH(1,('PLANNING MATOS'!C$3&gt;=Tableau1[DATE DEPART])*(Tableau1[DATE RETOUR]&gt;='PLANNING MATOS'!C$3)*(Tableau1[[MATERIEL ]]='PLANNING MATOS'!$A49),0),8),"")</f>
        <v/>
      </c>
      <c r="D49" s="49" t="str">
        <f t="array" ref="D49">IFERROR(INDEX(Tableau1[],MATCH(1,('PLANNING MATOS'!D$3&gt;=Tableau1[DATE DEPART])*(Tableau1[DATE RETOUR]&gt;='PLANNING MATOS'!D$3)*(Tableau1[[MATERIEL ]]='PLANNING MATOS'!$A49),0),8),"")</f>
        <v/>
      </c>
      <c r="E49" s="49" t="str">
        <f t="array" ref="E49">IFERROR(INDEX(Tableau1[],MATCH(1,('PLANNING MATOS'!E$3&gt;=Tableau1[DATE DEPART])*(Tableau1[DATE RETOUR]&gt;='PLANNING MATOS'!E$3)*(Tableau1[[MATERIEL ]]='PLANNING MATOS'!$A49),0),8),"")</f>
        <v/>
      </c>
      <c r="F49" s="49" t="str">
        <f t="array" ref="F49">IFERROR(INDEX(Tableau1[],MATCH(1,('PLANNING MATOS'!F$3&gt;=Tableau1[DATE DEPART])*(Tableau1[DATE RETOUR]&gt;='PLANNING MATOS'!F$3)*(Tableau1[[MATERIEL ]]='PLANNING MATOS'!$A49),0),8),"")</f>
        <v/>
      </c>
      <c r="G49" s="49" t="str">
        <f t="array" ref="G49">IFERROR(INDEX(Tableau1[],MATCH(1,('PLANNING MATOS'!G$3&gt;=Tableau1[DATE DEPART])*(Tableau1[DATE RETOUR]&gt;='PLANNING MATOS'!G$3)*(Tableau1[[MATERIEL ]]='PLANNING MATOS'!$A49),0),8),"")</f>
        <v/>
      </c>
      <c r="H49" s="49" t="str">
        <f t="array" ref="H49">IFERROR(INDEX(Tableau1[],MATCH(1,('PLANNING MATOS'!H$3&gt;=Tableau1[DATE DEPART])*(Tableau1[DATE RETOUR]&gt;='PLANNING MATOS'!H$3)*(Tableau1[[MATERIEL ]]='PLANNING MATOS'!$A49),0),8),"")</f>
        <v/>
      </c>
      <c r="I49" s="49" t="str">
        <f t="array" ref="I49">IFERROR(INDEX(Tableau1[],MATCH(1,('PLANNING MATOS'!I$3&gt;=Tableau1[DATE DEPART])*(Tableau1[DATE RETOUR]&gt;='PLANNING MATOS'!I$3)*(Tableau1[[MATERIEL ]]='PLANNING MATOS'!$A49),0),8),"")</f>
        <v/>
      </c>
      <c r="J49" s="49" t="str">
        <f t="array" ref="J49">IFERROR(INDEX(Tableau1[],MATCH(1,('PLANNING MATOS'!J$3&gt;=Tableau1[DATE DEPART])*(Tableau1[DATE RETOUR]&gt;='PLANNING MATOS'!J$3)*(Tableau1[[MATERIEL ]]='PLANNING MATOS'!$A49),0),8),"")</f>
        <v/>
      </c>
      <c r="K49" s="49" t="str">
        <f t="array" ref="K49">IFERROR(INDEX(Tableau1[],MATCH(1,('PLANNING MATOS'!K$3&gt;=Tableau1[DATE DEPART])*(Tableau1[DATE RETOUR]&gt;='PLANNING MATOS'!K$3)*(Tableau1[[MATERIEL ]]='PLANNING MATOS'!$A49),0),8),"")</f>
        <v/>
      </c>
      <c r="L49" s="49" t="str">
        <f t="array" ref="L49">IFERROR(INDEX(Tableau1[],MATCH(1,('PLANNING MATOS'!L$3&gt;=Tableau1[DATE DEPART])*(Tableau1[DATE RETOUR]&gt;='PLANNING MATOS'!L$3)*(Tableau1[[MATERIEL ]]='PLANNING MATOS'!$A49),0),8),"")</f>
        <v/>
      </c>
      <c r="M49" s="49" t="str">
        <f t="array" ref="M49">IFERROR(INDEX(Tableau1[],MATCH(1,('PLANNING MATOS'!M$3&gt;=Tableau1[DATE DEPART])*(Tableau1[DATE RETOUR]&gt;='PLANNING MATOS'!M$3)*(Tableau1[[MATERIEL ]]='PLANNING MATOS'!$A49),0),8),"")</f>
        <v/>
      </c>
      <c r="N49" s="49" t="str">
        <f t="array" ref="N49">IFERROR(INDEX(Tableau1[],MATCH(1,('PLANNING MATOS'!N$3&gt;=Tableau1[DATE DEPART])*(Tableau1[DATE RETOUR]&gt;='PLANNING MATOS'!N$3)*(Tableau1[[MATERIEL ]]='PLANNING MATOS'!$A49),0),8),"")</f>
        <v/>
      </c>
      <c r="O49" s="49" t="str">
        <f t="array" ref="O49">IFERROR(INDEX(Tableau1[],MATCH(1,('PLANNING MATOS'!O$3&gt;=Tableau1[DATE DEPART])*(Tableau1[DATE RETOUR]&gt;='PLANNING MATOS'!O$3)*(Tableau1[[MATERIEL ]]='PLANNING MATOS'!$A49),0),8),"")</f>
        <v/>
      </c>
      <c r="P49" s="49" t="str">
        <f t="array" ref="P49">IFERROR(INDEX(Tableau1[],MATCH(1,('PLANNING MATOS'!P$3&gt;=Tableau1[DATE DEPART])*(Tableau1[DATE RETOUR]&gt;='PLANNING MATOS'!P$3)*(Tableau1[[MATERIEL ]]='PLANNING MATOS'!$A49),0),8),"")</f>
        <v/>
      </c>
      <c r="Q49" s="49" t="str">
        <f t="array" ref="Q49">IFERROR(INDEX(Tableau1[],MATCH(1,('PLANNING MATOS'!Q$3&gt;=Tableau1[DATE DEPART])*(Tableau1[DATE RETOUR]&gt;='PLANNING MATOS'!Q$3)*(Tableau1[[MATERIEL ]]='PLANNING MATOS'!$A49),0),8),"")</f>
        <v/>
      </c>
      <c r="R49" s="49" t="str">
        <f t="array" ref="R49">IFERROR(INDEX(Tableau1[],MATCH(1,('PLANNING MATOS'!R$3&gt;=Tableau1[DATE DEPART])*(Tableau1[DATE RETOUR]&gt;='PLANNING MATOS'!R$3)*(Tableau1[[MATERIEL ]]='PLANNING MATOS'!$A49),0),8),"")</f>
        <v/>
      </c>
      <c r="S49" s="49" t="str">
        <f t="array" ref="S49">IFERROR(INDEX(Tableau1[],MATCH(1,('PLANNING MATOS'!S$3&gt;=Tableau1[DATE DEPART])*(Tableau1[DATE RETOUR]&gt;='PLANNING MATOS'!S$3)*(Tableau1[[MATERIEL ]]='PLANNING MATOS'!$A49),0),8),"")</f>
        <v/>
      </c>
      <c r="T49" s="49" t="str">
        <f t="array" ref="T49">IFERROR(INDEX(Tableau1[],MATCH(1,('PLANNING MATOS'!T$3&gt;=Tableau1[DATE DEPART])*(Tableau1[DATE RETOUR]&gt;='PLANNING MATOS'!T$3)*(Tableau1[[MATERIEL ]]='PLANNING MATOS'!$A49),0),8),"")</f>
        <v/>
      </c>
      <c r="U49" s="49" t="str">
        <f t="array" ref="U49">IFERROR(INDEX(Tableau1[],MATCH(1,('PLANNING MATOS'!U$3&gt;=Tableau1[DATE DEPART])*(Tableau1[DATE RETOUR]&gt;='PLANNING MATOS'!U$3)*(Tableau1[[MATERIEL ]]='PLANNING MATOS'!$A49),0),8),"")</f>
        <v/>
      </c>
      <c r="V49" s="49" t="str">
        <f t="array" ref="V49">IFERROR(INDEX(Tableau1[],MATCH(1,('PLANNING MATOS'!V$3&gt;=Tableau1[DATE DEPART])*(Tableau1[DATE RETOUR]&gt;='PLANNING MATOS'!V$3)*(Tableau1[[MATERIEL ]]='PLANNING MATOS'!$A49),0),8),"")</f>
        <v/>
      </c>
      <c r="W49" s="49" t="str">
        <f t="array" ref="W49">IFERROR(INDEX(Tableau1[],MATCH(1,('PLANNING MATOS'!W$3&gt;=Tableau1[DATE DEPART])*(Tableau1[DATE RETOUR]&gt;='PLANNING MATOS'!W$3)*(Tableau1[[MATERIEL ]]='PLANNING MATOS'!$A49),0),8),"")</f>
        <v/>
      </c>
      <c r="X49" s="49" t="str">
        <f t="array" ref="X49">IFERROR(INDEX(Tableau1[],MATCH(1,('PLANNING MATOS'!X$3&gt;=Tableau1[DATE DEPART])*(Tableau1[DATE RETOUR]&gt;='PLANNING MATOS'!X$3)*(Tableau1[[MATERIEL ]]='PLANNING MATOS'!$A49),0),8),"")</f>
        <v/>
      </c>
      <c r="Y49" s="49" t="str">
        <f t="array" ref="Y49">IFERROR(INDEX(Tableau1[],MATCH(1,('PLANNING MATOS'!Y$3&gt;=Tableau1[DATE DEPART])*(Tableau1[DATE RETOUR]&gt;='PLANNING MATOS'!Y$3)*(Tableau1[[MATERIEL ]]='PLANNING MATOS'!$A49),0),8),"")</f>
        <v/>
      </c>
      <c r="Z49" s="49" t="str">
        <f t="array" ref="Z49">IFERROR(INDEX(Tableau1[],MATCH(1,('PLANNING MATOS'!Z$3&gt;=Tableau1[DATE DEPART])*(Tableau1[DATE RETOUR]&gt;='PLANNING MATOS'!Z$3)*(Tableau1[[MATERIEL ]]='PLANNING MATOS'!$A49),0),8),"")</f>
        <v/>
      </c>
      <c r="AA49" s="49" t="str">
        <f t="array" ref="AA49">IFERROR(INDEX(Tableau1[],MATCH(1,('PLANNING MATOS'!AA$3&gt;=Tableau1[DATE DEPART])*(Tableau1[DATE RETOUR]&gt;='PLANNING MATOS'!AA$3)*(Tableau1[[MATERIEL ]]='PLANNING MATOS'!$A49),0),8),"")</f>
        <v/>
      </c>
      <c r="AB49" s="49" t="str">
        <f t="array" ref="AB49">IFERROR(INDEX(Tableau1[],MATCH(1,('PLANNING MATOS'!AB$3&gt;=Tableau1[DATE DEPART])*(Tableau1[DATE RETOUR]&gt;='PLANNING MATOS'!AB$3)*(Tableau1[[MATERIEL ]]='PLANNING MATOS'!$A49),0),8),"")</f>
        <v/>
      </c>
      <c r="AC49" s="49" t="str">
        <f t="array" ref="AC49">IFERROR(INDEX(Tableau1[],MATCH(1,('PLANNING MATOS'!AC$3&gt;=Tableau1[DATE DEPART])*(Tableau1[DATE RETOUR]&gt;='PLANNING MATOS'!AC$3)*(Tableau1[[MATERIEL ]]='PLANNING MATOS'!$A49),0),8),"")</f>
        <v/>
      </c>
      <c r="AD49" s="49" t="str">
        <f t="array" ref="AD49">IFERROR(INDEX(Tableau1[],MATCH(1,('PLANNING MATOS'!AD$3&gt;=Tableau1[DATE DEPART])*(Tableau1[DATE RETOUR]&gt;='PLANNING MATOS'!AD$3)*(Tableau1[[MATERIEL ]]='PLANNING MATOS'!$A49),0),8),"")</f>
        <v/>
      </c>
      <c r="AE49" s="49" t="str">
        <f t="array" ref="AE49">IFERROR(INDEX(Tableau1[],MATCH(1,('PLANNING MATOS'!AE$3&gt;=Tableau1[DATE DEPART])*(Tableau1[DATE RETOUR]&gt;='PLANNING MATOS'!AE$3)*(Tableau1[[MATERIEL ]]='PLANNING MATOS'!$A49),0),8),"")</f>
        <v/>
      </c>
      <c r="AF49" s="49" t="str">
        <f t="array" ref="AF49">IFERROR(INDEX(Tableau1[],MATCH(1,('PLANNING MATOS'!AF$3&gt;=Tableau1[DATE DEPART])*(Tableau1[DATE RETOUR]&gt;='PLANNING MATOS'!AF$3)*(Tableau1[[MATERIEL ]]='PLANNING MATOS'!$A49),0),8),"")</f>
        <v/>
      </c>
    </row>
    <row r="50" spans="1:32" ht="15.75" thickBot="1" x14ac:dyDescent="0.3">
      <c r="A50" s="48" t="str">
        <f>IFERROR(INDEX(INVENTAIRE!$A$4:$A$502,INVENTAIRE!N47),"")</f>
        <v/>
      </c>
      <c r="B50" s="49" t="str">
        <f t="array" ref="B50">IFERROR(INDEX(Tableau1[],MATCH(1,('PLANNING MATOS'!B$3&gt;=Tableau1[DATE DEPART])*(Tableau1[DATE RETOUR]&gt;='PLANNING MATOS'!B$3)*(Tableau1[[MATERIEL ]]='PLANNING MATOS'!$A50),0),8),"")</f>
        <v/>
      </c>
      <c r="C50" s="49" t="str">
        <f t="array" ref="C50">IFERROR(INDEX(Tableau1[],MATCH(1,('PLANNING MATOS'!C$3&gt;=Tableau1[DATE DEPART])*(Tableau1[DATE RETOUR]&gt;='PLANNING MATOS'!C$3)*(Tableau1[[MATERIEL ]]='PLANNING MATOS'!$A50),0),8),"")</f>
        <v/>
      </c>
      <c r="D50" s="49" t="str">
        <f t="array" ref="D50">IFERROR(INDEX(Tableau1[],MATCH(1,('PLANNING MATOS'!D$3&gt;=Tableau1[DATE DEPART])*(Tableau1[DATE RETOUR]&gt;='PLANNING MATOS'!D$3)*(Tableau1[[MATERIEL ]]='PLANNING MATOS'!$A50),0),8),"")</f>
        <v/>
      </c>
      <c r="E50" s="49" t="str">
        <f t="array" ref="E50">IFERROR(INDEX(Tableau1[],MATCH(1,('PLANNING MATOS'!E$3&gt;=Tableau1[DATE DEPART])*(Tableau1[DATE RETOUR]&gt;='PLANNING MATOS'!E$3)*(Tableau1[[MATERIEL ]]='PLANNING MATOS'!$A50),0),8),"")</f>
        <v/>
      </c>
      <c r="F50" s="49" t="str">
        <f t="array" ref="F50">IFERROR(INDEX(Tableau1[],MATCH(1,('PLANNING MATOS'!F$3&gt;=Tableau1[DATE DEPART])*(Tableau1[DATE RETOUR]&gt;='PLANNING MATOS'!F$3)*(Tableau1[[MATERIEL ]]='PLANNING MATOS'!$A50),0),8),"")</f>
        <v/>
      </c>
      <c r="G50" s="49" t="str">
        <f t="array" ref="G50">IFERROR(INDEX(Tableau1[],MATCH(1,('PLANNING MATOS'!G$3&gt;=Tableau1[DATE DEPART])*(Tableau1[DATE RETOUR]&gt;='PLANNING MATOS'!G$3)*(Tableau1[[MATERIEL ]]='PLANNING MATOS'!$A50),0),8),"")</f>
        <v/>
      </c>
      <c r="H50" s="49" t="str">
        <f t="array" ref="H50">IFERROR(INDEX(Tableau1[],MATCH(1,('PLANNING MATOS'!H$3&gt;=Tableau1[DATE DEPART])*(Tableau1[DATE RETOUR]&gt;='PLANNING MATOS'!H$3)*(Tableau1[[MATERIEL ]]='PLANNING MATOS'!$A50),0),8),"")</f>
        <v/>
      </c>
      <c r="I50" s="49" t="str">
        <f t="array" ref="I50">IFERROR(INDEX(Tableau1[],MATCH(1,('PLANNING MATOS'!I$3&gt;=Tableau1[DATE DEPART])*(Tableau1[DATE RETOUR]&gt;='PLANNING MATOS'!I$3)*(Tableau1[[MATERIEL ]]='PLANNING MATOS'!$A50),0),8),"")</f>
        <v/>
      </c>
      <c r="J50" s="49" t="str">
        <f t="array" ref="J50">IFERROR(INDEX(Tableau1[],MATCH(1,('PLANNING MATOS'!J$3&gt;=Tableau1[DATE DEPART])*(Tableau1[DATE RETOUR]&gt;='PLANNING MATOS'!J$3)*(Tableau1[[MATERIEL ]]='PLANNING MATOS'!$A50),0),8),"")</f>
        <v/>
      </c>
      <c r="K50" s="49" t="str">
        <f t="array" ref="K50">IFERROR(INDEX(Tableau1[],MATCH(1,('PLANNING MATOS'!K$3&gt;=Tableau1[DATE DEPART])*(Tableau1[DATE RETOUR]&gt;='PLANNING MATOS'!K$3)*(Tableau1[[MATERIEL ]]='PLANNING MATOS'!$A50),0),8),"")</f>
        <v/>
      </c>
      <c r="L50" s="49" t="str">
        <f t="array" ref="L50">IFERROR(INDEX(Tableau1[],MATCH(1,('PLANNING MATOS'!L$3&gt;=Tableau1[DATE DEPART])*(Tableau1[DATE RETOUR]&gt;='PLANNING MATOS'!L$3)*(Tableau1[[MATERIEL ]]='PLANNING MATOS'!$A50),0),8),"")</f>
        <v/>
      </c>
      <c r="M50" s="49" t="str">
        <f t="array" ref="M50">IFERROR(INDEX(Tableau1[],MATCH(1,('PLANNING MATOS'!M$3&gt;=Tableau1[DATE DEPART])*(Tableau1[DATE RETOUR]&gt;='PLANNING MATOS'!M$3)*(Tableau1[[MATERIEL ]]='PLANNING MATOS'!$A50),0),8),"")</f>
        <v/>
      </c>
      <c r="N50" s="49" t="str">
        <f t="array" ref="N50">IFERROR(INDEX(Tableau1[],MATCH(1,('PLANNING MATOS'!N$3&gt;=Tableau1[DATE DEPART])*(Tableau1[DATE RETOUR]&gt;='PLANNING MATOS'!N$3)*(Tableau1[[MATERIEL ]]='PLANNING MATOS'!$A50),0),8),"")</f>
        <v/>
      </c>
      <c r="O50" s="49" t="str">
        <f t="array" ref="O50">IFERROR(INDEX(Tableau1[],MATCH(1,('PLANNING MATOS'!O$3&gt;=Tableau1[DATE DEPART])*(Tableau1[DATE RETOUR]&gt;='PLANNING MATOS'!O$3)*(Tableau1[[MATERIEL ]]='PLANNING MATOS'!$A50),0),8),"")</f>
        <v/>
      </c>
      <c r="P50" s="49" t="str">
        <f t="array" ref="P50">IFERROR(INDEX(Tableau1[],MATCH(1,('PLANNING MATOS'!P$3&gt;=Tableau1[DATE DEPART])*(Tableau1[DATE RETOUR]&gt;='PLANNING MATOS'!P$3)*(Tableau1[[MATERIEL ]]='PLANNING MATOS'!$A50),0),8),"")</f>
        <v/>
      </c>
      <c r="Q50" s="49" t="str">
        <f t="array" ref="Q50">IFERROR(INDEX(Tableau1[],MATCH(1,('PLANNING MATOS'!Q$3&gt;=Tableau1[DATE DEPART])*(Tableau1[DATE RETOUR]&gt;='PLANNING MATOS'!Q$3)*(Tableau1[[MATERIEL ]]='PLANNING MATOS'!$A50),0),8),"")</f>
        <v/>
      </c>
      <c r="R50" s="49" t="str">
        <f t="array" ref="R50">IFERROR(INDEX(Tableau1[],MATCH(1,('PLANNING MATOS'!R$3&gt;=Tableau1[DATE DEPART])*(Tableau1[DATE RETOUR]&gt;='PLANNING MATOS'!R$3)*(Tableau1[[MATERIEL ]]='PLANNING MATOS'!$A50),0),8),"")</f>
        <v/>
      </c>
      <c r="S50" s="49" t="str">
        <f t="array" ref="S50">IFERROR(INDEX(Tableau1[],MATCH(1,('PLANNING MATOS'!S$3&gt;=Tableau1[DATE DEPART])*(Tableau1[DATE RETOUR]&gt;='PLANNING MATOS'!S$3)*(Tableau1[[MATERIEL ]]='PLANNING MATOS'!$A50),0),8),"")</f>
        <v/>
      </c>
      <c r="T50" s="49" t="str">
        <f t="array" ref="T50">IFERROR(INDEX(Tableau1[],MATCH(1,('PLANNING MATOS'!T$3&gt;=Tableau1[DATE DEPART])*(Tableau1[DATE RETOUR]&gt;='PLANNING MATOS'!T$3)*(Tableau1[[MATERIEL ]]='PLANNING MATOS'!$A50),0),8),"")</f>
        <v/>
      </c>
      <c r="U50" s="49" t="str">
        <f t="array" ref="U50">IFERROR(INDEX(Tableau1[],MATCH(1,('PLANNING MATOS'!U$3&gt;=Tableau1[DATE DEPART])*(Tableau1[DATE RETOUR]&gt;='PLANNING MATOS'!U$3)*(Tableau1[[MATERIEL ]]='PLANNING MATOS'!$A50),0),8),"")</f>
        <v/>
      </c>
      <c r="V50" s="49" t="str">
        <f t="array" ref="V50">IFERROR(INDEX(Tableau1[],MATCH(1,('PLANNING MATOS'!V$3&gt;=Tableau1[DATE DEPART])*(Tableau1[DATE RETOUR]&gt;='PLANNING MATOS'!V$3)*(Tableau1[[MATERIEL ]]='PLANNING MATOS'!$A50),0),8),"")</f>
        <v/>
      </c>
      <c r="W50" s="49" t="str">
        <f t="array" ref="W50">IFERROR(INDEX(Tableau1[],MATCH(1,('PLANNING MATOS'!W$3&gt;=Tableau1[DATE DEPART])*(Tableau1[DATE RETOUR]&gt;='PLANNING MATOS'!W$3)*(Tableau1[[MATERIEL ]]='PLANNING MATOS'!$A50),0),8),"")</f>
        <v/>
      </c>
      <c r="X50" s="49" t="str">
        <f t="array" ref="X50">IFERROR(INDEX(Tableau1[],MATCH(1,('PLANNING MATOS'!X$3&gt;=Tableau1[DATE DEPART])*(Tableau1[DATE RETOUR]&gt;='PLANNING MATOS'!X$3)*(Tableau1[[MATERIEL ]]='PLANNING MATOS'!$A50),0),8),"")</f>
        <v/>
      </c>
      <c r="Y50" s="49" t="str">
        <f t="array" ref="Y50">IFERROR(INDEX(Tableau1[],MATCH(1,('PLANNING MATOS'!Y$3&gt;=Tableau1[DATE DEPART])*(Tableau1[DATE RETOUR]&gt;='PLANNING MATOS'!Y$3)*(Tableau1[[MATERIEL ]]='PLANNING MATOS'!$A50),0),8),"")</f>
        <v/>
      </c>
      <c r="Z50" s="49" t="str">
        <f t="array" ref="Z50">IFERROR(INDEX(Tableau1[],MATCH(1,('PLANNING MATOS'!Z$3&gt;=Tableau1[DATE DEPART])*(Tableau1[DATE RETOUR]&gt;='PLANNING MATOS'!Z$3)*(Tableau1[[MATERIEL ]]='PLANNING MATOS'!$A50),0),8),"")</f>
        <v/>
      </c>
      <c r="AA50" s="49" t="str">
        <f t="array" ref="AA50">IFERROR(INDEX(Tableau1[],MATCH(1,('PLANNING MATOS'!AA$3&gt;=Tableau1[DATE DEPART])*(Tableau1[DATE RETOUR]&gt;='PLANNING MATOS'!AA$3)*(Tableau1[[MATERIEL ]]='PLANNING MATOS'!$A50),0),8),"")</f>
        <v/>
      </c>
      <c r="AB50" s="49" t="str">
        <f t="array" ref="AB50">IFERROR(INDEX(Tableau1[],MATCH(1,('PLANNING MATOS'!AB$3&gt;=Tableau1[DATE DEPART])*(Tableau1[DATE RETOUR]&gt;='PLANNING MATOS'!AB$3)*(Tableau1[[MATERIEL ]]='PLANNING MATOS'!$A50),0),8),"")</f>
        <v/>
      </c>
      <c r="AC50" s="49" t="str">
        <f t="array" ref="AC50">IFERROR(INDEX(Tableau1[],MATCH(1,('PLANNING MATOS'!AC$3&gt;=Tableau1[DATE DEPART])*(Tableau1[DATE RETOUR]&gt;='PLANNING MATOS'!AC$3)*(Tableau1[[MATERIEL ]]='PLANNING MATOS'!$A50),0),8),"")</f>
        <v/>
      </c>
      <c r="AD50" s="49" t="str">
        <f t="array" ref="AD50">IFERROR(INDEX(Tableau1[],MATCH(1,('PLANNING MATOS'!AD$3&gt;=Tableau1[DATE DEPART])*(Tableau1[DATE RETOUR]&gt;='PLANNING MATOS'!AD$3)*(Tableau1[[MATERIEL ]]='PLANNING MATOS'!$A50),0),8),"")</f>
        <v/>
      </c>
      <c r="AE50" s="49" t="str">
        <f t="array" ref="AE50">IFERROR(INDEX(Tableau1[],MATCH(1,('PLANNING MATOS'!AE$3&gt;=Tableau1[DATE DEPART])*(Tableau1[DATE RETOUR]&gt;='PLANNING MATOS'!AE$3)*(Tableau1[[MATERIEL ]]='PLANNING MATOS'!$A50),0),8),"")</f>
        <v/>
      </c>
      <c r="AF50" s="49" t="str">
        <f t="array" ref="AF50">IFERROR(INDEX(Tableau1[],MATCH(1,('PLANNING MATOS'!AF$3&gt;=Tableau1[DATE DEPART])*(Tableau1[DATE RETOUR]&gt;='PLANNING MATOS'!AF$3)*(Tableau1[[MATERIEL ]]='PLANNING MATOS'!$A50),0),8),"")</f>
        <v/>
      </c>
    </row>
    <row r="51" spans="1:32" ht="15.75" thickBot="1" x14ac:dyDescent="0.3">
      <c r="A51" s="48" t="str">
        <f>IFERROR(INDEX(INVENTAIRE!$A$4:$A$502,INVENTAIRE!N48),"")</f>
        <v/>
      </c>
      <c r="B51" s="49" t="str">
        <f t="array" ref="B51">IFERROR(INDEX(Tableau1[],MATCH(1,('PLANNING MATOS'!B$3&gt;=Tableau1[DATE DEPART])*(Tableau1[DATE RETOUR]&gt;='PLANNING MATOS'!B$3)*(Tableau1[[MATERIEL ]]='PLANNING MATOS'!$A51),0),8),"")</f>
        <v/>
      </c>
      <c r="C51" s="49" t="str">
        <f t="array" ref="C51">IFERROR(INDEX(Tableau1[],MATCH(1,('PLANNING MATOS'!C$3&gt;=Tableau1[DATE DEPART])*(Tableau1[DATE RETOUR]&gt;='PLANNING MATOS'!C$3)*(Tableau1[[MATERIEL ]]='PLANNING MATOS'!$A51),0),8),"")</f>
        <v/>
      </c>
      <c r="D51" s="49" t="str">
        <f t="array" ref="D51">IFERROR(INDEX(Tableau1[],MATCH(1,('PLANNING MATOS'!D$3&gt;=Tableau1[DATE DEPART])*(Tableau1[DATE RETOUR]&gt;='PLANNING MATOS'!D$3)*(Tableau1[[MATERIEL ]]='PLANNING MATOS'!$A51),0),8),"")</f>
        <v/>
      </c>
      <c r="E51" s="49" t="str">
        <f t="array" ref="E51">IFERROR(INDEX(Tableau1[],MATCH(1,('PLANNING MATOS'!E$3&gt;=Tableau1[DATE DEPART])*(Tableau1[DATE RETOUR]&gt;='PLANNING MATOS'!E$3)*(Tableau1[[MATERIEL ]]='PLANNING MATOS'!$A51),0),8),"")</f>
        <v/>
      </c>
      <c r="F51" s="49" t="str">
        <f t="array" ref="F51">IFERROR(INDEX(Tableau1[],MATCH(1,('PLANNING MATOS'!F$3&gt;=Tableau1[DATE DEPART])*(Tableau1[DATE RETOUR]&gt;='PLANNING MATOS'!F$3)*(Tableau1[[MATERIEL ]]='PLANNING MATOS'!$A51),0),8),"")</f>
        <v/>
      </c>
      <c r="G51" s="49" t="str">
        <f t="array" ref="G51">IFERROR(INDEX(Tableau1[],MATCH(1,('PLANNING MATOS'!G$3&gt;=Tableau1[DATE DEPART])*(Tableau1[DATE RETOUR]&gt;='PLANNING MATOS'!G$3)*(Tableau1[[MATERIEL ]]='PLANNING MATOS'!$A51),0),8),"")</f>
        <v/>
      </c>
      <c r="H51" s="49" t="str">
        <f t="array" ref="H51">IFERROR(INDEX(Tableau1[],MATCH(1,('PLANNING MATOS'!H$3&gt;=Tableau1[DATE DEPART])*(Tableau1[DATE RETOUR]&gt;='PLANNING MATOS'!H$3)*(Tableau1[[MATERIEL ]]='PLANNING MATOS'!$A51),0),8),"")</f>
        <v/>
      </c>
      <c r="I51" s="49" t="str">
        <f t="array" ref="I51">IFERROR(INDEX(Tableau1[],MATCH(1,('PLANNING MATOS'!I$3&gt;=Tableau1[DATE DEPART])*(Tableau1[DATE RETOUR]&gt;='PLANNING MATOS'!I$3)*(Tableau1[[MATERIEL ]]='PLANNING MATOS'!$A51),0),8),"")</f>
        <v/>
      </c>
      <c r="J51" s="49" t="str">
        <f t="array" ref="J51">IFERROR(INDEX(Tableau1[],MATCH(1,('PLANNING MATOS'!J$3&gt;=Tableau1[DATE DEPART])*(Tableau1[DATE RETOUR]&gt;='PLANNING MATOS'!J$3)*(Tableau1[[MATERIEL ]]='PLANNING MATOS'!$A51),0),8),"")</f>
        <v/>
      </c>
      <c r="K51" s="49" t="str">
        <f t="array" ref="K51">IFERROR(INDEX(Tableau1[],MATCH(1,('PLANNING MATOS'!K$3&gt;=Tableau1[DATE DEPART])*(Tableau1[DATE RETOUR]&gt;='PLANNING MATOS'!K$3)*(Tableau1[[MATERIEL ]]='PLANNING MATOS'!$A51),0),8),"")</f>
        <v/>
      </c>
      <c r="L51" s="49" t="str">
        <f t="array" ref="L51">IFERROR(INDEX(Tableau1[],MATCH(1,('PLANNING MATOS'!L$3&gt;=Tableau1[DATE DEPART])*(Tableau1[DATE RETOUR]&gt;='PLANNING MATOS'!L$3)*(Tableau1[[MATERIEL ]]='PLANNING MATOS'!$A51),0),8),"")</f>
        <v/>
      </c>
      <c r="M51" s="49" t="str">
        <f t="array" ref="M51">IFERROR(INDEX(Tableau1[],MATCH(1,('PLANNING MATOS'!M$3&gt;=Tableau1[DATE DEPART])*(Tableau1[DATE RETOUR]&gt;='PLANNING MATOS'!M$3)*(Tableau1[[MATERIEL ]]='PLANNING MATOS'!$A51),0),8),"")</f>
        <v/>
      </c>
      <c r="N51" s="49" t="str">
        <f t="array" ref="N51">IFERROR(INDEX(Tableau1[],MATCH(1,('PLANNING MATOS'!N$3&gt;=Tableau1[DATE DEPART])*(Tableau1[DATE RETOUR]&gt;='PLANNING MATOS'!N$3)*(Tableau1[[MATERIEL ]]='PLANNING MATOS'!$A51),0),8),"")</f>
        <v/>
      </c>
      <c r="O51" s="49" t="str">
        <f t="array" ref="O51">IFERROR(INDEX(Tableau1[],MATCH(1,('PLANNING MATOS'!O$3&gt;=Tableau1[DATE DEPART])*(Tableau1[DATE RETOUR]&gt;='PLANNING MATOS'!O$3)*(Tableau1[[MATERIEL ]]='PLANNING MATOS'!$A51),0),8),"")</f>
        <v/>
      </c>
      <c r="P51" s="49" t="str">
        <f t="array" ref="P51">IFERROR(INDEX(Tableau1[],MATCH(1,('PLANNING MATOS'!P$3&gt;=Tableau1[DATE DEPART])*(Tableau1[DATE RETOUR]&gt;='PLANNING MATOS'!P$3)*(Tableau1[[MATERIEL ]]='PLANNING MATOS'!$A51),0),8),"")</f>
        <v/>
      </c>
      <c r="Q51" s="49" t="str">
        <f t="array" ref="Q51">IFERROR(INDEX(Tableau1[],MATCH(1,('PLANNING MATOS'!Q$3&gt;=Tableau1[DATE DEPART])*(Tableau1[DATE RETOUR]&gt;='PLANNING MATOS'!Q$3)*(Tableau1[[MATERIEL ]]='PLANNING MATOS'!$A51),0),8),"")</f>
        <v/>
      </c>
      <c r="R51" s="49" t="str">
        <f t="array" ref="R51">IFERROR(INDEX(Tableau1[],MATCH(1,('PLANNING MATOS'!R$3&gt;=Tableau1[DATE DEPART])*(Tableau1[DATE RETOUR]&gt;='PLANNING MATOS'!R$3)*(Tableau1[[MATERIEL ]]='PLANNING MATOS'!$A51),0),8),"")</f>
        <v/>
      </c>
      <c r="S51" s="49" t="str">
        <f t="array" ref="S51">IFERROR(INDEX(Tableau1[],MATCH(1,('PLANNING MATOS'!S$3&gt;=Tableau1[DATE DEPART])*(Tableau1[DATE RETOUR]&gt;='PLANNING MATOS'!S$3)*(Tableau1[[MATERIEL ]]='PLANNING MATOS'!$A51),0),8),"")</f>
        <v/>
      </c>
      <c r="T51" s="49" t="str">
        <f t="array" ref="T51">IFERROR(INDEX(Tableau1[],MATCH(1,('PLANNING MATOS'!T$3&gt;=Tableau1[DATE DEPART])*(Tableau1[DATE RETOUR]&gt;='PLANNING MATOS'!T$3)*(Tableau1[[MATERIEL ]]='PLANNING MATOS'!$A51),0),8),"")</f>
        <v/>
      </c>
      <c r="U51" s="49" t="str">
        <f t="array" ref="U51">IFERROR(INDEX(Tableau1[],MATCH(1,('PLANNING MATOS'!U$3&gt;=Tableau1[DATE DEPART])*(Tableau1[DATE RETOUR]&gt;='PLANNING MATOS'!U$3)*(Tableau1[[MATERIEL ]]='PLANNING MATOS'!$A51),0),8),"")</f>
        <v/>
      </c>
      <c r="V51" s="49" t="str">
        <f t="array" ref="V51">IFERROR(INDEX(Tableau1[],MATCH(1,('PLANNING MATOS'!V$3&gt;=Tableau1[DATE DEPART])*(Tableau1[DATE RETOUR]&gt;='PLANNING MATOS'!V$3)*(Tableau1[[MATERIEL ]]='PLANNING MATOS'!$A51),0),8),"")</f>
        <v/>
      </c>
      <c r="W51" s="49" t="str">
        <f t="array" ref="W51">IFERROR(INDEX(Tableau1[],MATCH(1,('PLANNING MATOS'!W$3&gt;=Tableau1[DATE DEPART])*(Tableau1[DATE RETOUR]&gt;='PLANNING MATOS'!W$3)*(Tableau1[[MATERIEL ]]='PLANNING MATOS'!$A51),0),8),"")</f>
        <v/>
      </c>
      <c r="X51" s="49" t="str">
        <f t="array" ref="X51">IFERROR(INDEX(Tableau1[],MATCH(1,('PLANNING MATOS'!X$3&gt;=Tableau1[DATE DEPART])*(Tableau1[DATE RETOUR]&gt;='PLANNING MATOS'!X$3)*(Tableau1[[MATERIEL ]]='PLANNING MATOS'!$A51),0),8),"")</f>
        <v/>
      </c>
      <c r="Y51" s="49" t="str">
        <f t="array" ref="Y51">IFERROR(INDEX(Tableau1[],MATCH(1,('PLANNING MATOS'!Y$3&gt;=Tableau1[DATE DEPART])*(Tableau1[DATE RETOUR]&gt;='PLANNING MATOS'!Y$3)*(Tableau1[[MATERIEL ]]='PLANNING MATOS'!$A51),0),8),"")</f>
        <v/>
      </c>
      <c r="Z51" s="49" t="str">
        <f t="array" ref="Z51">IFERROR(INDEX(Tableau1[],MATCH(1,('PLANNING MATOS'!Z$3&gt;=Tableau1[DATE DEPART])*(Tableau1[DATE RETOUR]&gt;='PLANNING MATOS'!Z$3)*(Tableau1[[MATERIEL ]]='PLANNING MATOS'!$A51),0),8),"")</f>
        <v/>
      </c>
      <c r="AA51" s="49" t="str">
        <f t="array" ref="AA51">IFERROR(INDEX(Tableau1[],MATCH(1,('PLANNING MATOS'!AA$3&gt;=Tableau1[DATE DEPART])*(Tableau1[DATE RETOUR]&gt;='PLANNING MATOS'!AA$3)*(Tableau1[[MATERIEL ]]='PLANNING MATOS'!$A51),0),8),"")</f>
        <v/>
      </c>
      <c r="AB51" s="49" t="str">
        <f t="array" ref="AB51">IFERROR(INDEX(Tableau1[],MATCH(1,('PLANNING MATOS'!AB$3&gt;=Tableau1[DATE DEPART])*(Tableau1[DATE RETOUR]&gt;='PLANNING MATOS'!AB$3)*(Tableau1[[MATERIEL ]]='PLANNING MATOS'!$A51),0),8),"")</f>
        <v/>
      </c>
      <c r="AC51" s="49" t="str">
        <f t="array" ref="AC51">IFERROR(INDEX(Tableau1[],MATCH(1,('PLANNING MATOS'!AC$3&gt;=Tableau1[DATE DEPART])*(Tableau1[DATE RETOUR]&gt;='PLANNING MATOS'!AC$3)*(Tableau1[[MATERIEL ]]='PLANNING MATOS'!$A51),0),8),"")</f>
        <v/>
      </c>
      <c r="AD51" s="49" t="str">
        <f t="array" ref="AD51">IFERROR(INDEX(Tableau1[],MATCH(1,('PLANNING MATOS'!AD$3&gt;=Tableau1[DATE DEPART])*(Tableau1[DATE RETOUR]&gt;='PLANNING MATOS'!AD$3)*(Tableau1[[MATERIEL ]]='PLANNING MATOS'!$A51),0),8),"")</f>
        <v/>
      </c>
      <c r="AE51" s="49" t="str">
        <f t="array" ref="AE51">IFERROR(INDEX(Tableau1[],MATCH(1,('PLANNING MATOS'!AE$3&gt;=Tableau1[DATE DEPART])*(Tableau1[DATE RETOUR]&gt;='PLANNING MATOS'!AE$3)*(Tableau1[[MATERIEL ]]='PLANNING MATOS'!$A51),0),8),"")</f>
        <v/>
      </c>
      <c r="AF51" s="49" t="str">
        <f t="array" ref="AF51">IFERROR(INDEX(Tableau1[],MATCH(1,('PLANNING MATOS'!AF$3&gt;=Tableau1[DATE DEPART])*(Tableau1[DATE RETOUR]&gt;='PLANNING MATOS'!AF$3)*(Tableau1[[MATERIEL ]]='PLANNING MATOS'!$A51),0),8),"")</f>
        <v/>
      </c>
    </row>
    <row r="52" spans="1:32" ht="15.75" thickBot="1" x14ac:dyDescent="0.3">
      <c r="A52" s="48" t="str">
        <f>IFERROR(INDEX(INVENTAIRE!$A$4:$A$502,INVENTAIRE!N49),"")</f>
        <v/>
      </c>
      <c r="B52" s="49" t="str">
        <f t="array" ref="B52">IFERROR(INDEX(Tableau1[],MATCH(1,('PLANNING MATOS'!B$3&gt;=Tableau1[DATE DEPART])*(Tableau1[DATE RETOUR]&gt;='PLANNING MATOS'!B$3)*(Tableau1[[MATERIEL ]]='PLANNING MATOS'!$A52),0),8),"")</f>
        <v/>
      </c>
      <c r="C52" s="49" t="str">
        <f t="array" ref="C52">IFERROR(INDEX(Tableau1[],MATCH(1,('PLANNING MATOS'!C$3&gt;=Tableau1[DATE DEPART])*(Tableau1[DATE RETOUR]&gt;='PLANNING MATOS'!C$3)*(Tableau1[[MATERIEL ]]='PLANNING MATOS'!$A52),0),8),"")</f>
        <v/>
      </c>
      <c r="D52" s="49" t="str">
        <f t="array" ref="D52">IFERROR(INDEX(Tableau1[],MATCH(1,('PLANNING MATOS'!D$3&gt;=Tableau1[DATE DEPART])*(Tableau1[DATE RETOUR]&gt;='PLANNING MATOS'!D$3)*(Tableau1[[MATERIEL ]]='PLANNING MATOS'!$A52),0),8),"")</f>
        <v/>
      </c>
      <c r="E52" s="49" t="str">
        <f t="array" ref="E52">IFERROR(INDEX(Tableau1[],MATCH(1,('PLANNING MATOS'!E$3&gt;=Tableau1[DATE DEPART])*(Tableau1[DATE RETOUR]&gt;='PLANNING MATOS'!E$3)*(Tableau1[[MATERIEL ]]='PLANNING MATOS'!$A52),0),8),"")</f>
        <v/>
      </c>
      <c r="F52" s="49" t="str">
        <f t="array" ref="F52">IFERROR(INDEX(Tableau1[],MATCH(1,('PLANNING MATOS'!F$3&gt;=Tableau1[DATE DEPART])*(Tableau1[DATE RETOUR]&gt;='PLANNING MATOS'!F$3)*(Tableau1[[MATERIEL ]]='PLANNING MATOS'!$A52),0),8),"")</f>
        <v/>
      </c>
      <c r="G52" s="49" t="str">
        <f t="array" ref="G52">IFERROR(INDEX(Tableau1[],MATCH(1,('PLANNING MATOS'!G$3&gt;=Tableau1[DATE DEPART])*(Tableau1[DATE RETOUR]&gt;='PLANNING MATOS'!G$3)*(Tableau1[[MATERIEL ]]='PLANNING MATOS'!$A52),0),8),"")</f>
        <v/>
      </c>
      <c r="H52" s="49" t="str">
        <f t="array" ref="H52">IFERROR(INDEX(Tableau1[],MATCH(1,('PLANNING MATOS'!H$3&gt;=Tableau1[DATE DEPART])*(Tableau1[DATE RETOUR]&gt;='PLANNING MATOS'!H$3)*(Tableau1[[MATERIEL ]]='PLANNING MATOS'!$A52),0),8),"")</f>
        <v/>
      </c>
      <c r="I52" s="49" t="str">
        <f t="array" ref="I52">IFERROR(INDEX(Tableau1[],MATCH(1,('PLANNING MATOS'!I$3&gt;=Tableau1[DATE DEPART])*(Tableau1[DATE RETOUR]&gt;='PLANNING MATOS'!I$3)*(Tableau1[[MATERIEL ]]='PLANNING MATOS'!$A52),0),8),"")</f>
        <v/>
      </c>
      <c r="J52" s="49" t="str">
        <f t="array" ref="J52">IFERROR(INDEX(Tableau1[],MATCH(1,('PLANNING MATOS'!J$3&gt;=Tableau1[DATE DEPART])*(Tableau1[DATE RETOUR]&gt;='PLANNING MATOS'!J$3)*(Tableau1[[MATERIEL ]]='PLANNING MATOS'!$A52),0),8),"")</f>
        <v/>
      </c>
      <c r="K52" s="49" t="str">
        <f t="array" ref="K52">IFERROR(INDEX(Tableau1[],MATCH(1,('PLANNING MATOS'!K$3&gt;=Tableau1[DATE DEPART])*(Tableau1[DATE RETOUR]&gt;='PLANNING MATOS'!K$3)*(Tableau1[[MATERIEL ]]='PLANNING MATOS'!$A52),0),8),"")</f>
        <v/>
      </c>
      <c r="L52" s="49" t="str">
        <f t="array" ref="L52">IFERROR(INDEX(Tableau1[],MATCH(1,('PLANNING MATOS'!L$3&gt;=Tableau1[DATE DEPART])*(Tableau1[DATE RETOUR]&gt;='PLANNING MATOS'!L$3)*(Tableau1[[MATERIEL ]]='PLANNING MATOS'!$A52),0),8),"")</f>
        <v/>
      </c>
      <c r="M52" s="49" t="str">
        <f t="array" ref="M52">IFERROR(INDEX(Tableau1[],MATCH(1,('PLANNING MATOS'!M$3&gt;=Tableau1[DATE DEPART])*(Tableau1[DATE RETOUR]&gt;='PLANNING MATOS'!M$3)*(Tableau1[[MATERIEL ]]='PLANNING MATOS'!$A52),0),8),"")</f>
        <v/>
      </c>
      <c r="N52" s="49" t="str">
        <f t="array" ref="N52">IFERROR(INDEX(Tableau1[],MATCH(1,('PLANNING MATOS'!N$3&gt;=Tableau1[DATE DEPART])*(Tableau1[DATE RETOUR]&gt;='PLANNING MATOS'!N$3)*(Tableau1[[MATERIEL ]]='PLANNING MATOS'!$A52),0),8),"")</f>
        <v/>
      </c>
      <c r="O52" s="49" t="str">
        <f t="array" ref="O52">IFERROR(INDEX(Tableau1[],MATCH(1,('PLANNING MATOS'!O$3&gt;=Tableau1[DATE DEPART])*(Tableau1[DATE RETOUR]&gt;='PLANNING MATOS'!O$3)*(Tableau1[[MATERIEL ]]='PLANNING MATOS'!$A52),0),8),"")</f>
        <v/>
      </c>
      <c r="P52" s="49" t="str">
        <f t="array" ref="P52">IFERROR(INDEX(Tableau1[],MATCH(1,('PLANNING MATOS'!P$3&gt;=Tableau1[DATE DEPART])*(Tableau1[DATE RETOUR]&gt;='PLANNING MATOS'!P$3)*(Tableau1[[MATERIEL ]]='PLANNING MATOS'!$A52),0),8),"")</f>
        <v/>
      </c>
      <c r="Q52" s="49" t="str">
        <f t="array" ref="Q52">IFERROR(INDEX(Tableau1[],MATCH(1,('PLANNING MATOS'!Q$3&gt;=Tableau1[DATE DEPART])*(Tableau1[DATE RETOUR]&gt;='PLANNING MATOS'!Q$3)*(Tableau1[[MATERIEL ]]='PLANNING MATOS'!$A52),0),8),"")</f>
        <v/>
      </c>
      <c r="R52" s="49" t="str">
        <f t="array" ref="R52">IFERROR(INDEX(Tableau1[],MATCH(1,('PLANNING MATOS'!R$3&gt;=Tableau1[DATE DEPART])*(Tableau1[DATE RETOUR]&gt;='PLANNING MATOS'!R$3)*(Tableau1[[MATERIEL ]]='PLANNING MATOS'!$A52),0),8),"")</f>
        <v/>
      </c>
      <c r="S52" s="49" t="str">
        <f t="array" ref="S52">IFERROR(INDEX(Tableau1[],MATCH(1,('PLANNING MATOS'!S$3&gt;=Tableau1[DATE DEPART])*(Tableau1[DATE RETOUR]&gt;='PLANNING MATOS'!S$3)*(Tableau1[[MATERIEL ]]='PLANNING MATOS'!$A52),0),8),"")</f>
        <v/>
      </c>
      <c r="T52" s="49" t="str">
        <f t="array" ref="T52">IFERROR(INDEX(Tableau1[],MATCH(1,('PLANNING MATOS'!T$3&gt;=Tableau1[DATE DEPART])*(Tableau1[DATE RETOUR]&gt;='PLANNING MATOS'!T$3)*(Tableau1[[MATERIEL ]]='PLANNING MATOS'!$A52),0),8),"")</f>
        <v/>
      </c>
      <c r="U52" s="49" t="str">
        <f t="array" ref="U52">IFERROR(INDEX(Tableau1[],MATCH(1,('PLANNING MATOS'!U$3&gt;=Tableau1[DATE DEPART])*(Tableau1[DATE RETOUR]&gt;='PLANNING MATOS'!U$3)*(Tableau1[[MATERIEL ]]='PLANNING MATOS'!$A52),0),8),"")</f>
        <v/>
      </c>
      <c r="V52" s="49" t="str">
        <f t="array" ref="V52">IFERROR(INDEX(Tableau1[],MATCH(1,('PLANNING MATOS'!V$3&gt;=Tableau1[DATE DEPART])*(Tableau1[DATE RETOUR]&gt;='PLANNING MATOS'!V$3)*(Tableau1[[MATERIEL ]]='PLANNING MATOS'!$A52),0),8),"")</f>
        <v/>
      </c>
      <c r="W52" s="49" t="str">
        <f t="array" ref="W52">IFERROR(INDEX(Tableau1[],MATCH(1,('PLANNING MATOS'!W$3&gt;=Tableau1[DATE DEPART])*(Tableau1[DATE RETOUR]&gt;='PLANNING MATOS'!W$3)*(Tableau1[[MATERIEL ]]='PLANNING MATOS'!$A52),0),8),"")</f>
        <v/>
      </c>
      <c r="X52" s="49" t="str">
        <f t="array" ref="X52">IFERROR(INDEX(Tableau1[],MATCH(1,('PLANNING MATOS'!X$3&gt;=Tableau1[DATE DEPART])*(Tableau1[DATE RETOUR]&gt;='PLANNING MATOS'!X$3)*(Tableau1[[MATERIEL ]]='PLANNING MATOS'!$A52),0),8),"")</f>
        <v/>
      </c>
      <c r="Y52" s="49" t="str">
        <f t="array" ref="Y52">IFERROR(INDEX(Tableau1[],MATCH(1,('PLANNING MATOS'!Y$3&gt;=Tableau1[DATE DEPART])*(Tableau1[DATE RETOUR]&gt;='PLANNING MATOS'!Y$3)*(Tableau1[[MATERIEL ]]='PLANNING MATOS'!$A52),0),8),"")</f>
        <v/>
      </c>
      <c r="Z52" s="49" t="str">
        <f t="array" ref="Z52">IFERROR(INDEX(Tableau1[],MATCH(1,('PLANNING MATOS'!Z$3&gt;=Tableau1[DATE DEPART])*(Tableau1[DATE RETOUR]&gt;='PLANNING MATOS'!Z$3)*(Tableau1[[MATERIEL ]]='PLANNING MATOS'!$A52),0),8),"")</f>
        <v/>
      </c>
      <c r="AA52" s="49" t="str">
        <f t="array" ref="AA52">IFERROR(INDEX(Tableau1[],MATCH(1,('PLANNING MATOS'!AA$3&gt;=Tableau1[DATE DEPART])*(Tableau1[DATE RETOUR]&gt;='PLANNING MATOS'!AA$3)*(Tableau1[[MATERIEL ]]='PLANNING MATOS'!$A52),0),8),"")</f>
        <v/>
      </c>
      <c r="AB52" s="49" t="str">
        <f t="array" ref="AB52">IFERROR(INDEX(Tableau1[],MATCH(1,('PLANNING MATOS'!AB$3&gt;=Tableau1[DATE DEPART])*(Tableau1[DATE RETOUR]&gt;='PLANNING MATOS'!AB$3)*(Tableau1[[MATERIEL ]]='PLANNING MATOS'!$A52),0),8),"")</f>
        <v/>
      </c>
      <c r="AC52" s="49" t="str">
        <f t="array" ref="AC52">IFERROR(INDEX(Tableau1[],MATCH(1,('PLANNING MATOS'!AC$3&gt;=Tableau1[DATE DEPART])*(Tableau1[DATE RETOUR]&gt;='PLANNING MATOS'!AC$3)*(Tableau1[[MATERIEL ]]='PLANNING MATOS'!$A52),0),8),"")</f>
        <v/>
      </c>
      <c r="AD52" s="49" t="str">
        <f t="array" ref="AD52">IFERROR(INDEX(Tableau1[],MATCH(1,('PLANNING MATOS'!AD$3&gt;=Tableau1[DATE DEPART])*(Tableau1[DATE RETOUR]&gt;='PLANNING MATOS'!AD$3)*(Tableau1[[MATERIEL ]]='PLANNING MATOS'!$A52),0),8),"")</f>
        <v/>
      </c>
      <c r="AE52" s="49" t="str">
        <f t="array" ref="AE52">IFERROR(INDEX(Tableau1[],MATCH(1,('PLANNING MATOS'!AE$3&gt;=Tableau1[DATE DEPART])*(Tableau1[DATE RETOUR]&gt;='PLANNING MATOS'!AE$3)*(Tableau1[[MATERIEL ]]='PLANNING MATOS'!$A52),0),8),"")</f>
        <v/>
      </c>
      <c r="AF52" s="49" t="str">
        <f t="array" ref="AF52">IFERROR(INDEX(Tableau1[],MATCH(1,('PLANNING MATOS'!AF$3&gt;=Tableau1[DATE DEPART])*(Tableau1[DATE RETOUR]&gt;='PLANNING MATOS'!AF$3)*(Tableau1[[MATERIEL ]]='PLANNING MATOS'!$A52),0),8),"")</f>
        <v/>
      </c>
    </row>
    <row r="53" spans="1:32" ht="15.75" thickBot="1" x14ac:dyDescent="0.3">
      <c r="A53" s="48" t="str">
        <f>IFERROR(INDEX(INVENTAIRE!$A$4:$A$502,INVENTAIRE!N50),"")</f>
        <v/>
      </c>
      <c r="B53" s="49" t="str">
        <f t="array" ref="B53">IFERROR(INDEX(Tableau1[],MATCH(1,('PLANNING MATOS'!B$3&gt;=Tableau1[DATE DEPART])*(Tableau1[DATE RETOUR]&gt;='PLANNING MATOS'!B$3)*(Tableau1[[MATERIEL ]]='PLANNING MATOS'!$A53),0),8),"")</f>
        <v/>
      </c>
      <c r="C53" s="49" t="str">
        <f t="array" ref="C53">IFERROR(INDEX(Tableau1[],MATCH(1,('PLANNING MATOS'!C$3&gt;=Tableau1[DATE DEPART])*(Tableau1[DATE RETOUR]&gt;='PLANNING MATOS'!C$3)*(Tableau1[[MATERIEL ]]='PLANNING MATOS'!$A53),0),8),"")</f>
        <v/>
      </c>
      <c r="D53" s="49" t="str">
        <f t="array" ref="D53">IFERROR(INDEX(Tableau1[],MATCH(1,('PLANNING MATOS'!D$3&gt;=Tableau1[DATE DEPART])*(Tableau1[DATE RETOUR]&gt;='PLANNING MATOS'!D$3)*(Tableau1[[MATERIEL ]]='PLANNING MATOS'!$A53),0),8),"")</f>
        <v/>
      </c>
      <c r="E53" s="49" t="str">
        <f t="array" ref="E53">IFERROR(INDEX(Tableau1[],MATCH(1,('PLANNING MATOS'!E$3&gt;=Tableau1[DATE DEPART])*(Tableau1[DATE RETOUR]&gt;='PLANNING MATOS'!E$3)*(Tableau1[[MATERIEL ]]='PLANNING MATOS'!$A53),0),8),"")</f>
        <v/>
      </c>
      <c r="F53" s="49" t="str">
        <f t="array" ref="F53">IFERROR(INDEX(Tableau1[],MATCH(1,('PLANNING MATOS'!F$3&gt;=Tableau1[DATE DEPART])*(Tableau1[DATE RETOUR]&gt;='PLANNING MATOS'!F$3)*(Tableau1[[MATERIEL ]]='PLANNING MATOS'!$A53),0),8),"")</f>
        <v/>
      </c>
      <c r="G53" s="49" t="str">
        <f t="array" ref="G53">IFERROR(INDEX(Tableau1[],MATCH(1,('PLANNING MATOS'!G$3&gt;=Tableau1[DATE DEPART])*(Tableau1[DATE RETOUR]&gt;='PLANNING MATOS'!G$3)*(Tableau1[[MATERIEL ]]='PLANNING MATOS'!$A53),0),8),"")</f>
        <v/>
      </c>
      <c r="H53" s="49" t="str">
        <f t="array" ref="H53">IFERROR(INDEX(Tableau1[],MATCH(1,('PLANNING MATOS'!H$3&gt;=Tableau1[DATE DEPART])*(Tableau1[DATE RETOUR]&gt;='PLANNING MATOS'!H$3)*(Tableau1[[MATERIEL ]]='PLANNING MATOS'!$A53),0),8),"")</f>
        <v/>
      </c>
      <c r="I53" s="49" t="str">
        <f t="array" ref="I53">IFERROR(INDEX(Tableau1[],MATCH(1,('PLANNING MATOS'!I$3&gt;=Tableau1[DATE DEPART])*(Tableau1[DATE RETOUR]&gt;='PLANNING MATOS'!I$3)*(Tableau1[[MATERIEL ]]='PLANNING MATOS'!$A53),0),8),"")</f>
        <v/>
      </c>
      <c r="J53" s="49" t="str">
        <f t="array" ref="J53">IFERROR(INDEX(Tableau1[],MATCH(1,('PLANNING MATOS'!J$3&gt;=Tableau1[DATE DEPART])*(Tableau1[DATE RETOUR]&gt;='PLANNING MATOS'!J$3)*(Tableau1[[MATERIEL ]]='PLANNING MATOS'!$A53),0),8),"")</f>
        <v/>
      </c>
      <c r="K53" s="49" t="str">
        <f t="array" ref="K53">IFERROR(INDEX(Tableau1[],MATCH(1,('PLANNING MATOS'!K$3&gt;=Tableau1[DATE DEPART])*(Tableau1[DATE RETOUR]&gt;='PLANNING MATOS'!K$3)*(Tableau1[[MATERIEL ]]='PLANNING MATOS'!$A53),0),8),"")</f>
        <v/>
      </c>
      <c r="L53" s="49" t="str">
        <f t="array" ref="L53">IFERROR(INDEX(Tableau1[],MATCH(1,('PLANNING MATOS'!L$3&gt;=Tableau1[DATE DEPART])*(Tableau1[DATE RETOUR]&gt;='PLANNING MATOS'!L$3)*(Tableau1[[MATERIEL ]]='PLANNING MATOS'!$A53),0),8),"")</f>
        <v/>
      </c>
      <c r="M53" s="49" t="str">
        <f t="array" ref="M53">IFERROR(INDEX(Tableau1[],MATCH(1,('PLANNING MATOS'!M$3&gt;=Tableau1[DATE DEPART])*(Tableau1[DATE RETOUR]&gt;='PLANNING MATOS'!M$3)*(Tableau1[[MATERIEL ]]='PLANNING MATOS'!$A53),0),8),"")</f>
        <v/>
      </c>
      <c r="N53" s="49" t="str">
        <f t="array" ref="N53">IFERROR(INDEX(Tableau1[],MATCH(1,('PLANNING MATOS'!N$3&gt;=Tableau1[DATE DEPART])*(Tableau1[DATE RETOUR]&gt;='PLANNING MATOS'!N$3)*(Tableau1[[MATERIEL ]]='PLANNING MATOS'!$A53),0),8),"")</f>
        <v/>
      </c>
      <c r="O53" s="49" t="str">
        <f t="array" ref="O53">IFERROR(INDEX(Tableau1[],MATCH(1,('PLANNING MATOS'!O$3&gt;=Tableau1[DATE DEPART])*(Tableau1[DATE RETOUR]&gt;='PLANNING MATOS'!O$3)*(Tableau1[[MATERIEL ]]='PLANNING MATOS'!$A53),0),8),"")</f>
        <v/>
      </c>
      <c r="P53" s="49" t="str">
        <f t="array" ref="P53">IFERROR(INDEX(Tableau1[],MATCH(1,('PLANNING MATOS'!P$3&gt;=Tableau1[DATE DEPART])*(Tableau1[DATE RETOUR]&gt;='PLANNING MATOS'!P$3)*(Tableau1[[MATERIEL ]]='PLANNING MATOS'!$A53),0),8),"")</f>
        <v/>
      </c>
      <c r="Q53" s="49" t="str">
        <f t="array" ref="Q53">IFERROR(INDEX(Tableau1[],MATCH(1,('PLANNING MATOS'!Q$3&gt;=Tableau1[DATE DEPART])*(Tableau1[DATE RETOUR]&gt;='PLANNING MATOS'!Q$3)*(Tableau1[[MATERIEL ]]='PLANNING MATOS'!$A53),0),8),"")</f>
        <v/>
      </c>
      <c r="R53" s="49" t="str">
        <f t="array" ref="R53">IFERROR(INDEX(Tableau1[],MATCH(1,('PLANNING MATOS'!R$3&gt;=Tableau1[DATE DEPART])*(Tableau1[DATE RETOUR]&gt;='PLANNING MATOS'!R$3)*(Tableau1[[MATERIEL ]]='PLANNING MATOS'!$A53),0),8),"")</f>
        <v/>
      </c>
      <c r="S53" s="49" t="str">
        <f t="array" ref="S53">IFERROR(INDEX(Tableau1[],MATCH(1,('PLANNING MATOS'!S$3&gt;=Tableau1[DATE DEPART])*(Tableau1[DATE RETOUR]&gt;='PLANNING MATOS'!S$3)*(Tableau1[[MATERIEL ]]='PLANNING MATOS'!$A53),0),8),"")</f>
        <v/>
      </c>
      <c r="T53" s="49" t="str">
        <f t="array" ref="T53">IFERROR(INDEX(Tableau1[],MATCH(1,('PLANNING MATOS'!T$3&gt;=Tableau1[DATE DEPART])*(Tableau1[DATE RETOUR]&gt;='PLANNING MATOS'!T$3)*(Tableau1[[MATERIEL ]]='PLANNING MATOS'!$A53),0),8),"")</f>
        <v/>
      </c>
      <c r="U53" s="49" t="str">
        <f t="array" ref="U53">IFERROR(INDEX(Tableau1[],MATCH(1,('PLANNING MATOS'!U$3&gt;=Tableau1[DATE DEPART])*(Tableau1[DATE RETOUR]&gt;='PLANNING MATOS'!U$3)*(Tableau1[[MATERIEL ]]='PLANNING MATOS'!$A53),0),8),"")</f>
        <v/>
      </c>
      <c r="V53" s="49" t="str">
        <f t="array" ref="V53">IFERROR(INDEX(Tableau1[],MATCH(1,('PLANNING MATOS'!V$3&gt;=Tableau1[DATE DEPART])*(Tableau1[DATE RETOUR]&gt;='PLANNING MATOS'!V$3)*(Tableau1[[MATERIEL ]]='PLANNING MATOS'!$A53),0),8),"")</f>
        <v/>
      </c>
      <c r="W53" s="49" t="str">
        <f t="array" ref="W53">IFERROR(INDEX(Tableau1[],MATCH(1,('PLANNING MATOS'!W$3&gt;=Tableau1[DATE DEPART])*(Tableau1[DATE RETOUR]&gt;='PLANNING MATOS'!W$3)*(Tableau1[[MATERIEL ]]='PLANNING MATOS'!$A53),0),8),"")</f>
        <v/>
      </c>
      <c r="X53" s="49" t="str">
        <f t="array" ref="X53">IFERROR(INDEX(Tableau1[],MATCH(1,('PLANNING MATOS'!X$3&gt;=Tableau1[DATE DEPART])*(Tableau1[DATE RETOUR]&gt;='PLANNING MATOS'!X$3)*(Tableau1[[MATERIEL ]]='PLANNING MATOS'!$A53),0),8),"")</f>
        <v/>
      </c>
      <c r="Y53" s="49" t="str">
        <f t="array" ref="Y53">IFERROR(INDEX(Tableau1[],MATCH(1,('PLANNING MATOS'!Y$3&gt;=Tableau1[DATE DEPART])*(Tableau1[DATE RETOUR]&gt;='PLANNING MATOS'!Y$3)*(Tableau1[[MATERIEL ]]='PLANNING MATOS'!$A53),0),8),"")</f>
        <v/>
      </c>
      <c r="Z53" s="49" t="str">
        <f t="array" ref="Z53">IFERROR(INDEX(Tableau1[],MATCH(1,('PLANNING MATOS'!Z$3&gt;=Tableau1[DATE DEPART])*(Tableau1[DATE RETOUR]&gt;='PLANNING MATOS'!Z$3)*(Tableau1[[MATERIEL ]]='PLANNING MATOS'!$A53),0),8),"")</f>
        <v/>
      </c>
      <c r="AA53" s="49" t="str">
        <f t="array" ref="AA53">IFERROR(INDEX(Tableau1[],MATCH(1,('PLANNING MATOS'!AA$3&gt;=Tableau1[DATE DEPART])*(Tableau1[DATE RETOUR]&gt;='PLANNING MATOS'!AA$3)*(Tableau1[[MATERIEL ]]='PLANNING MATOS'!$A53),0),8),"")</f>
        <v/>
      </c>
      <c r="AB53" s="49" t="str">
        <f t="array" ref="AB53">IFERROR(INDEX(Tableau1[],MATCH(1,('PLANNING MATOS'!AB$3&gt;=Tableau1[DATE DEPART])*(Tableau1[DATE RETOUR]&gt;='PLANNING MATOS'!AB$3)*(Tableau1[[MATERIEL ]]='PLANNING MATOS'!$A53),0),8),"")</f>
        <v/>
      </c>
      <c r="AC53" s="49" t="str">
        <f t="array" ref="AC53">IFERROR(INDEX(Tableau1[],MATCH(1,('PLANNING MATOS'!AC$3&gt;=Tableau1[DATE DEPART])*(Tableau1[DATE RETOUR]&gt;='PLANNING MATOS'!AC$3)*(Tableau1[[MATERIEL ]]='PLANNING MATOS'!$A53),0),8),"")</f>
        <v/>
      </c>
      <c r="AD53" s="49" t="str">
        <f t="array" ref="AD53">IFERROR(INDEX(Tableau1[],MATCH(1,('PLANNING MATOS'!AD$3&gt;=Tableau1[DATE DEPART])*(Tableau1[DATE RETOUR]&gt;='PLANNING MATOS'!AD$3)*(Tableau1[[MATERIEL ]]='PLANNING MATOS'!$A53),0),8),"")</f>
        <v/>
      </c>
      <c r="AE53" s="49" t="str">
        <f t="array" ref="AE53">IFERROR(INDEX(Tableau1[],MATCH(1,('PLANNING MATOS'!AE$3&gt;=Tableau1[DATE DEPART])*(Tableau1[DATE RETOUR]&gt;='PLANNING MATOS'!AE$3)*(Tableau1[[MATERIEL ]]='PLANNING MATOS'!$A53),0),8),"")</f>
        <v/>
      </c>
      <c r="AF53" s="49" t="str">
        <f t="array" ref="AF53">IFERROR(INDEX(Tableau1[],MATCH(1,('PLANNING MATOS'!AF$3&gt;=Tableau1[DATE DEPART])*(Tableau1[DATE RETOUR]&gt;='PLANNING MATOS'!AF$3)*(Tableau1[[MATERIEL ]]='PLANNING MATOS'!$A53),0),8),"")</f>
        <v/>
      </c>
    </row>
    <row r="54" spans="1:32" ht="15.75" thickBot="1" x14ac:dyDescent="0.3">
      <c r="A54" s="48" t="str">
        <f>IFERROR(INDEX(INVENTAIRE!$A$4:$A$502,INVENTAIRE!N51),"")</f>
        <v/>
      </c>
      <c r="B54" s="49" t="str">
        <f t="array" ref="B54">IFERROR(INDEX(Tableau1[],MATCH(1,('PLANNING MATOS'!B$3&gt;=Tableau1[DATE DEPART])*(Tableau1[DATE RETOUR]&gt;='PLANNING MATOS'!B$3)*(Tableau1[[MATERIEL ]]='PLANNING MATOS'!$A54),0),8),"")</f>
        <v/>
      </c>
      <c r="C54" s="49" t="str">
        <f t="array" ref="C54">IFERROR(INDEX(Tableau1[],MATCH(1,('PLANNING MATOS'!C$3&gt;=Tableau1[DATE DEPART])*(Tableau1[DATE RETOUR]&gt;='PLANNING MATOS'!C$3)*(Tableau1[[MATERIEL ]]='PLANNING MATOS'!$A54),0),8),"")</f>
        <v/>
      </c>
      <c r="D54" s="49" t="str">
        <f t="array" ref="D54">IFERROR(INDEX(Tableau1[],MATCH(1,('PLANNING MATOS'!D$3&gt;=Tableau1[DATE DEPART])*(Tableau1[DATE RETOUR]&gt;='PLANNING MATOS'!D$3)*(Tableau1[[MATERIEL ]]='PLANNING MATOS'!$A54),0),8),"")</f>
        <v/>
      </c>
      <c r="E54" s="49" t="str">
        <f t="array" ref="E54">IFERROR(INDEX(Tableau1[],MATCH(1,('PLANNING MATOS'!E$3&gt;=Tableau1[DATE DEPART])*(Tableau1[DATE RETOUR]&gt;='PLANNING MATOS'!E$3)*(Tableau1[[MATERIEL ]]='PLANNING MATOS'!$A54),0),8),"")</f>
        <v/>
      </c>
      <c r="F54" s="49" t="str">
        <f t="array" ref="F54">IFERROR(INDEX(Tableau1[],MATCH(1,('PLANNING MATOS'!F$3&gt;=Tableau1[DATE DEPART])*(Tableau1[DATE RETOUR]&gt;='PLANNING MATOS'!F$3)*(Tableau1[[MATERIEL ]]='PLANNING MATOS'!$A54),0),8),"")</f>
        <v/>
      </c>
      <c r="G54" s="49" t="str">
        <f t="array" ref="G54">IFERROR(INDEX(Tableau1[],MATCH(1,('PLANNING MATOS'!G$3&gt;=Tableau1[DATE DEPART])*(Tableau1[DATE RETOUR]&gt;='PLANNING MATOS'!G$3)*(Tableau1[[MATERIEL ]]='PLANNING MATOS'!$A54),0),8),"")</f>
        <v/>
      </c>
      <c r="H54" s="49" t="str">
        <f t="array" ref="H54">IFERROR(INDEX(Tableau1[],MATCH(1,('PLANNING MATOS'!H$3&gt;=Tableau1[DATE DEPART])*(Tableau1[DATE RETOUR]&gt;='PLANNING MATOS'!H$3)*(Tableau1[[MATERIEL ]]='PLANNING MATOS'!$A54),0),8),"")</f>
        <v/>
      </c>
      <c r="I54" s="49" t="str">
        <f t="array" ref="I54">IFERROR(INDEX(Tableau1[],MATCH(1,('PLANNING MATOS'!I$3&gt;=Tableau1[DATE DEPART])*(Tableau1[DATE RETOUR]&gt;='PLANNING MATOS'!I$3)*(Tableau1[[MATERIEL ]]='PLANNING MATOS'!$A54),0),8),"")</f>
        <v/>
      </c>
      <c r="J54" s="49" t="str">
        <f t="array" ref="J54">IFERROR(INDEX(Tableau1[],MATCH(1,('PLANNING MATOS'!J$3&gt;=Tableau1[DATE DEPART])*(Tableau1[DATE RETOUR]&gt;='PLANNING MATOS'!J$3)*(Tableau1[[MATERIEL ]]='PLANNING MATOS'!$A54),0),8),"")</f>
        <v/>
      </c>
      <c r="K54" s="49" t="str">
        <f t="array" ref="K54">IFERROR(INDEX(Tableau1[],MATCH(1,('PLANNING MATOS'!K$3&gt;=Tableau1[DATE DEPART])*(Tableau1[DATE RETOUR]&gt;='PLANNING MATOS'!K$3)*(Tableau1[[MATERIEL ]]='PLANNING MATOS'!$A54),0),8),"")</f>
        <v/>
      </c>
      <c r="L54" s="49" t="str">
        <f t="array" ref="L54">IFERROR(INDEX(Tableau1[],MATCH(1,('PLANNING MATOS'!L$3&gt;=Tableau1[DATE DEPART])*(Tableau1[DATE RETOUR]&gt;='PLANNING MATOS'!L$3)*(Tableau1[[MATERIEL ]]='PLANNING MATOS'!$A54),0),8),"")</f>
        <v/>
      </c>
      <c r="M54" s="49" t="str">
        <f t="array" ref="M54">IFERROR(INDEX(Tableau1[],MATCH(1,('PLANNING MATOS'!M$3&gt;=Tableau1[DATE DEPART])*(Tableau1[DATE RETOUR]&gt;='PLANNING MATOS'!M$3)*(Tableau1[[MATERIEL ]]='PLANNING MATOS'!$A54),0),8),"")</f>
        <v/>
      </c>
      <c r="N54" s="49" t="str">
        <f t="array" ref="N54">IFERROR(INDEX(Tableau1[],MATCH(1,('PLANNING MATOS'!N$3&gt;=Tableau1[DATE DEPART])*(Tableau1[DATE RETOUR]&gt;='PLANNING MATOS'!N$3)*(Tableau1[[MATERIEL ]]='PLANNING MATOS'!$A54),0),8),"")</f>
        <v/>
      </c>
      <c r="O54" s="49" t="str">
        <f t="array" ref="O54">IFERROR(INDEX(Tableau1[],MATCH(1,('PLANNING MATOS'!O$3&gt;=Tableau1[DATE DEPART])*(Tableau1[DATE RETOUR]&gt;='PLANNING MATOS'!O$3)*(Tableau1[[MATERIEL ]]='PLANNING MATOS'!$A54),0),8),"")</f>
        <v/>
      </c>
      <c r="P54" s="49" t="str">
        <f t="array" ref="P54">IFERROR(INDEX(Tableau1[],MATCH(1,('PLANNING MATOS'!P$3&gt;=Tableau1[DATE DEPART])*(Tableau1[DATE RETOUR]&gt;='PLANNING MATOS'!P$3)*(Tableau1[[MATERIEL ]]='PLANNING MATOS'!$A54),0),8),"")</f>
        <v/>
      </c>
      <c r="Q54" s="49" t="str">
        <f t="array" ref="Q54">IFERROR(INDEX(Tableau1[],MATCH(1,('PLANNING MATOS'!Q$3&gt;=Tableau1[DATE DEPART])*(Tableau1[DATE RETOUR]&gt;='PLANNING MATOS'!Q$3)*(Tableau1[[MATERIEL ]]='PLANNING MATOS'!$A54),0),8),"")</f>
        <v/>
      </c>
      <c r="R54" s="49" t="str">
        <f t="array" ref="R54">IFERROR(INDEX(Tableau1[],MATCH(1,('PLANNING MATOS'!R$3&gt;=Tableau1[DATE DEPART])*(Tableau1[DATE RETOUR]&gt;='PLANNING MATOS'!R$3)*(Tableau1[[MATERIEL ]]='PLANNING MATOS'!$A54),0),8),"")</f>
        <v/>
      </c>
      <c r="S54" s="49" t="str">
        <f t="array" ref="S54">IFERROR(INDEX(Tableau1[],MATCH(1,('PLANNING MATOS'!S$3&gt;=Tableau1[DATE DEPART])*(Tableau1[DATE RETOUR]&gt;='PLANNING MATOS'!S$3)*(Tableau1[[MATERIEL ]]='PLANNING MATOS'!$A54),0),8),"")</f>
        <v/>
      </c>
      <c r="T54" s="49" t="str">
        <f t="array" ref="T54">IFERROR(INDEX(Tableau1[],MATCH(1,('PLANNING MATOS'!T$3&gt;=Tableau1[DATE DEPART])*(Tableau1[DATE RETOUR]&gt;='PLANNING MATOS'!T$3)*(Tableau1[[MATERIEL ]]='PLANNING MATOS'!$A54),0),8),"")</f>
        <v/>
      </c>
      <c r="U54" s="49" t="str">
        <f t="array" ref="U54">IFERROR(INDEX(Tableau1[],MATCH(1,('PLANNING MATOS'!U$3&gt;=Tableau1[DATE DEPART])*(Tableau1[DATE RETOUR]&gt;='PLANNING MATOS'!U$3)*(Tableau1[[MATERIEL ]]='PLANNING MATOS'!$A54),0),8),"")</f>
        <v/>
      </c>
      <c r="V54" s="49" t="str">
        <f t="array" ref="V54">IFERROR(INDEX(Tableau1[],MATCH(1,('PLANNING MATOS'!V$3&gt;=Tableau1[DATE DEPART])*(Tableau1[DATE RETOUR]&gt;='PLANNING MATOS'!V$3)*(Tableau1[[MATERIEL ]]='PLANNING MATOS'!$A54),0),8),"")</f>
        <v/>
      </c>
      <c r="W54" s="49" t="str">
        <f t="array" ref="W54">IFERROR(INDEX(Tableau1[],MATCH(1,('PLANNING MATOS'!W$3&gt;=Tableau1[DATE DEPART])*(Tableau1[DATE RETOUR]&gt;='PLANNING MATOS'!W$3)*(Tableau1[[MATERIEL ]]='PLANNING MATOS'!$A54),0),8),"")</f>
        <v/>
      </c>
      <c r="X54" s="49" t="str">
        <f t="array" ref="X54">IFERROR(INDEX(Tableau1[],MATCH(1,('PLANNING MATOS'!X$3&gt;=Tableau1[DATE DEPART])*(Tableau1[DATE RETOUR]&gt;='PLANNING MATOS'!X$3)*(Tableau1[[MATERIEL ]]='PLANNING MATOS'!$A54),0),8),"")</f>
        <v/>
      </c>
      <c r="Y54" s="49" t="str">
        <f t="array" ref="Y54">IFERROR(INDEX(Tableau1[],MATCH(1,('PLANNING MATOS'!Y$3&gt;=Tableau1[DATE DEPART])*(Tableau1[DATE RETOUR]&gt;='PLANNING MATOS'!Y$3)*(Tableau1[[MATERIEL ]]='PLANNING MATOS'!$A54),0),8),"")</f>
        <v/>
      </c>
      <c r="Z54" s="49" t="str">
        <f t="array" ref="Z54">IFERROR(INDEX(Tableau1[],MATCH(1,('PLANNING MATOS'!Z$3&gt;=Tableau1[DATE DEPART])*(Tableau1[DATE RETOUR]&gt;='PLANNING MATOS'!Z$3)*(Tableau1[[MATERIEL ]]='PLANNING MATOS'!$A54),0),8),"")</f>
        <v/>
      </c>
      <c r="AA54" s="49" t="str">
        <f t="array" ref="AA54">IFERROR(INDEX(Tableau1[],MATCH(1,('PLANNING MATOS'!AA$3&gt;=Tableau1[DATE DEPART])*(Tableau1[DATE RETOUR]&gt;='PLANNING MATOS'!AA$3)*(Tableau1[[MATERIEL ]]='PLANNING MATOS'!$A54),0),8),"")</f>
        <v/>
      </c>
      <c r="AB54" s="49" t="str">
        <f t="array" ref="AB54">IFERROR(INDEX(Tableau1[],MATCH(1,('PLANNING MATOS'!AB$3&gt;=Tableau1[DATE DEPART])*(Tableau1[DATE RETOUR]&gt;='PLANNING MATOS'!AB$3)*(Tableau1[[MATERIEL ]]='PLANNING MATOS'!$A54),0),8),"")</f>
        <v/>
      </c>
      <c r="AC54" s="49" t="str">
        <f t="array" ref="AC54">IFERROR(INDEX(Tableau1[],MATCH(1,('PLANNING MATOS'!AC$3&gt;=Tableau1[DATE DEPART])*(Tableau1[DATE RETOUR]&gt;='PLANNING MATOS'!AC$3)*(Tableau1[[MATERIEL ]]='PLANNING MATOS'!$A54),0),8),"")</f>
        <v/>
      </c>
      <c r="AD54" s="49" t="str">
        <f t="array" ref="AD54">IFERROR(INDEX(Tableau1[],MATCH(1,('PLANNING MATOS'!AD$3&gt;=Tableau1[DATE DEPART])*(Tableau1[DATE RETOUR]&gt;='PLANNING MATOS'!AD$3)*(Tableau1[[MATERIEL ]]='PLANNING MATOS'!$A54),0),8),"")</f>
        <v/>
      </c>
      <c r="AE54" s="49" t="str">
        <f t="array" ref="AE54">IFERROR(INDEX(Tableau1[],MATCH(1,('PLANNING MATOS'!AE$3&gt;=Tableau1[DATE DEPART])*(Tableau1[DATE RETOUR]&gt;='PLANNING MATOS'!AE$3)*(Tableau1[[MATERIEL ]]='PLANNING MATOS'!$A54),0),8),"")</f>
        <v/>
      </c>
      <c r="AF54" s="49" t="str">
        <f t="array" ref="AF54">IFERROR(INDEX(Tableau1[],MATCH(1,('PLANNING MATOS'!AF$3&gt;=Tableau1[DATE DEPART])*(Tableau1[DATE RETOUR]&gt;='PLANNING MATOS'!AF$3)*(Tableau1[[MATERIEL ]]='PLANNING MATOS'!$A54),0),8),"")</f>
        <v/>
      </c>
    </row>
    <row r="55" spans="1:32" ht="15.75" thickBot="1" x14ac:dyDescent="0.3">
      <c r="A55" s="48" t="str">
        <f>IFERROR(INDEX(INVENTAIRE!$A$4:$A$502,INVENTAIRE!N52),"")</f>
        <v/>
      </c>
      <c r="B55" s="49" t="str">
        <f t="array" ref="B55">IFERROR(INDEX(Tableau1[],MATCH(1,('PLANNING MATOS'!B$3&gt;=Tableau1[DATE DEPART])*(Tableau1[DATE RETOUR]&gt;='PLANNING MATOS'!B$3)*(Tableau1[[MATERIEL ]]='PLANNING MATOS'!$A55),0),8),"")</f>
        <v/>
      </c>
      <c r="C55" s="49" t="str">
        <f t="array" ref="C55">IFERROR(INDEX(Tableau1[],MATCH(1,('PLANNING MATOS'!C$3&gt;=Tableau1[DATE DEPART])*(Tableau1[DATE RETOUR]&gt;='PLANNING MATOS'!C$3)*(Tableau1[[MATERIEL ]]='PLANNING MATOS'!$A55),0),8),"")</f>
        <v/>
      </c>
      <c r="D55" s="49" t="str">
        <f t="array" ref="D55">IFERROR(INDEX(Tableau1[],MATCH(1,('PLANNING MATOS'!D$3&gt;=Tableau1[DATE DEPART])*(Tableau1[DATE RETOUR]&gt;='PLANNING MATOS'!D$3)*(Tableau1[[MATERIEL ]]='PLANNING MATOS'!$A55),0),8),"")</f>
        <v/>
      </c>
      <c r="E55" s="49" t="str">
        <f t="array" ref="E55">IFERROR(INDEX(Tableau1[],MATCH(1,('PLANNING MATOS'!E$3&gt;=Tableau1[DATE DEPART])*(Tableau1[DATE RETOUR]&gt;='PLANNING MATOS'!E$3)*(Tableau1[[MATERIEL ]]='PLANNING MATOS'!$A55),0),8),"")</f>
        <v/>
      </c>
      <c r="F55" s="49" t="str">
        <f t="array" ref="F55">IFERROR(INDEX(Tableau1[],MATCH(1,('PLANNING MATOS'!F$3&gt;=Tableau1[DATE DEPART])*(Tableau1[DATE RETOUR]&gt;='PLANNING MATOS'!F$3)*(Tableau1[[MATERIEL ]]='PLANNING MATOS'!$A55),0),8),"")</f>
        <v/>
      </c>
      <c r="G55" s="49" t="str">
        <f t="array" ref="G55">IFERROR(INDEX(Tableau1[],MATCH(1,('PLANNING MATOS'!G$3&gt;=Tableau1[DATE DEPART])*(Tableau1[DATE RETOUR]&gt;='PLANNING MATOS'!G$3)*(Tableau1[[MATERIEL ]]='PLANNING MATOS'!$A55),0),8),"")</f>
        <v/>
      </c>
      <c r="H55" s="49" t="str">
        <f t="array" ref="H55">IFERROR(INDEX(Tableau1[],MATCH(1,('PLANNING MATOS'!H$3&gt;=Tableau1[DATE DEPART])*(Tableau1[DATE RETOUR]&gt;='PLANNING MATOS'!H$3)*(Tableau1[[MATERIEL ]]='PLANNING MATOS'!$A55),0),8),"")</f>
        <v/>
      </c>
      <c r="I55" s="49" t="str">
        <f t="array" ref="I55">IFERROR(INDEX(Tableau1[],MATCH(1,('PLANNING MATOS'!I$3&gt;=Tableau1[DATE DEPART])*(Tableau1[DATE RETOUR]&gt;='PLANNING MATOS'!I$3)*(Tableau1[[MATERIEL ]]='PLANNING MATOS'!$A55),0),8),"")</f>
        <v/>
      </c>
      <c r="J55" s="49" t="str">
        <f t="array" ref="J55">IFERROR(INDEX(Tableau1[],MATCH(1,('PLANNING MATOS'!J$3&gt;=Tableau1[DATE DEPART])*(Tableau1[DATE RETOUR]&gt;='PLANNING MATOS'!J$3)*(Tableau1[[MATERIEL ]]='PLANNING MATOS'!$A55),0),8),"")</f>
        <v/>
      </c>
      <c r="K55" s="49" t="str">
        <f t="array" ref="K55">IFERROR(INDEX(Tableau1[],MATCH(1,('PLANNING MATOS'!K$3&gt;=Tableau1[DATE DEPART])*(Tableau1[DATE RETOUR]&gt;='PLANNING MATOS'!K$3)*(Tableau1[[MATERIEL ]]='PLANNING MATOS'!$A55),0),8),"")</f>
        <v/>
      </c>
      <c r="L55" s="49" t="str">
        <f t="array" ref="L55">IFERROR(INDEX(Tableau1[],MATCH(1,('PLANNING MATOS'!L$3&gt;=Tableau1[DATE DEPART])*(Tableau1[DATE RETOUR]&gt;='PLANNING MATOS'!L$3)*(Tableau1[[MATERIEL ]]='PLANNING MATOS'!$A55),0),8),"")</f>
        <v/>
      </c>
      <c r="M55" s="49" t="str">
        <f t="array" ref="M55">IFERROR(INDEX(Tableau1[],MATCH(1,('PLANNING MATOS'!M$3&gt;=Tableau1[DATE DEPART])*(Tableau1[DATE RETOUR]&gt;='PLANNING MATOS'!M$3)*(Tableau1[[MATERIEL ]]='PLANNING MATOS'!$A55),0),8),"")</f>
        <v/>
      </c>
      <c r="N55" s="49" t="str">
        <f t="array" ref="N55">IFERROR(INDEX(Tableau1[],MATCH(1,('PLANNING MATOS'!N$3&gt;=Tableau1[DATE DEPART])*(Tableau1[DATE RETOUR]&gt;='PLANNING MATOS'!N$3)*(Tableau1[[MATERIEL ]]='PLANNING MATOS'!$A55),0),8),"")</f>
        <v/>
      </c>
      <c r="O55" s="49" t="str">
        <f t="array" ref="O55">IFERROR(INDEX(Tableau1[],MATCH(1,('PLANNING MATOS'!O$3&gt;=Tableau1[DATE DEPART])*(Tableau1[DATE RETOUR]&gt;='PLANNING MATOS'!O$3)*(Tableau1[[MATERIEL ]]='PLANNING MATOS'!$A55),0),8),"")</f>
        <v/>
      </c>
      <c r="P55" s="49" t="str">
        <f t="array" ref="P55">IFERROR(INDEX(Tableau1[],MATCH(1,('PLANNING MATOS'!P$3&gt;=Tableau1[DATE DEPART])*(Tableau1[DATE RETOUR]&gt;='PLANNING MATOS'!P$3)*(Tableau1[[MATERIEL ]]='PLANNING MATOS'!$A55),0),8),"")</f>
        <v/>
      </c>
      <c r="Q55" s="49" t="str">
        <f t="array" ref="Q55">IFERROR(INDEX(Tableau1[],MATCH(1,('PLANNING MATOS'!Q$3&gt;=Tableau1[DATE DEPART])*(Tableau1[DATE RETOUR]&gt;='PLANNING MATOS'!Q$3)*(Tableau1[[MATERIEL ]]='PLANNING MATOS'!$A55),0),8),"")</f>
        <v/>
      </c>
      <c r="R55" s="49" t="str">
        <f t="array" ref="R55">IFERROR(INDEX(Tableau1[],MATCH(1,('PLANNING MATOS'!R$3&gt;=Tableau1[DATE DEPART])*(Tableau1[DATE RETOUR]&gt;='PLANNING MATOS'!R$3)*(Tableau1[[MATERIEL ]]='PLANNING MATOS'!$A55),0),8),"")</f>
        <v/>
      </c>
      <c r="S55" s="49" t="str">
        <f t="array" ref="S55">IFERROR(INDEX(Tableau1[],MATCH(1,('PLANNING MATOS'!S$3&gt;=Tableau1[DATE DEPART])*(Tableau1[DATE RETOUR]&gt;='PLANNING MATOS'!S$3)*(Tableau1[[MATERIEL ]]='PLANNING MATOS'!$A55),0),8),"")</f>
        <v/>
      </c>
      <c r="T55" s="49" t="str">
        <f t="array" ref="T55">IFERROR(INDEX(Tableau1[],MATCH(1,('PLANNING MATOS'!T$3&gt;=Tableau1[DATE DEPART])*(Tableau1[DATE RETOUR]&gt;='PLANNING MATOS'!T$3)*(Tableau1[[MATERIEL ]]='PLANNING MATOS'!$A55),0),8),"")</f>
        <v/>
      </c>
      <c r="U55" s="49" t="str">
        <f t="array" ref="U55">IFERROR(INDEX(Tableau1[],MATCH(1,('PLANNING MATOS'!U$3&gt;=Tableau1[DATE DEPART])*(Tableau1[DATE RETOUR]&gt;='PLANNING MATOS'!U$3)*(Tableau1[[MATERIEL ]]='PLANNING MATOS'!$A55),0),8),"")</f>
        <v/>
      </c>
      <c r="V55" s="49" t="str">
        <f t="array" ref="V55">IFERROR(INDEX(Tableau1[],MATCH(1,('PLANNING MATOS'!V$3&gt;=Tableau1[DATE DEPART])*(Tableau1[DATE RETOUR]&gt;='PLANNING MATOS'!V$3)*(Tableau1[[MATERIEL ]]='PLANNING MATOS'!$A55),0),8),"")</f>
        <v/>
      </c>
      <c r="W55" s="49" t="str">
        <f t="array" ref="W55">IFERROR(INDEX(Tableau1[],MATCH(1,('PLANNING MATOS'!W$3&gt;=Tableau1[DATE DEPART])*(Tableau1[DATE RETOUR]&gt;='PLANNING MATOS'!W$3)*(Tableau1[[MATERIEL ]]='PLANNING MATOS'!$A55),0),8),"")</f>
        <v/>
      </c>
      <c r="X55" s="49" t="str">
        <f t="array" ref="X55">IFERROR(INDEX(Tableau1[],MATCH(1,('PLANNING MATOS'!X$3&gt;=Tableau1[DATE DEPART])*(Tableau1[DATE RETOUR]&gt;='PLANNING MATOS'!X$3)*(Tableau1[[MATERIEL ]]='PLANNING MATOS'!$A55),0),8),"")</f>
        <v/>
      </c>
      <c r="Y55" s="49" t="str">
        <f t="array" ref="Y55">IFERROR(INDEX(Tableau1[],MATCH(1,('PLANNING MATOS'!Y$3&gt;=Tableau1[DATE DEPART])*(Tableau1[DATE RETOUR]&gt;='PLANNING MATOS'!Y$3)*(Tableau1[[MATERIEL ]]='PLANNING MATOS'!$A55),0),8),"")</f>
        <v/>
      </c>
      <c r="Z55" s="49" t="str">
        <f t="array" ref="Z55">IFERROR(INDEX(Tableau1[],MATCH(1,('PLANNING MATOS'!Z$3&gt;=Tableau1[DATE DEPART])*(Tableau1[DATE RETOUR]&gt;='PLANNING MATOS'!Z$3)*(Tableau1[[MATERIEL ]]='PLANNING MATOS'!$A55),0),8),"")</f>
        <v/>
      </c>
      <c r="AA55" s="49" t="str">
        <f t="array" ref="AA55">IFERROR(INDEX(Tableau1[],MATCH(1,('PLANNING MATOS'!AA$3&gt;=Tableau1[DATE DEPART])*(Tableau1[DATE RETOUR]&gt;='PLANNING MATOS'!AA$3)*(Tableau1[[MATERIEL ]]='PLANNING MATOS'!$A55),0),8),"")</f>
        <v/>
      </c>
      <c r="AB55" s="49" t="str">
        <f t="array" ref="AB55">IFERROR(INDEX(Tableau1[],MATCH(1,('PLANNING MATOS'!AB$3&gt;=Tableau1[DATE DEPART])*(Tableau1[DATE RETOUR]&gt;='PLANNING MATOS'!AB$3)*(Tableau1[[MATERIEL ]]='PLANNING MATOS'!$A55),0),8),"")</f>
        <v/>
      </c>
      <c r="AC55" s="49" t="str">
        <f t="array" ref="AC55">IFERROR(INDEX(Tableau1[],MATCH(1,('PLANNING MATOS'!AC$3&gt;=Tableau1[DATE DEPART])*(Tableau1[DATE RETOUR]&gt;='PLANNING MATOS'!AC$3)*(Tableau1[[MATERIEL ]]='PLANNING MATOS'!$A55),0),8),"")</f>
        <v/>
      </c>
      <c r="AD55" s="49" t="str">
        <f t="array" ref="AD55">IFERROR(INDEX(Tableau1[],MATCH(1,('PLANNING MATOS'!AD$3&gt;=Tableau1[DATE DEPART])*(Tableau1[DATE RETOUR]&gt;='PLANNING MATOS'!AD$3)*(Tableau1[[MATERIEL ]]='PLANNING MATOS'!$A55),0),8),"")</f>
        <v/>
      </c>
      <c r="AE55" s="49" t="str">
        <f t="array" ref="AE55">IFERROR(INDEX(Tableau1[],MATCH(1,('PLANNING MATOS'!AE$3&gt;=Tableau1[DATE DEPART])*(Tableau1[DATE RETOUR]&gt;='PLANNING MATOS'!AE$3)*(Tableau1[[MATERIEL ]]='PLANNING MATOS'!$A55),0),8),"")</f>
        <v/>
      </c>
      <c r="AF55" s="49" t="str">
        <f t="array" ref="AF55">IFERROR(INDEX(Tableau1[],MATCH(1,('PLANNING MATOS'!AF$3&gt;=Tableau1[DATE DEPART])*(Tableau1[DATE RETOUR]&gt;='PLANNING MATOS'!AF$3)*(Tableau1[[MATERIEL ]]='PLANNING MATOS'!$A55),0),8),"")</f>
        <v/>
      </c>
    </row>
    <row r="56" spans="1:32" ht="15.75" thickBot="1" x14ac:dyDescent="0.3">
      <c r="A56" s="48" t="str">
        <f>IFERROR(INDEX(INVENTAIRE!$A$4:$A$502,INVENTAIRE!N53),"")</f>
        <v/>
      </c>
      <c r="B56" s="49" t="str">
        <f t="array" ref="B56">IFERROR(INDEX(Tableau1[],MATCH(1,('PLANNING MATOS'!B$3&gt;=Tableau1[DATE DEPART])*(Tableau1[DATE RETOUR]&gt;='PLANNING MATOS'!B$3)*(Tableau1[[MATERIEL ]]='PLANNING MATOS'!$A56),0),8),"")</f>
        <v/>
      </c>
      <c r="C56" s="49" t="str">
        <f t="array" ref="C56">IFERROR(INDEX(Tableau1[],MATCH(1,('PLANNING MATOS'!C$3&gt;=Tableau1[DATE DEPART])*(Tableau1[DATE RETOUR]&gt;='PLANNING MATOS'!C$3)*(Tableau1[[MATERIEL ]]='PLANNING MATOS'!$A56),0),8),"")</f>
        <v/>
      </c>
      <c r="D56" s="49" t="str">
        <f t="array" ref="D56">IFERROR(INDEX(Tableau1[],MATCH(1,('PLANNING MATOS'!D$3&gt;=Tableau1[DATE DEPART])*(Tableau1[DATE RETOUR]&gt;='PLANNING MATOS'!D$3)*(Tableau1[[MATERIEL ]]='PLANNING MATOS'!$A56),0),8),"")</f>
        <v/>
      </c>
      <c r="E56" s="49" t="str">
        <f t="array" ref="E56">IFERROR(INDEX(Tableau1[],MATCH(1,('PLANNING MATOS'!E$3&gt;=Tableau1[DATE DEPART])*(Tableau1[DATE RETOUR]&gt;='PLANNING MATOS'!E$3)*(Tableau1[[MATERIEL ]]='PLANNING MATOS'!$A56),0),8),"")</f>
        <v/>
      </c>
      <c r="F56" s="49" t="str">
        <f t="array" ref="F56">IFERROR(INDEX(Tableau1[],MATCH(1,('PLANNING MATOS'!F$3&gt;=Tableau1[DATE DEPART])*(Tableau1[DATE RETOUR]&gt;='PLANNING MATOS'!F$3)*(Tableau1[[MATERIEL ]]='PLANNING MATOS'!$A56),0),8),"")</f>
        <v/>
      </c>
      <c r="G56" s="49" t="str">
        <f t="array" ref="G56">IFERROR(INDEX(Tableau1[],MATCH(1,('PLANNING MATOS'!G$3&gt;=Tableau1[DATE DEPART])*(Tableau1[DATE RETOUR]&gt;='PLANNING MATOS'!G$3)*(Tableau1[[MATERIEL ]]='PLANNING MATOS'!$A56),0),8),"")</f>
        <v/>
      </c>
      <c r="H56" s="49" t="str">
        <f t="array" ref="H56">IFERROR(INDEX(Tableau1[],MATCH(1,('PLANNING MATOS'!H$3&gt;=Tableau1[DATE DEPART])*(Tableau1[DATE RETOUR]&gt;='PLANNING MATOS'!H$3)*(Tableau1[[MATERIEL ]]='PLANNING MATOS'!$A56),0),8),"")</f>
        <v/>
      </c>
      <c r="I56" s="49" t="str">
        <f t="array" ref="I56">IFERROR(INDEX(Tableau1[],MATCH(1,('PLANNING MATOS'!I$3&gt;=Tableau1[DATE DEPART])*(Tableau1[DATE RETOUR]&gt;='PLANNING MATOS'!I$3)*(Tableau1[[MATERIEL ]]='PLANNING MATOS'!$A56),0),8),"")</f>
        <v/>
      </c>
      <c r="J56" s="49" t="str">
        <f t="array" ref="J56">IFERROR(INDEX(Tableau1[],MATCH(1,('PLANNING MATOS'!J$3&gt;=Tableau1[DATE DEPART])*(Tableau1[DATE RETOUR]&gt;='PLANNING MATOS'!J$3)*(Tableau1[[MATERIEL ]]='PLANNING MATOS'!$A56),0),8),"")</f>
        <v/>
      </c>
      <c r="K56" s="49" t="str">
        <f t="array" ref="K56">IFERROR(INDEX(Tableau1[],MATCH(1,('PLANNING MATOS'!K$3&gt;=Tableau1[DATE DEPART])*(Tableau1[DATE RETOUR]&gt;='PLANNING MATOS'!K$3)*(Tableau1[[MATERIEL ]]='PLANNING MATOS'!$A56),0),8),"")</f>
        <v/>
      </c>
      <c r="L56" s="49" t="str">
        <f t="array" ref="L56">IFERROR(INDEX(Tableau1[],MATCH(1,('PLANNING MATOS'!L$3&gt;=Tableau1[DATE DEPART])*(Tableau1[DATE RETOUR]&gt;='PLANNING MATOS'!L$3)*(Tableau1[[MATERIEL ]]='PLANNING MATOS'!$A56),0),8),"")</f>
        <v/>
      </c>
      <c r="M56" s="49" t="str">
        <f t="array" ref="M56">IFERROR(INDEX(Tableau1[],MATCH(1,('PLANNING MATOS'!M$3&gt;=Tableau1[DATE DEPART])*(Tableau1[DATE RETOUR]&gt;='PLANNING MATOS'!M$3)*(Tableau1[[MATERIEL ]]='PLANNING MATOS'!$A56),0),8),"")</f>
        <v/>
      </c>
      <c r="N56" s="49" t="str">
        <f t="array" ref="N56">IFERROR(INDEX(Tableau1[],MATCH(1,('PLANNING MATOS'!N$3&gt;=Tableau1[DATE DEPART])*(Tableau1[DATE RETOUR]&gt;='PLANNING MATOS'!N$3)*(Tableau1[[MATERIEL ]]='PLANNING MATOS'!$A56),0),8),"")</f>
        <v/>
      </c>
      <c r="O56" s="49" t="str">
        <f t="array" ref="O56">IFERROR(INDEX(Tableau1[],MATCH(1,('PLANNING MATOS'!O$3&gt;=Tableau1[DATE DEPART])*(Tableau1[DATE RETOUR]&gt;='PLANNING MATOS'!O$3)*(Tableau1[[MATERIEL ]]='PLANNING MATOS'!$A56),0),8),"")</f>
        <v/>
      </c>
      <c r="P56" s="49" t="str">
        <f t="array" ref="P56">IFERROR(INDEX(Tableau1[],MATCH(1,('PLANNING MATOS'!P$3&gt;=Tableau1[DATE DEPART])*(Tableau1[DATE RETOUR]&gt;='PLANNING MATOS'!P$3)*(Tableau1[[MATERIEL ]]='PLANNING MATOS'!$A56),0),8),"")</f>
        <v/>
      </c>
      <c r="Q56" s="49" t="str">
        <f t="array" ref="Q56">IFERROR(INDEX(Tableau1[],MATCH(1,('PLANNING MATOS'!Q$3&gt;=Tableau1[DATE DEPART])*(Tableau1[DATE RETOUR]&gt;='PLANNING MATOS'!Q$3)*(Tableau1[[MATERIEL ]]='PLANNING MATOS'!$A56),0),8),"")</f>
        <v/>
      </c>
      <c r="R56" s="49" t="str">
        <f t="array" ref="R56">IFERROR(INDEX(Tableau1[],MATCH(1,('PLANNING MATOS'!R$3&gt;=Tableau1[DATE DEPART])*(Tableau1[DATE RETOUR]&gt;='PLANNING MATOS'!R$3)*(Tableau1[[MATERIEL ]]='PLANNING MATOS'!$A56),0),8),"")</f>
        <v/>
      </c>
      <c r="S56" s="49" t="str">
        <f t="array" ref="S56">IFERROR(INDEX(Tableau1[],MATCH(1,('PLANNING MATOS'!S$3&gt;=Tableau1[DATE DEPART])*(Tableau1[DATE RETOUR]&gt;='PLANNING MATOS'!S$3)*(Tableau1[[MATERIEL ]]='PLANNING MATOS'!$A56),0),8),"")</f>
        <v/>
      </c>
      <c r="T56" s="49" t="str">
        <f t="array" ref="T56">IFERROR(INDEX(Tableau1[],MATCH(1,('PLANNING MATOS'!T$3&gt;=Tableau1[DATE DEPART])*(Tableau1[DATE RETOUR]&gt;='PLANNING MATOS'!T$3)*(Tableau1[[MATERIEL ]]='PLANNING MATOS'!$A56),0),8),"")</f>
        <v/>
      </c>
      <c r="U56" s="49" t="str">
        <f t="array" ref="U56">IFERROR(INDEX(Tableau1[],MATCH(1,('PLANNING MATOS'!U$3&gt;=Tableau1[DATE DEPART])*(Tableau1[DATE RETOUR]&gt;='PLANNING MATOS'!U$3)*(Tableau1[[MATERIEL ]]='PLANNING MATOS'!$A56),0),8),"")</f>
        <v/>
      </c>
      <c r="V56" s="49" t="str">
        <f t="array" ref="V56">IFERROR(INDEX(Tableau1[],MATCH(1,('PLANNING MATOS'!V$3&gt;=Tableau1[DATE DEPART])*(Tableau1[DATE RETOUR]&gt;='PLANNING MATOS'!V$3)*(Tableau1[[MATERIEL ]]='PLANNING MATOS'!$A56),0),8),"")</f>
        <v/>
      </c>
      <c r="W56" s="49" t="str">
        <f t="array" ref="W56">IFERROR(INDEX(Tableau1[],MATCH(1,('PLANNING MATOS'!W$3&gt;=Tableau1[DATE DEPART])*(Tableau1[DATE RETOUR]&gt;='PLANNING MATOS'!W$3)*(Tableau1[[MATERIEL ]]='PLANNING MATOS'!$A56),0),8),"")</f>
        <v/>
      </c>
      <c r="X56" s="49" t="str">
        <f t="array" ref="X56">IFERROR(INDEX(Tableau1[],MATCH(1,('PLANNING MATOS'!X$3&gt;=Tableau1[DATE DEPART])*(Tableau1[DATE RETOUR]&gt;='PLANNING MATOS'!X$3)*(Tableau1[[MATERIEL ]]='PLANNING MATOS'!$A56),0),8),"")</f>
        <v/>
      </c>
      <c r="Y56" s="49" t="str">
        <f t="array" ref="Y56">IFERROR(INDEX(Tableau1[],MATCH(1,('PLANNING MATOS'!Y$3&gt;=Tableau1[DATE DEPART])*(Tableau1[DATE RETOUR]&gt;='PLANNING MATOS'!Y$3)*(Tableau1[[MATERIEL ]]='PLANNING MATOS'!$A56),0),8),"")</f>
        <v/>
      </c>
      <c r="Z56" s="49" t="str">
        <f t="array" ref="Z56">IFERROR(INDEX(Tableau1[],MATCH(1,('PLANNING MATOS'!Z$3&gt;=Tableau1[DATE DEPART])*(Tableau1[DATE RETOUR]&gt;='PLANNING MATOS'!Z$3)*(Tableau1[[MATERIEL ]]='PLANNING MATOS'!$A56),0),8),"")</f>
        <v/>
      </c>
      <c r="AA56" s="49" t="str">
        <f t="array" ref="AA56">IFERROR(INDEX(Tableau1[],MATCH(1,('PLANNING MATOS'!AA$3&gt;=Tableau1[DATE DEPART])*(Tableau1[DATE RETOUR]&gt;='PLANNING MATOS'!AA$3)*(Tableau1[[MATERIEL ]]='PLANNING MATOS'!$A56),0),8),"")</f>
        <v/>
      </c>
      <c r="AB56" s="49" t="str">
        <f t="array" ref="AB56">IFERROR(INDEX(Tableau1[],MATCH(1,('PLANNING MATOS'!AB$3&gt;=Tableau1[DATE DEPART])*(Tableau1[DATE RETOUR]&gt;='PLANNING MATOS'!AB$3)*(Tableau1[[MATERIEL ]]='PLANNING MATOS'!$A56),0),8),"")</f>
        <v/>
      </c>
      <c r="AC56" s="49" t="str">
        <f t="array" ref="AC56">IFERROR(INDEX(Tableau1[],MATCH(1,('PLANNING MATOS'!AC$3&gt;=Tableau1[DATE DEPART])*(Tableau1[DATE RETOUR]&gt;='PLANNING MATOS'!AC$3)*(Tableau1[[MATERIEL ]]='PLANNING MATOS'!$A56),0),8),"")</f>
        <v/>
      </c>
      <c r="AD56" s="49" t="str">
        <f t="array" ref="AD56">IFERROR(INDEX(Tableau1[],MATCH(1,('PLANNING MATOS'!AD$3&gt;=Tableau1[DATE DEPART])*(Tableau1[DATE RETOUR]&gt;='PLANNING MATOS'!AD$3)*(Tableau1[[MATERIEL ]]='PLANNING MATOS'!$A56),0),8),"")</f>
        <v/>
      </c>
      <c r="AE56" s="49" t="str">
        <f t="array" ref="AE56">IFERROR(INDEX(Tableau1[],MATCH(1,('PLANNING MATOS'!AE$3&gt;=Tableau1[DATE DEPART])*(Tableau1[DATE RETOUR]&gt;='PLANNING MATOS'!AE$3)*(Tableau1[[MATERIEL ]]='PLANNING MATOS'!$A56),0),8),"")</f>
        <v/>
      </c>
      <c r="AF56" s="49" t="str">
        <f t="array" ref="AF56">IFERROR(INDEX(Tableau1[],MATCH(1,('PLANNING MATOS'!AF$3&gt;=Tableau1[DATE DEPART])*(Tableau1[DATE RETOUR]&gt;='PLANNING MATOS'!AF$3)*(Tableau1[[MATERIEL ]]='PLANNING MATOS'!$A56),0),8),"")</f>
        <v/>
      </c>
    </row>
    <row r="57" spans="1:32" ht="15.75" thickBot="1" x14ac:dyDescent="0.3">
      <c r="A57" s="48" t="str">
        <f>IFERROR(INDEX(INVENTAIRE!$A$4:$A$502,INVENTAIRE!N54),"")</f>
        <v/>
      </c>
      <c r="B57" s="49" t="str">
        <f t="array" ref="B57">IFERROR(INDEX(Tableau1[],MATCH(1,('PLANNING MATOS'!B$3&gt;=Tableau1[DATE DEPART])*(Tableau1[DATE RETOUR]&gt;='PLANNING MATOS'!B$3)*(Tableau1[[MATERIEL ]]='PLANNING MATOS'!$A57),0),8),"")</f>
        <v/>
      </c>
      <c r="C57" s="49" t="str">
        <f t="array" ref="C57">IFERROR(INDEX(Tableau1[],MATCH(1,('PLANNING MATOS'!C$3&gt;=Tableau1[DATE DEPART])*(Tableau1[DATE RETOUR]&gt;='PLANNING MATOS'!C$3)*(Tableau1[[MATERIEL ]]='PLANNING MATOS'!$A57),0),8),"")</f>
        <v/>
      </c>
      <c r="D57" s="49" t="str">
        <f t="array" ref="D57">IFERROR(INDEX(Tableau1[],MATCH(1,('PLANNING MATOS'!D$3&gt;=Tableau1[DATE DEPART])*(Tableau1[DATE RETOUR]&gt;='PLANNING MATOS'!D$3)*(Tableau1[[MATERIEL ]]='PLANNING MATOS'!$A57),0),8),"")</f>
        <v/>
      </c>
      <c r="E57" s="49" t="str">
        <f t="array" ref="E57">IFERROR(INDEX(Tableau1[],MATCH(1,('PLANNING MATOS'!E$3&gt;=Tableau1[DATE DEPART])*(Tableau1[DATE RETOUR]&gt;='PLANNING MATOS'!E$3)*(Tableau1[[MATERIEL ]]='PLANNING MATOS'!$A57),0),8),"")</f>
        <v/>
      </c>
      <c r="F57" s="49" t="str">
        <f t="array" ref="F57">IFERROR(INDEX(Tableau1[],MATCH(1,('PLANNING MATOS'!F$3&gt;=Tableau1[DATE DEPART])*(Tableau1[DATE RETOUR]&gt;='PLANNING MATOS'!F$3)*(Tableau1[[MATERIEL ]]='PLANNING MATOS'!$A57),0),8),"")</f>
        <v/>
      </c>
      <c r="G57" s="49" t="str">
        <f t="array" ref="G57">IFERROR(INDEX(Tableau1[],MATCH(1,('PLANNING MATOS'!G$3&gt;=Tableau1[DATE DEPART])*(Tableau1[DATE RETOUR]&gt;='PLANNING MATOS'!G$3)*(Tableau1[[MATERIEL ]]='PLANNING MATOS'!$A57),0),8),"")</f>
        <v/>
      </c>
      <c r="H57" s="49" t="str">
        <f t="array" ref="H57">IFERROR(INDEX(Tableau1[],MATCH(1,('PLANNING MATOS'!H$3&gt;=Tableau1[DATE DEPART])*(Tableau1[DATE RETOUR]&gt;='PLANNING MATOS'!H$3)*(Tableau1[[MATERIEL ]]='PLANNING MATOS'!$A57),0),8),"")</f>
        <v/>
      </c>
      <c r="I57" s="49" t="str">
        <f t="array" ref="I57">IFERROR(INDEX(Tableau1[],MATCH(1,('PLANNING MATOS'!I$3&gt;=Tableau1[DATE DEPART])*(Tableau1[DATE RETOUR]&gt;='PLANNING MATOS'!I$3)*(Tableau1[[MATERIEL ]]='PLANNING MATOS'!$A57),0),8),"")</f>
        <v/>
      </c>
      <c r="J57" s="49" t="str">
        <f t="array" ref="J57">IFERROR(INDEX(Tableau1[],MATCH(1,('PLANNING MATOS'!J$3&gt;=Tableau1[DATE DEPART])*(Tableau1[DATE RETOUR]&gt;='PLANNING MATOS'!J$3)*(Tableau1[[MATERIEL ]]='PLANNING MATOS'!$A57),0),8),"")</f>
        <v/>
      </c>
      <c r="K57" s="49" t="str">
        <f t="array" ref="K57">IFERROR(INDEX(Tableau1[],MATCH(1,('PLANNING MATOS'!K$3&gt;=Tableau1[DATE DEPART])*(Tableau1[DATE RETOUR]&gt;='PLANNING MATOS'!K$3)*(Tableau1[[MATERIEL ]]='PLANNING MATOS'!$A57),0),8),"")</f>
        <v/>
      </c>
      <c r="L57" s="49" t="str">
        <f t="array" ref="L57">IFERROR(INDEX(Tableau1[],MATCH(1,('PLANNING MATOS'!L$3&gt;=Tableau1[DATE DEPART])*(Tableau1[DATE RETOUR]&gt;='PLANNING MATOS'!L$3)*(Tableau1[[MATERIEL ]]='PLANNING MATOS'!$A57),0),8),"")</f>
        <v/>
      </c>
      <c r="M57" s="49" t="str">
        <f t="array" ref="M57">IFERROR(INDEX(Tableau1[],MATCH(1,('PLANNING MATOS'!M$3&gt;=Tableau1[DATE DEPART])*(Tableau1[DATE RETOUR]&gt;='PLANNING MATOS'!M$3)*(Tableau1[[MATERIEL ]]='PLANNING MATOS'!$A57),0),8),"")</f>
        <v/>
      </c>
      <c r="N57" s="49" t="str">
        <f t="array" ref="N57">IFERROR(INDEX(Tableau1[],MATCH(1,('PLANNING MATOS'!N$3&gt;=Tableau1[DATE DEPART])*(Tableau1[DATE RETOUR]&gt;='PLANNING MATOS'!N$3)*(Tableau1[[MATERIEL ]]='PLANNING MATOS'!$A57),0),8),"")</f>
        <v/>
      </c>
      <c r="O57" s="49" t="str">
        <f t="array" ref="O57">IFERROR(INDEX(Tableau1[],MATCH(1,('PLANNING MATOS'!O$3&gt;=Tableau1[DATE DEPART])*(Tableau1[DATE RETOUR]&gt;='PLANNING MATOS'!O$3)*(Tableau1[[MATERIEL ]]='PLANNING MATOS'!$A57),0),8),"")</f>
        <v/>
      </c>
      <c r="P57" s="49" t="str">
        <f t="array" ref="P57">IFERROR(INDEX(Tableau1[],MATCH(1,('PLANNING MATOS'!P$3&gt;=Tableau1[DATE DEPART])*(Tableau1[DATE RETOUR]&gt;='PLANNING MATOS'!P$3)*(Tableau1[[MATERIEL ]]='PLANNING MATOS'!$A57),0),8),"")</f>
        <v/>
      </c>
      <c r="Q57" s="49" t="str">
        <f t="array" ref="Q57">IFERROR(INDEX(Tableau1[],MATCH(1,('PLANNING MATOS'!Q$3&gt;=Tableau1[DATE DEPART])*(Tableau1[DATE RETOUR]&gt;='PLANNING MATOS'!Q$3)*(Tableau1[[MATERIEL ]]='PLANNING MATOS'!$A57),0),8),"")</f>
        <v/>
      </c>
      <c r="R57" s="49" t="str">
        <f t="array" ref="R57">IFERROR(INDEX(Tableau1[],MATCH(1,('PLANNING MATOS'!R$3&gt;=Tableau1[DATE DEPART])*(Tableau1[DATE RETOUR]&gt;='PLANNING MATOS'!R$3)*(Tableau1[[MATERIEL ]]='PLANNING MATOS'!$A57),0),8),"")</f>
        <v/>
      </c>
      <c r="S57" s="49" t="str">
        <f t="array" ref="S57">IFERROR(INDEX(Tableau1[],MATCH(1,('PLANNING MATOS'!S$3&gt;=Tableau1[DATE DEPART])*(Tableau1[DATE RETOUR]&gt;='PLANNING MATOS'!S$3)*(Tableau1[[MATERIEL ]]='PLANNING MATOS'!$A57),0),8),"")</f>
        <v/>
      </c>
      <c r="T57" s="49" t="str">
        <f t="array" ref="T57">IFERROR(INDEX(Tableau1[],MATCH(1,('PLANNING MATOS'!T$3&gt;=Tableau1[DATE DEPART])*(Tableau1[DATE RETOUR]&gt;='PLANNING MATOS'!T$3)*(Tableau1[[MATERIEL ]]='PLANNING MATOS'!$A57),0),8),"")</f>
        <v/>
      </c>
      <c r="U57" s="49" t="str">
        <f t="array" ref="U57">IFERROR(INDEX(Tableau1[],MATCH(1,('PLANNING MATOS'!U$3&gt;=Tableau1[DATE DEPART])*(Tableau1[DATE RETOUR]&gt;='PLANNING MATOS'!U$3)*(Tableau1[[MATERIEL ]]='PLANNING MATOS'!$A57),0),8),"")</f>
        <v/>
      </c>
      <c r="V57" s="49" t="str">
        <f t="array" ref="V57">IFERROR(INDEX(Tableau1[],MATCH(1,('PLANNING MATOS'!V$3&gt;=Tableau1[DATE DEPART])*(Tableau1[DATE RETOUR]&gt;='PLANNING MATOS'!V$3)*(Tableau1[[MATERIEL ]]='PLANNING MATOS'!$A57),0),8),"")</f>
        <v/>
      </c>
      <c r="W57" s="49" t="str">
        <f t="array" ref="W57">IFERROR(INDEX(Tableau1[],MATCH(1,('PLANNING MATOS'!W$3&gt;=Tableau1[DATE DEPART])*(Tableau1[DATE RETOUR]&gt;='PLANNING MATOS'!W$3)*(Tableau1[[MATERIEL ]]='PLANNING MATOS'!$A57),0),8),"")</f>
        <v/>
      </c>
      <c r="X57" s="49" t="str">
        <f t="array" ref="X57">IFERROR(INDEX(Tableau1[],MATCH(1,('PLANNING MATOS'!X$3&gt;=Tableau1[DATE DEPART])*(Tableau1[DATE RETOUR]&gt;='PLANNING MATOS'!X$3)*(Tableau1[[MATERIEL ]]='PLANNING MATOS'!$A57),0),8),"")</f>
        <v/>
      </c>
      <c r="Y57" s="49" t="str">
        <f t="array" ref="Y57">IFERROR(INDEX(Tableau1[],MATCH(1,('PLANNING MATOS'!Y$3&gt;=Tableau1[DATE DEPART])*(Tableau1[DATE RETOUR]&gt;='PLANNING MATOS'!Y$3)*(Tableau1[[MATERIEL ]]='PLANNING MATOS'!$A57),0),8),"")</f>
        <v/>
      </c>
      <c r="Z57" s="49" t="str">
        <f t="array" ref="Z57">IFERROR(INDEX(Tableau1[],MATCH(1,('PLANNING MATOS'!Z$3&gt;=Tableau1[DATE DEPART])*(Tableau1[DATE RETOUR]&gt;='PLANNING MATOS'!Z$3)*(Tableau1[[MATERIEL ]]='PLANNING MATOS'!$A57),0),8),"")</f>
        <v/>
      </c>
      <c r="AA57" s="49" t="str">
        <f t="array" ref="AA57">IFERROR(INDEX(Tableau1[],MATCH(1,('PLANNING MATOS'!AA$3&gt;=Tableau1[DATE DEPART])*(Tableau1[DATE RETOUR]&gt;='PLANNING MATOS'!AA$3)*(Tableau1[[MATERIEL ]]='PLANNING MATOS'!$A57),0),8),"")</f>
        <v/>
      </c>
      <c r="AB57" s="49" t="str">
        <f t="array" ref="AB57">IFERROR(INDEX(Tableau1[],MATCH(1,('PLANNING MATOS'!AB$3&gt;=Tableau1[DATE DEPART])*(Tableau1[DATE RETOUR]&gt;='PLANNING MATOS'!AB$3)*(Tableau1[[MATERIEL ]]='PLANNING MATOS'!$A57),0),8),"")</f>
        <v/>
      </c>
      <c r="AC57" s="49" t="str">
        <f t="array" ref="AC57">IFERROR(INDEX(Tableau1[],MATCH(1,('PLANNING MATOS'!AC$3&gt;=Tableau1[DATE DEPART])*(Tableau1[DATE RETOUR]&gt;='PLANNING MATOS'!AC$3)*(Tableau1[[MATERIEL ]]='PLANNING MATOS'!$A57),0),8),"")</f>
        <v/>
      </c>
      <c r="AD57" s="49" t="str">
        <f t="array" ref="AD57">IFERROR(INDEX(Tableau1[],MATCH(1,('PLANNING MATOS'!AD$3&gt;=Tableau1[DATE DEPART])*(Tableau1[DATE RETOUR]&gt;='PLANNING MATOS'!AD$3)*(Tableau1[[MATERIEL ]]='PLANNING MATOS'!$A57),0),8),"")</f>
        <v/>
      </c>
      <c r="AE57" s="49" t="str">
        <f t="array" ref="AE57">IFERROR(INDEX(Tableau1[],MATCH(1,('PLANNING MATOS'!AE$3&gt;=Tableau1[DATE DEPART])*(Tableau1[DATE RETOUR]&gt;='PLANNING MATOS'!AE$3)*(Tableau1[[MATERIEL ]]='PLANNING MATOS'!$A57),0),8),"")</f>
        <v/>
      </c>
      <c r="AF57" s="49" t="str">
        <f t="array" ref="AF57">IFERROR(INDEX(Tableau1[],MATCH(1,('PLANNING MATOS'!AF$3&gt;=Tableau1[DATE DEPART])*(Tableau1[DATE RETOUR]&gt;='PLANNING MATOS'!AF$3)*(Tableau1[[MATERIEL ]]='PLANNING MATOS'!$A57),0),8),"")</f>
        <v/>
      </c>
    </row>
    <row r="58" spans="1:32" ht="15.75" thickBot="1" x14ac:dyDescent="0.3">
      <c r="A58" s="48" t="str">
        <f>IFERROR(INDEX(INVENTAIRE!$A$4:$A$502,INVENTAIRE!N55),"")</f>
        <v/>
      </c>
      <c r="B58" s="49" t="str">
        <f t="array" ref="B58">IFERROR(INDEX(Tableau1[],MATCH(1,('PLANNING MATOS'!B$3&gt;=Tableau1[DATE DEPART])*(Tableau1[DATE RETOUR]&gt;='PLANNING MATOS'!B$3)*(Tableau1[[MATERIEL ]]='PLANNING MATOS'!$A58),0),8),"")</f>
        <v/>
      </c>
      <c r="C58" s="49" t="str">
        <f t="array" ref="C58">IFERROR(INDEX(Tableau1[],MATCH(1,('PLANNING MATOS'!C$3&gt;=Tableau1[DATE DEPART])*(Tableau1[DATE RETOUR]&gt;='PLANNING MATOS'!C$3)*(Tableau1[[MATERIEL ]]='PLANNING MATOS'!$A58),0),8),"")</f>
        <v/>
      </c>
      <c r="D58" s="49" t="str">
        <f t="array" ref="D58">IFERROR(INDEX(Tableau1[],MATCH(1,('PLANNING MATOS'!D$3&gt;=Tableau1[DATE DEPART])*(Tableau1[DATE RETOUR]&gt;='PLANNING MATOS'!D$3)*(Tableau1[[MATERIEL ]]='PLANNING MATOS'!$A58),0),8),"")</f>
        <v/>
      </c>
      <c r="E58" s="49" t="str">
        <f t="array" ref="E58">IFERROR(INDEX(Tableau1[],MATCH(1,('PLANNING MATOS'!E$3&gt;=Tableau1[DATE DEPART])*(Tableau1[DATE RETOUR]&gt;='PLANNING MATOS'!E$3)*(Tableau1[[MATERIEL ]]='PLANNING MATOS'!$A58),0),8),"")</f>
        <v/>
      </c>
      <c r="F58" s="49" t="str">
        <f t="array" ref="F58">IFERROR(INDEX(Tableau1[],MATCH(1,('PLANNING MATOS'!F$3&gt;=Tableau1[DATE DEPART])*(Tableau1[DATE RETOUR]&gt;='PLANNING MATOS'!F$3)*(Tableau1[[MATERIEL ]]='PLANNING MATOS'!$A58),0),8),"")</f>
        <v/>
      </c>
      <c r="G58" s="49" t="str">
        <f t="array" ref="G58">IFERROR(INDEX(Tableau1[],MATCH(1,('PLANNING MATOS'!G$3&gt;=Tableau1[DATE DEPART])*(Tableau1[DATE RETOUR]&gt;='PLANNING MATOS'!G$3)*(Tableau1[[MATERIEL ]]='PLANNING MATOS'!$A58),0),8),"")</f>
        <v/>
      </c>
      <c r="H58" s="49" t="str">
        <f t="array" ref="H58">IFERROR(INDEX(Tableau1[],MATCH(1,('PLANNING MATOS'!H$3&gt;=Tableau1[DATE DEPART])*(Tableau1[DATE RETOUR]&gt;='PLANNING MATOS'!H$3)*(Tableau1[[MATERIEL ]]='PLANNING MATOS'!$A58),0),8),"")</f>
        <v/>
      </c>
      <c r="I58" s="49" t="str">
        <f t="array" ref="I58">IFERROR(INDEX(Tableau1[],MATCH(1,('PLANNING MATOS'!I$3&gt;=Tableau1[DATE DEPART])*(Tableau1[DATE RETOUR]&gt;='PLANNING MATOS'!I$3)*(Tableau1[[MATERIEL ]]='PLANNING MATOS'!$A58),0),8),"")</f>
        <v/>
      </c>
      <c r="J58" s="49" t="str">
        <f t="array" ref="J58">IFERROR(INDEX(Tableau1[],MATCH(1,('PLANNING MATOS'!J$3&gt;=Tableau1[DATE DEPART])*(Tableau1[DATE RETOUR]&gt;='PLANNING MATOS'!J$3)*(Tableau1[[MATERIEL ]]='PLANNING MATOS'!$A58),0),8),"")</f>
        <v/>
      </c>
      <c r="K58" s="49" t="str">
        <f t="array" ref="K58">IFERROR(INDEX(Tableau1[],MATCH(1,('PLANNING MATOS'!K$3&gt;=Tableau1[DATE DEPART])*(Tableau1[DATE RETOUR]&gt;='PLANNING MATOS'!K$3)*(Tableau1[[MATERIEL ]]='PLANNING MATOS'!$A58),0),8),"")</f>
        <v/>
      </c>
      <c r="L58" s="49" t="str">
        <f t="array" ref="L58">IFERROR(INDEX(Tableau1[],MATCH(1,('PLANNING MATOS'!L$3&gt;=Tableau1[DATE DEPART])*(Tableau1[DATE RETOUR]&gt;='PLANNING MATOS'!L$3)*(Tableau1[[MATERIEL ]]='PLANNING MATOS'!$A58),0),8),"")</f>
        <v/>
      </c>
      <c r="M58" s="49" t="str">
        <f t="array" ref="M58">IFERROR(INDEX(Tableau1[],MATCH(1,('PLANNING MATOS'!M$3&gt;=Tableau1[DATE DEPART])*(Tableau1[DATE RETOUR]&gt;='PLANNING MATOS'!M$3)*(Tableau1[[MATERIEL ]]='PLANNING MATOS'!$A58),0),8),"")</f>
        <v/>
      </c>
      <c r="N58" s="49" t="str">
        <f t="array" ref="N58">IFERROR(INDEX(Tableau1[],MATCH(1,('PLANNING MATOS'!N$3&gt;=Tableau1[DATE DEPART])*(Tableau1[DATE RETOUR]&gt;='PLANNING MATOS'!N$3)*(Tableau1[[MATERIEL ]]='PLANNING MATOS'!$A58),0),8),"")</f>
        <v/>
      </c>
      <c r="O58" s="49" t="str">
        <f t="array" ref="O58">IFERROR(INDEX(Tableau1[],MATCH(1,('PLANNING MATOS'!O$3&gt;=Tableau1[DATE DEPART])*(Tableau1[DATE RETOUR]&gt;='PLANNING MATOS'!O$3)*(Tableau1[[MATERIEL ]]='PLANNING MATOS'!$A58),0),8),"")</f>
        <v/>
      </c>
      <c r="P58" s="49" t="str">
        <f t="array" ref="P58">IFERROR(INDEX(Tableau1[],MATCH(1,('PLANNING MATOS'!P$3&gt;=Tableau1[DATE DEPART])*(Tableau1[DATE RETOUR]&gt;='PLANNING MATOS'!P$3)*(Tableau1[[MATERIEL ]]='PLANNING MATOS'!$A58),0),8),"")</f>
        <v/>
      </c>
      <c r="Q58" s="49" t="str">
        <f t="array" ref="Q58">IFERROR(INDEX(Tableau1[],MATCH(1,('PLANNING MATOS'!Q$3&gt;=Tableau1[DATE DEPART])*(Tableau1[DATE RETOUR]&gt;='PLANNING MATOS'!Q$3)*(Tableau1[[MATERIEL ]]='PLANNING MATOS'!$A58),0),8),"")</f>
        <v/>
      </c>
      <c r="R58" s="49" t="str">
        <f t="array" ref="R58">IFERROR(INDEX(Tableau1[],MATCH(1,('PLANNING MATOS'!R$3&gt;=Tableau1[DATE DEPART])*(Tableau1[DATE RETOUR]&gt;='PLANNING MATOS'!R$3)*(Tableau1[[MATERIEL ]]='PLANNING MATOS'!$A58),0),8),"")</f>
        <v/>
      </c>
      <c r="S58" s="49" t="str">
        <f t="array" ref="S58">IFERROR(INDEX(Tableau1[],MATCH(1,('PLANNING MATOS'!S$3&gt;=Tableau1[DATE DEPART])*(Tableau1[DATE RETOUR]&gt;='PLANNING MATOS'!S$3)*(Tableau1[[MATERIEL ]]='PLANNING MATOS'!$A58),0),8),"")</f>
        <v/>
      </c>
      <c r="T58" s="49" t="str">
        <f t="array" ref="T58">IFERROR(INDEX(Tableau1[],MATCH(1,('PLANNING MATOS'!T$3&gt;=Tableau1[DATE DEPART])*(Tableau1[DATE RETOUR]&gt;='PLANNING MATOS'!T$3)*(Tableau1[[MATERIEL ]]='PLANNING MATOS'!$A58),0),8),"")</f>
        <v/>
      </c>
      <c r="U58" s="49" t="str">
        <f t="array" ref="U58">IFERROR(INDEX(Tableau1[],MATCH(1,('PLANNING MATOS'!U$3&gt;=Tableau1[DATE DEPART])*(Tableau1[DATE RETOUR]&gt;='PLANNING MATOS'!U$3)*(Tableau1[[MATERIEL ]]='PLANNING MATOS'!$A58),0),8),"")</f>
        <v/>
      </c>
      <c r="V58" s="49" t="str">
        <f t="array" ref="V58">IFERROR(INDEX(Tableau1[],MATCH(1,('PLANNING MATOS'!V$3&gt;=Tableau1[DATE DEPART])*(Tableau1[DATE RETOUR]&gt;='PLANNING MATOS'!V$3)*(Tableau1[[MATERIEL ]]='PLANNING MATOS'!$A58),0),8),"")</f>
        <v/>
      </c>
      <c r="W58" s="49" t="str">
        <f t="array" ref="W58">IFERROR(INDEX(Tableau1[],MATCH(1,('PLANNING MATOS'!W$3&gt;=Tableau1[DATE DEPART])*(Tableau1[DATE RETOUR]&gt;='PLANNING MATOS'!W$3)*(Tableau1[[MATERIEL ]]='PLANNING MATOS'!$A58),0),8),"")</f>
        <v/>
      </c>
      <c r="X58" s="49" t="str">
        <f t="array" ref="X58">IFERROR(INDEX(Tableau1[],MATCH(1,('PLANNING MATOS'!X$3&gt;=Tableau1[DATE DEPART])*(Tableau1[DATE RETOUR]&gt;='PLANNING MATOS'!X$3)*(Tableau1[[MATERIEL ]]='PLANNING MATOS'!$A58),0),8),"")</f>
        <v/>
      </c>
      <c r="Y58" s="49" t="str">
        <f t="array" ref="Y58">IFERROR(INDEX(Tableau1[],MATCH(1,('PLANNING MATOS'!Y$3&gt;=Tableau1[DATE DEPART])*(Tableau1[DATE RETOUR]&gt;='PLANNING MATOS'!Y$3)*(Tableau1[[MATERIEL ]]='PLANNING MATOS'!$A58),0),8),"")</f>
        <v/>
      </c>
      <c r="Z58" s="49" t="str">
        <f t="array" ref="Z58">IFERROR(INDEX(Tableau1[],MATCH(1,('PLANNING MATOS'!Z$3&gt;=Tableau1[DATE DEPART])*(Tableau1[DATE RETOUR]&gt;='PLANNING MATOS'!Z$3)*(Tableau1[[MATERIEL ]]='PLANNING MATOS'!$A58),0),8),"")</f>
        <v/>
      </c>
      <c r="AA58" s="49" t="str">
        <f t="array" ref="AA58">IFERROR(INDEX(Tableau1[],MATCH(1,('PLANNING MATOS'!AA$3&gt;=Tableau1[DATE DEPART])*(Tableau1[DATE RETOUR]&gt;='PLANNING MATOS'!AA$3)*(Tableau1[[MATERIEL ]]='PLANNING MATOS'!$A58),0),8),"")</f>
        <v/>
      </c>
      <c r="AB58" s="49" t="str">
        <f t="array" ref="AB58">IFERROR(INDEX(Tableau1[],MATCH(1,('PLANNING MATOS'!AB$3&gt;=Tableau1[DATE DEPART])*(Tableau1[DATE RETOUR]&gt;='PLANNING MATOS'!AB$3)*(Tableau1[[MATERIEL ]]='PLANNING MATOS'!$A58),0),8),"")</f>
        <v/>
      </c>
      <c r="AC58" s="49" t="str">
        <f t="array" ref="AC58">IFERROR(INDEX(Tableau1[],MATCH(1,('PLANNING MATOS'!AC$3&gt;=Tableau1[DATE DEPART])*(Tableau1[DATE RETOUR]&gt;='PLANNING MATOS'!AC$3)*(Tableau1[[MATERIEL ]]='PLANNING MATOS'!$A58),0),8),"")</f>
        <v/>
      </c>
      <c r="AD58" s="49" t="str">
        <f t="array" ref="AD58">IFERROR(INDEX(Tableau1[],MATCH(1,('PLANNING MATOS'!AD$3&gt;=Tableau1[DATE DEPART])*(Tableau1[DATE RETOUR]&gt;='PLANNING MATOS'!AD$3)*(Tableau1[[MATERIEL ]]='PLANNING MATOS'!$A58),0),8),"")</f>
        <v/>
      </c>
      <c r="AE58" s="49" t="str">
        <f t="array" ref="AE58">IFERROR(INDEX(Tableau1[],MATCH(1,('PLANNING MATOS'!AE$3&gt;=Tableau1[DATE DEPART])*(Tableau1[DATE RETOUR]&gt;='PLANNING MATOS'!AE$3)*(Tableau1[[MATERIEL ]]='PLANNING MATOS'!$A58),0),8),"")</f>
        <v/>
      </c>
      <c r="AF58" s="49" t="str">
        <f t="array" ref="AF58">IFERROR(INDEX(Tableau1[],MATCH(1,('PLANNING MATOS'!AF$3&gt;=Tableau1[DATE DEPART])*(Tableau1[DATE RETOUR]&gt;='PLANNING MATOS'!AF$3)*(Tableau1[[MATERIEL ]]='PLANNING MATOS'!$A58),0),8),"")</f>
        <v/>
      </c>
    </row>
    <row r="59" spans="1:32" ht="15.75" thickBot="1" x14ac:dyDescent="0.3">
      <c r="A59" s="48" t="str">
        <f>IFERROR(INDEX(INVENTAIRE!$A$4:$A$502,INVENTAIRE!N56),"")</f>
        <v/>
      </c>
      <c r="B59" s="49" t="str">
        <f t="array" ref="B59">IFERROR(INDEX(Tableau1[],MATCH(1,('PLANNING MATOS'!B$3&gt;=Tableau1[DATE DEPART])*(Tableau1[DATE RETOUR]&gt;='PLANNING MATOS'!B$3)*(Tableau1[[MATERIEL ]]='PLANNING MATOS'!$A59),0),8),"")</f>
        <v/>
      </c>
      <c r="C59" s="49" t="str">
        <f t="array" ref="C59">IFERROR(INDEX(Tableau1[],MATCH(1,('PLANNING MATOS'!C$3&gt;=Tableau1[DATE DEPART])*(Tableau1[DATE RETOUR]&gt;='PLANNING MATOS'!C$3)*(Tableau1[[MATERIEL ]]='PLANNING MATOS'!$A59),0),8),"")</f>
        <v/>
      </c>
      <c r="D59" s="49" t="str">
        <f t="array" ref="D59">IFERROR(INDEX(Tableau1[],MATCH(1,('PLANNING MATOS'!D$3&gt;=Tableau1[DATE DEPART])*(Tableau1[DATE RETOUR]&gt;='PLANNING MATOS'!D$3)*(Tableau1[[MATERIEL ]]='PLANNING MATOS'!$A59),0),8),"")</f>
        <v/>
      </c>
      <c r="E59" s="49" t="str">
        <f t="array" ref="E59">IFERROR(INDEX(Tableau1[],MATCH(1,('PLANNING MATOS'!E$3&gt;=Tableau1[DATE DEPART])*(Tableau1[DATE RETOUR]&gt;='PLANNING MATOS'!E$3)*(Tableau1[[MATERIEL ]]='PLANNING MATOS'!$A59),0),8),"")</f>
        <v/>
      </c>
      <c r="F59" s="49" t="str">
        <f t="array" ref="F59">IFERROR(INDEX(Tableau1[],MATCH(1,('PLANNING MATOS'!F$3&gt;=Tableau1[DATE DEPART])*(Tableau1[DATE RETOUR]&gt;='PLANNING MATOS'!F$3)*(Tableau1[[MATERIEL ]]='PLANNING MATOS'!$A59),0),8),"")</f>
        <v/>
      </c>
      <c r="G59" s="49" t="str">
        <f t="array" ref="G59">IFERROR(INDEX(Tableau1[],MATCH(1,('PLANNING MATOS'!G$3&gt;=Tableau1[DATE DEPART])*(Tableau1[DATE RETOUR]&gt;='PLANNING MATOS'!G$3)*(Tableau1[[MATERIEL ]]='PLANNING MATOS'!$A59),0),8),"")</f>
        <v/>
      </c>
      <c r="H59" s="49" t="str">
        <f t="array" ref="H59">IFERROR(INDEX(Tableau1[],MATCH(1,('PLANNING MATOS'!H$3&gt;=Tableau1[DATE DEPART])*(Tableau1[DATE RETOUR]&gt;='PLANNING MATOS'!H$3)*(Tableau1[[MATERIEL ]]='PLANNING MATOS'!$A59),0),8),"")</f>
        <v/>
      </c>
      <c r="I59" s="49" t="str">
        <f t="array" ref="I59">IFERROR(INDEX(Tableau1[],MATCH(1,('PLANNING MATOS'!I$3&gt;=Tableau1[DATE DEPART])*(Tableau1[DATE RETOUR]&gt;='PLANNING MATOS'!I$3)*(Tableau1[[MATERIEL ]]='PLANNING MATOS'!$A59),0),8),"")</f>
        <v/>
      </c>
      <c r="J59" s="49" t="str">
        <f t="array" ref="J59">IFERROR(INDEX(Tableau1[],MATCH(1,('PLANNING MATOS'!J$3&gt;=Tableau1[DATE DEPART])*(Tableau1[DATE RETOUR]&gt;='PLANNING MATOS'!J$3)*(Tableau1[[MATERIEL ]]='PLANNING MATOS'!$A59),0),8),"")</f>
        <v/>
      </c>
      <c r="K59" s="49" t="str">
        <f t="array" ref="K59">IFERROR(INDEX(Tableau1[],MATCH(1,('PLANNING MATOS'!K$3&gt;=Tableau1[DATE DEPART])*(Tableau1[DATE RETOUR]&gt;='PLANNING MATOS'!K$3)*(Tableau1[[MATERIEL ]]='PLANNING MATOS'!$A59),0),8),"")</f>
        <v/>
      </c>
      <c r="L59" s="49" t="str">
        <f t="array" ref="L59">IFERROR(INDEX(Tableau1[],MATCH(1,('PLANNING MATOS'!L$3&gt;=Tableau1[DATE DEPART])*(Tableau1[DATE RETOUR]&gt;='PLANNING MATOS'!L$3)*(Tableau1[[MATERIEL ]]='PLANNING MATOS'!$A59),0),8),"")</f>
        <v/>
      </c>
      <c r="M59" s="49" t="str">
        <f t="array" ref="M59">IFERROR(INDEX(Tableau1[],MATCH(1,('PLANNING MATOS'!M$3&gt;=Tableau1[DATE DEPART])*(Tableau1[DATE RETOUR]&gt;='PLANNING MATOS'!M$3)*(Tableau1[[MATERIEL ]]='PLANNING MATOS'!$A59),0),8),"")</f>
        <v/>
      </c>
      <c r="N59" s="49" t="str">
        <f t="array" ref="N59">IFERROR(INDEX(Tableau1[],MATCH(1,('PLANNING MATOS'!N$3&gt;=Tableau1[DATE DEPART])*(Tableau1[DATE RETOUR]&gt;='PLANNING MATOS'!N$3)*(Tableau1[[MATERIEL ]]='PLANNING MATOS'!$A59),0),8),"")</f>
        <v/>
      </c>
      <c r="O59" s="49" t="str">
        <f t="array" ref="O59">IFERROR(INDEX(Tableau1[],MATCH(1,('PLANNING MATOS'!O$3&gt;=Tableau1[DATE DEPART])*(Tableau1[DATE RETOUR]&gt;='PLANNING MATOS'!O$3)*(Tableau1[[MATERIEL ]]='PLANNING MATOS'!$A59),0),8),"")</f>
        <v/>
      </c>
      <c r="P59" s="49" t="str">
        <f t="array" ref="P59">IFERROR(INDEX(Tableau1[],MATCH(1,('PLANNING MATOS'!P$3&gt;=Tableau1[DATE DEPART])*(Tableau1[DATE RETOUR]&gt;='PLANNING MATOS'!P$3)*(Tableau1[[MATERIEL ]]='PLANNING MATOS'!$A59),0),8),"")</f>
        <v/>
      </c>
      <c r="Q59" s="49" t="str">
        <f t="array" ref="Q59">IFERROR(INDEX(Tableau1[],MATCH(1,('PLANNING MATOS'!Q$3&gt;=Tableau1[DATE DEPART])*(Tableau1[DATE RETOUR]&gt;='PLANNING MATOS'!Q$3)*(Tableau1[[MATERIEL ]]='PLANNING MATOS'!$A59),0),8),"")</f>
        <v/>
      </c>
      <c r="R59" s="49" t="str">
        <f t="array" ref="R59">IFERROR(INDEX(Tableau1[],MATCH(1,('PLANNING MATOS'!R$3&gt;=Tableau1[DATE DEPART])*(Tableau1[DATE RETOUR]&gt;='PLANNING MATOS'!R$3)*(Tableau1[[MATERIEL ]]='PLANNING MATOS'!$A59),0),8),"")</f>
        <v/>
      </c>
      <c r="S59" s="49" t="str">
        <f t="array" ref="S59">IFERROR(INDEX(Tableau1[],MATCH(1,('PLANNING MATOS'!S$3&gt;=Tableau1[DATE DEPART])*(Tableau1[DATE RETOUR]&gt;='PLANNING MATOS'!S$3)*(Tableau1[[MATERIEL ]]='PLANNING MATOS'!$A59),0),8),"")</f>
        <v/>
      </c>
      <c r="T59" s="49" t="str">
        <f t="array" ref="T59">IFERROR(INDEX(Tableau1[],MATCH(1,('PLANNING MATOS'!T$3&gt;=Tableau1[DATE DEPART])*(Tableau1[DATE RETOUR]&gt;='PLANNING MATOS'!T$3)*(Tableau1[[MATERIEL ]]='PLANNING MATOS'!$A59),0),8),"")</f>
        <v/>
      </c>
      <c r="U59" s="49" t="str">
        <f t="array" ref="U59">IFERROR(INDEX(Tableau1[],MATCH(1,('PLANNING MATOS'!U$3&gt;=Tableau1[DATE DEPART])*(Tableau1[DATE RETOUR]&gt;='PLANNING MATOS'!U$3)*(Tableau1[[MATERIEL ]]='PLANNING MATOS'!$A59),0),8),"")</f>
        <v/>
      </c>
      <c r="V59" s="49" t="str">
        <f t="array" ref="V59">IFERROR(INDEX(Tableau1[],MATCH(1,('PLANNING MATOS'!V$3&gt;=Tableau1[DATE DEPART])*(Tableau1[DATE RETOUR]&gt;='PLANNING MATOS'!V$3)*(Tableau1[[MATERIEL ]]='PLANNING MATOS'!$A59),0),8),"")</f>
        <v/>
      </c>
      <c r="W59" s="49" t="str">
        <f t="array" ref="W59">IFERROR(INDEX(Tableau1[],MATCH(1,('PLANNING MATOS'!W$3&gt;=Tableau1[DATE DEPART])*(Tableau1[DATE RETOUR]&gt;='PLANNING MATOS'!W$3)*(Tableau1[[MATERIEL ]]='PLANNING MATOS'!$A59),0),8),"")</f>
        <v/>
      </c>
      <c r="X59" s="49" t="str">
        <f t="array" ref="X59">IFERROR(INDEX(Tableau1[],MATCH(1,('PLANNING MATOS'!X$3&gt;=Tableau1[DATE DEPART])*(Tableau1[DATE RETOUR]&gt;='PLANNING MATOS'!X$3)*(Tableau1[[MATERIEL ]]='PLANNING MATOS'!$A59),0),8),"")</f>
        <v/>
      </c>
      <c r="Y59" s="49" t="str">
        <f t="array" ref="Y59">IFERROR(INDEX(Tableau1[],MATCH(1,('PLANNING MATOS'!Y$3&gt;=Tableau1[DATE DEPART])*(Tableau1[DATE RETOUR]&gt;='PLANNING MATOS'!Y$3)*(Tableau1[[MATERIEL ]]='PLANNING MATOS'!$A59),0),8),"")</f>
        <v/>
      </c>
      <c r="Z59" s="49" t="str">
        <f t="array" ref="Z59">IFERROR(INDEX(Tableau1[],MATCH(1,('PLANNING MATOS'!Z$3&gt;=Tableau1[DATE DEPART])*(Tableau1[DATE RETOUR]&gt;='PLANNING MATOS'!Z$3)*(Tableau1[[MATERIEL ]]='PLANNING MATOS'!$A59),0),8),"")</f>
        <v/>
      </c>
      <c r="AA59" s="49" t="str">
        <f t="array" ref="AA59">IFERROR(INDEX(Tableau1[],MATCH(1,('PLANNING MATOS'!AA$3&gt;=Tableau1[DATE DEPART])*(Tableau1[DATE RETOUR]&gt;='PLANNING MATOS'!AA$3)*(Tableau1[[MATERIEL ]]='PLANNING MATOS'!$A59),0),8),"")</f>
        <v/>
      </c>
      <c r="AB59" s="49" t="str">
        <f t="array" ref="AB59">IFERROR(INDEX(Tableau1[],MATCH(1,('PLANNING MATOS'!AB$3&gt;=Tableau1[DATE DEPART])*(Tableau1[DATE RETOUR]&gt;='PLANNING MATOS'!AB$3)*(Tableau1[[MATERIEL ]]='PLANNING MATOS'!$A59),0),8),"")</f>
        <v/>
      </c>
      <c r="AC59" s="49" t="str">
        <f t="array" ref="AC59">IFERROR(INDEX(Tableau1[],MATCH(1,('PLANNING MATOS'!AC$3&gt;=Tableau1[DATE DEPART])*(Tableau1[DATE RETOUR]&gt;='PLANNING MATOS'!AC$3)*(Tableau1[[MATERIEL ]]='PLANNING MATOS'!$A59),0),8),"")</f>
        <v/>
      </c>
      <c r="AD59" s="49" t="str">
        <f t="array" ref="AD59">IFERROR(INDEX(Tableau1[],MATCH(1,('PLANNING MATOS'!AD$3&gt;=Tableau1[DATE DEPART])*(Tableau1[DATE RETOUR]&gt;='PLANNING MATOS'!AD$3)*(Tableau1[[MATERIEL ]]='PLANNING MATOS'!$A59),0),8),"")</f>
        <v/>
      </c>
      <c r="AE59" s="49" t="str">
        <f t="array" ref="AE59">IFERROR(INDEX(Tableau1[],MATCH(1,('PLANNING MATOS'!AE$3&gt;=Tableau1[DATE DEPART])*(Tableau1[DATE RETOUR]&gt;='PLANNING MATOS'!AE$3)*(Tableau1[[MATERIEL ]]='PLANNING MATOS'!$A59),0),8),"")</f>
        <v/>
      </c>
      <c r="AF59" s="49" t="str">
        <f t="array" ref="AF59">IFERROR(INDEX(Tableau1[],MATCH(1,('PLANNING MATOS'!AF$3&gt;=Tableau1[DATE DEPART])*(Tableau1[DATE RETOUR]&gt;='PLANNING MATOS'!AF$3)*(Tableau1[[MATERIEL ]]='PLANNING MATOS'!$A59),0),8),"")</f>
        <v/>
      </c>
    </row>
    <row r="60" spans="1:32" ht="15.75" thickBot="1" x14ac:dyDescent="0.3">
      <c r="A60" s="48" t="str">
        <f>IFERROR(INDEX(INVENTAIRE!$A$4:$A$502,INVENTAIRE!N57),"")</f>
        <v/>
      </c>
      <c r="B60" s="49" t="str">
        <f t="array" ref="B60">IFERROR(INDEX(Tableau1[],MATCH(1,('PLANNING MATOS'!B$3&gt;=Tableau1[DATE DEPART])*(Tableau1[DATE RETOUR]&gt;='PLANNING MATOS'!B$3)*(Tableau1[[MATERIEL ]]='PLANNING MATOS'!$A60),0),8),"")</f>
        <v/>
      </c>
      <c r="C60" s="49" t="str">
        <f t="array" ref="C60">IFERROR(INDEX(Tableau1[],MATCH(1,('PLANNING MATOS'!C$3&gt;=Tableau1[DATE DEPART])*(Tableau1[DATE RETOUR]&gt;='PLANNING MATOS'!C$3)*(Tableau1[[MATERIEL ]]='PLANNING MATOS'!$A60),0),8),"")</f>
        <v/>
      </c>
      <c r="D60" s="49" t="str">
        <f t="array" ref="D60">IFERROR(INDEX(Tableau1[],MATCH(1,('PLANNING MATOS'!D$3&gt;=Tableau1[DATE DEPART])*(Tableau1[DATE RETOUR]&gt;='PLANNING MATOS'!D$3)*(Tableau1[[MATERIEL ]]='PLANNING MATOS'!$A60),0),8),"")</f>
        <v/>
      </c>
      <c r="E60" s="49" t="str">
        <f t="array" ref="E60">IFERROR(INDEX(Tableau1[],MATCH(1,('PLANNING MATOS'!E$3&gt;=Tableau1[DATE DEPART])*(Tableau1[DATE RETOUR]&gt;='PLANNING MATOS'!E$3)*(Tableau1[[MATERIEL ]]='PLANNING MATOS'!$A60),0),8),"")</f>
        <v/>
      </c>
      <c r="F60" s="49" t="str">
        <f t="array" ref="F60">IFERROR(INDEX(Tableau1[],MATCH(1,('PLANNING MATOS'!F$3&gt;=Tableau1[DATE DEPART])*(Tableau1[DATE RETOUR]&gt;='PLANNING MATOS'!F$3)*(Tableau1[[MATERIEL ]]='PLANNING MATOS'!$A60),0),8),"")</f>
        <v/>
      </c>
      <c r="G60" s="49" t="str">
        <f t="array" ref="G60">IFERROR(INDEX(Tableau1[],MATCH(1,('PLANNING MATOS'!G$3&gt;=Tableau1[DATE DEPART])*(Tableau1[DATE RETOUR]&gt;='PLANNING MATOS'!G$3)*(Tableau1[[MATERIEL ]]='PLANNING MATOS'!$A60),0),8),"")</f>
        <v/>
      </c>
      <c r="H60" s="49" t="str">
        <f t="array" ref="H60">IFERROR(INDEX(Tableau1[],MATCH(1,('PLANNING MATOS'!H$3&gt;=Tableau1[DATE DEPART])*(Tableau1[DATE RETOUR]&gt;='PLANNING MATOS'!H$3)*(Tableau1[[MATERIEL ]]='PLANNING MATOS'!$A60),0),8),"")</f>
        <v/>
      </c>
      <c r="I60" s="49" t="str">
        <f t="array" ref="I60">IFERROR(INDEX(Tableau1[],MATCH(1,('PLANNING MATOS'!I$3&gt;=Tableau1[DATE DEPART])*(Tableau1[DATE RETOUR]&gt;='PLANNING MATOS'!I$3)*(Tableau1[[MATERIEL ]]='PLANNING MATOS'!$A60),0),8),"")</f>
        <v/>
      </c>
      <c r="J60" s="49" t="str">
        <f t="array" ref="J60">IFERROR(INDEX(Tableau1[],MATCH(1,('PLANNING MATOS'!J$3&gt;=Tableau1[DATE DEPART])*(Tableau1[DATE RETOUR]&gt;='PLANNING MATOS'!J$3)*(Tableau1[[MATERIEL ]]='PLANNING MATOS'!$A60),0),8),"")</f>
        <v/>
      </c>
      <c r="K60" s="49" t="str">
        <f t="array" ref="K60">IFERROR(INDEX(Tableau1[],MATCH(1,('PLANNING MATOS'!K$3&gt;=Tableau1[DATE DEPART])*(Tableau1[DATE RETOUR]&gt;='PLANNING MATOS'!K$3)*(Tableau1[[MATERIEL ]]='PLANNING MATOS'!$A60),0),8),"")</f>
        <v/>
      </c>
      <c r="L60" s="49" t="str">
        <f t="array" ref="L60">IFERROR(INDEX(Tableau1[],MATCH(1,('PLANNING MATOS'!L$3&gt;=Tableau1[DATE DEPART])*(Tableau1[DATE RETOUR]&gt;='PLANNING MATOS'!L$3)*(Tableau1[[MATERIEL ]]='PLANNING MATOS'!$A60),0),8),"")</f>
        <v/>
      </c>
      <c r="M60" s="49" t="str">
        <f t="array" ref="M60">IFERROR(INDEX(Tableau1[],MATCH(1,('PLANNING MATOS'!M$3&gt;=Tableau1[DATE DEPART])*(Tableau1[DATE RETOUR]&gt;='PLANNING MATOS'!M$3)*(Tableau1[[MATERIEL ]]='PLANNING MATOS'!$A60),0),8),"")</f>
        <v/>
      </c>
      <c r="N60" s="49" t="str">
        <f t="array" ref="N60">IFERROR(INDEX(Tableau1[],MATCH(1,('PLANNING MATOS'!N$3&gt;=Tableau1[DATE DEPART])*(Tableau1[DATE RETOUR]&gt;='PLANNING MATOS'!N$3)*(Tableau1[[MATERIEL ]]='PLANNING MATOS'!$A60),0),8),"")</f>
        <v/>
      </c>
      <c r="O60" s="49" t="str">
        <f t="array" ref="O60">IFERROR(INDEX(Tableau1[],MATCH(1,('PLANNING MATOS'!O$3&gt;=Tableau1[DATE DEPART])*(Tableau1[DATE RETOUR]&gt;='PLANNING MATOS'!O$3)*(Tableau1[[MATERIEL ]]='PLANNING MATOS'!$A60),0),8),"")</f>
        <v/>
      </c>
      <c r="P60" s="49" t="str">
        <f t="array" ref="P60">IFERROR(INDEX(Tableau1[],MATCH(1,('PLANNING MATOS'!P$3&gt;=Tableau1[DATE DEPART])*(Tableau1[DATE RETOUR]&gt;='PLANNING MATOS'!P$3)*(Tableau1[[MATERIEL ]]='PLANNING MATOS'!$A60),0),8),"")</f>
        <v/>
      </c>
      <c r="Q60" s="49" t="str">
        <f t="array" ref="Q60">IFERROR(INDEX(Tableau1[],MATCH(1,('PLANNING MATOS'!Q$3&gt;=Tableau1[DATE DEPART])*(Tableau1[DATE RETOUR]&gt;='PLANNING MATOS'!Q$3)*(Tableau1[[MATERIEL ]]='PLANNING MATOS'!$A60),0),8),"")</f>
        <v/>
      </c>
      <c r="R60" s="49" t="str">
        <f t="array" ref="R60">IFERROR(INDEX(Tableau1[],MATCH(1,('PLANNING MATOS'!R$3&gt;=Tableau1[DATE DEPART])*(Tableau1[DATE RETOUR]&gt;='PLANNING MATOS'!R$3)*(Tableau1[[MATERIEL ]]='PLANNING MATOS'!$A60),0),8),"")</f>
        <v/>
      </c>
      <c r="S60" s="49" t="str">
        <f t="array" ref="S60">IFERROR(INDEX(Tableau1[],MATCH(1,('PLANNING MATOS'!S$3&gt;=Tableau1[DATE DEPART])*(Tableau1[DATE RETOUR]&gt;='PLANNING MATOS'!S$3)*(Tableau1[[MATERIEL ]]='PLANNING MATOS'!$A60),0),8),"")</f>
        <v/>
      </c>
      <c r="T60" s="49" t="str">
        <f t="array" ref="T60">IFERROR(INDEX(Tableau1[],MATCH(1,('PLANNING MATOS'!T$3&gt;=Tableau1[DATE DEPART])*(Tableau1[DATE RETOUR]&gt;='PLANNING MATOS'!T$3)*(Tableau1[[MATERIEL ]]='PLANNING MATOS'!$A60),0),8),"")</f>
        <v/>
      </c>
      <c r="U60" s="49" t="str">
        <f t="array" ref="U60">IFERROR(INDEX(Tableau1[],MATCH(1,('PLANNING MATOS'!U$3&gt;=Tableau1[DATE DEPART])*(Tableau1[DATE RETOUR]&gt;='PLANNING MATOS'!U$3)*(Tableau1[[MATERIEL ]]='PLANNING MATOS'!$A60),0),8),"")</f>
        <v/>
      </c>
      <c r="V60" s="49" t="str">
        <f t="array" ref="V60">IFERROR(INDEX(Tableau1[],MATCH(1,('PLANNING MATOS'!V$3&gt;=Tableau1[DATE DEPART])*(Tableau1[DATE RETOUR]&gt;='PLANNING MATOS'!V$3)*(Tableau1[[MATERIEL ]]='PLANNING MATOS'!$A60),0),8),"")</f>
        <v/>
      </c>
      <c r="W60" s="49" t="str">
        <f t="array" ref="W60">IFERROR(INDEX(Tableau1[],MATCH(1,('PLANNING MATOS'!W$3&gt;=Tableau1[DATE DEPART])*(Tableau1[DATE RETOUR]&gt;='PLANNING MATOS'!W$3)*(Tableau1[[MATERIEL ]]='PLANNING MATOS'!$A60),0),8),"")</f>
        <v/>
      </c>
      <c r="X60" s="49" t="str">
        <f t="array" ref="X60">IFERROR(INDEX(Tableau1[],MATCH(1,('PLANNING MATOS'!X$3&gt;=Tableau1[DATE DEPART])*(Tableau1[DATE RETOUR]&gt;='PLANNING MATOS'!X$3)*(Tableau1[[MATERIEL ]]='PLANNING MATOS'!$A60),0),8),"")</f>
        <v/>
      </c>
      <c r="Y60" s="49" t="str">
        <f t="array" ref="Y60">IFERROR(INDEX(Tableau1[],MATCH(1,('PLANNING MATOS'!Y$3&gt;=Tableau1[DATE DEPART])*(Tableau1[DATE RETOUR]&gt;='PLANNING MATOS'!Y$3)*(Tableau1[[MATERIEL ]]='PLANNING MATOS'!$A60),0),8),"")</f>
        <v/>
      </c>
      <c r="Z60" s="49" t="str">
        <f t="array" ref="Z60">IFERROR(INDEX(Tableau1[],MATCH(1,('PLANNING MATOS'!Z$3&gt;=Tableau1[DATE DEPART])*(Tableau1[DATE RETOUR]&gt;='PLANNING MATOS'!Z$3)*(Tableau1[[MATERIEL ]]='PLANNING MATOS'!$A60),0),8),"")</f>
        <v/>
      </c>
      <c r="AA60" s="49" t="str">
        <f t="array" ref="AA60">IFERROR(INDEX(Tableau1[],MATCH(1,('PLANNING MATOS'!AA$3&gt;=Tableau1[DATE DEPART])*(Tableau1[DATE RETOUR]&gt;='PLANNING MATOS'!AA$3)*(Tableau1[[MATERIEL ]]='PLANNING MATOS'!$A60),0),8),"")</f>
        <v/>
      </c>
      <c r="AB60" s="49" t="str">
        <f t="array" ref="AB60">IFERROR(INDEX(Tableau1[],MATCH(1,('PLANNING MATOS'!AB$3&gt;=Tableau1[DATE DEPART])*(Tableau1[DATE RETOUR]&gt;='PLANNING MATOS'!AB$3)*(Tableau1[[MATERIEL ]]='PLANNING MATOS'!$A60),0),8),"")</f>
        <v/>
      </c>
      <c r="AC60" s="49" t="str">
        <f t="array" ref="AC60">IFERROR(INDEX(Tableau1[],MATCH(1,('PLANNING MATOS'!AC$3&gt;=Tableau1[DATE DEPART])*(Tableau1[DATE RETOUR]&gt;='PLANNING MATOS'!AC$3)*(Tableau1[[MATERIEL ]]='PLANNING MATOS'!$A60),0),8),"")</f>
        <v/>
      </c>
      <c r="AD60" s="49" t="str">
        <f t="array" ref="AD60">IFERROR(INDEX(Tableau1[],MATCH(1,('PLANNING MATOS'!AD$3&gt;=Tableau1[DATE DEPART])*(Tableau1[DATE RETOUR]&gt;='PLANNING MATOS'!AD$3)*(Tableau1[[MATERIEL ]]='PLANNING MATOS'!$A60),0),8),"")</f>
        <v/>
      </c>
      <c r="AE60" s="49" t="str">
        <f t="array" ref="AE60">IFERROR(INDEX(Tableau1[],MATCH(1,('PLANNING MATOS'!AE$3&gt;=Tableau1[DATE DEPART])*(Tableau1[DATE RETOUR]&gt;='PLANNING MATOS'!AE$3)*(Tableau1[[MATERIEL ]]='PLANNING MATOS'!$A60),0),8),"")</f>
        <v/>
      </c>
      <c r="AF60" s="49" t="str">
        <f t="array" ref="AF60">IFERROR(INDEX(Tableau1[],MATCH(1,('PLANNING MATOS'!AF$3&gt;=Tableau1[DATE DEPART])*(Tableau1[DATE RETOUR]&gt;='PLANNING MATOS'!AF$3)*(Tableau1[[MATERIEL ]]='PLANNING MATOS'!$A60),0),8),"")</f>
        <v/>
      </c>
    </row>
    <row r="61" spans="1:32" ht="15.75" thickBot="1" x14ac:dyDescent="0.3">
      <c r="A61" s="48" t="str">
        <f>IFERROR(INDEX(INVENTAIRE!$A$4:$A$502,INVENTAIRE!N58),"")</f>
        <v/>
      </c>
      <c r="B61" s="49" t="str">
        <f t="array" ref="B61">IFERROR(INDEX(Tableau1[],MATCH(1,('PLANNING MATOS'!B$3&gt;=Tableau1[DATE DEPART])*(Tableau1[DATE RETOUR]&gt;='PLANNING MATOS'!B$3)*(Tableau1[[MATERIEL ]]='PLANNING MATOS'!$A61),0),8),"")</f>
        <v/>
      </c>
      <c r="C61" s="49" t="str">
        <f t="array" ref="C61">IFERROR(INDEX(Tableau1[],MATCH(1,('PLANNING MATOS'!C$3&gt;=Tableau1[DATE DEPART])*(Tableau1[DATE RETOUR]&gt;='PLANNING MATOS'!C$3)*(Tableau1[[MATERIEL ]]='PLANNING MATOS'!$A61),0),8),"")</f>
        <v/>
      </c>
      <c r="D61" s="49" t="str">
        <f t="array" ref="D61">IFERROR(INDEX(Tableau1[],MATCH(1,('PLANNING MATOS'!D$3&gt;=Tableau1[DATE DEPART])*(Tableau1[DATE RETOUR]&gt;='PLANNING MATOS'!D$3)*(Tableau1[[MATERIEL ]]='PLANNING MATOS'!$A61),0),8),"")</f>
        <v/>
      </c>
      <c r="E61" s="49" t="str">
        <f t="array" ref="E61">IFERROR(INDEX(Tableau1[],MATCH(1,('PLANNING MATOS'!E$3&gt;=Tableau1[DATE DEPART])*(Tableau1[DATE RETOUR]&gt;='PLANNING MATOS'!E$3)*(Tableau1[[MATERIEL ]]='PLANNING MATOS'!$A61),0),8),"")</f>
        <v/>
      </c>
      <c r="F61" s="49" t="str">
        <f t="array" ref="F61">IFERROR(INDEX(Tableau1[],MATCH(1,('PLANNING MATOS'!F$3&gt;=Tableau1[DATE DEPART])*(Tableau1[DATE RETOUR]&gt;='PLANNING MATOS'!F$3)*(Tableau1[[MATERIEL ]]='PLANNING MATOS'!$A61),0),8),"")</f>
        <v/>
      </c>
      <c r="G61" s="49" t="str">
        <f t="array" ref="G61">IFERROR(INDEX(Tableau1[],MATCH(1,('PLANNING MATOS'!G$3&gt;=Tableau1[DATE DEPART])*(Tableau1[DATE RETOUR]&gt;='PLANNING MATOS'!G$3)*(Tableau1[[MATERIEL ]]='PLANNING MATOS'!$A61),0),8),"")</f>
        <v/>
      </c>
      <c r="H61" s="49" t="str">
        <f t="array" ref="H61">IFERROR(INDEX(Tableau1[],MATCH(1,('PLANNING MATOS'!H$3&gt;=Tableau1[DATE DEPART])*(Tableau1[DATE RETOUR]&gt;='PLANNING MATOS'!H$3)*(Tableau1[[MATERIEL ]]='PLANNING MATOS'!$A61),0),8),"")</f>
        <v/>
      </c>
      <c r="I61" s="49" t="str">
        <f t="array" ref="I61">IFERROR(INDEX(Tableau1[],MATCH(1,('PLANNING MATOS'!I$3&gt;=Tableau1[DATE DEPART])*(Tableau1[DATE RETOUR]&gt;='PLANNING MATOS'!I$3)*(Tableau1[[MATERIEL ]]='PLANNING MATOS'!$A61),0),8),"")</f>
        <v/>
      </c>
      <c r="J61" s="49" t="str">
        <f t="array" ref="J61">IFERROR(INDEX(Tableau1[],MATCH(1,('PLANNING MATOS'!J$3&gt;=Tableau1[DATE DEPART])*(Tableau1[DATE RETOUR]&gt;='PLANNING MATOS'!J$3)*(Tableau1[[MATERIEL ]]='PLANNING MATOS'!$A61),0),8),"")</f>
        <v/>
      </c>
      <c r="K61" s="49" t="str">
        <f t="array" ref="K61">IFERROR(INDEX(Tableau1[],MATCH(1,('PLANNING MATOS'!K$3&gt;=Tableau1[DATE DEPART])*(Tableau1[DATE RETOUR]&gt;='PLANNING MATOS'!K$3)*(Tableau1[[MATERIEL ]]='PLANNING MATOS'!$A61),0),8),"")</f>
        <v/>
      </c>
      <c r="L61" s="49" t="str">
        <f t="array" ref="L61">IFERROR(INDEX(Tableau1[],MATCH(1,('PLANNING MATOS'!L$3&gt;=Tableau1[DATE DEPART])*(Tableau1[DATE RETOUR]&gt;='PLANNING MATOS'!L$3)*(Tableau1[[MATERIEL ]]='PLANNING MATOS'!$A61),0),8),"")</f>
        <v/>
      </c>
      <c r="M61" s="49" t="str">
        <f t="array" ref="M61">IFERROR(INDEX(Tableau1[],MATCH(1,('PLANNING MATOS'!M$3&gt;=Tableau1[DATE DEPART])*(Tableau1[DATE RETOUR]&gt;='PLANNING MATOS'!M$3)*(Tableau1[[MATERIEL ]]='PLANNING MATOS'!$A61),0),8),"")</f>
        <v/>
      </c>
      <c r="N61" s="49" t="str">
        <f t="array" ref="N61">IFERROR(INDEX(Tableau1[],MATCH(1,('PLANNING MATOS'!N$3&gt;=Tableau1[DATE DEPART])*(Tableau1[DATE RETOUR]&gt;='PLANNING MATOS'!N$3)*(Tableau1[[MATERIEL ]]='PLANNING MATOS'!$A61),0),8),"")</f>
        <v/>
      </c>
      <c r="O61" s="49" t="str">
        <f t="array" ref="O61">IFERROR(INDEX(Tableau1[],MATCH(1,('PLANNING MATOS'!O$3&gt;=Tableau1[DATE DEPART])*(Tableau1[DATE RETOUR]&gt;='PLANNING MATOS'!O$3)*(Tableau1[[MATERIEL ]]='PLANNING MATOS'!$A61),0),8),"")</f>
        <v/>
      </c>
      <c r="P61" s="49" t="str">
        <f t="array" ref="P61">IFERROR(INDEX(Tableau1[],MATCH(1,('PLANNING MATOS'!P$3&gt;=Tableau1[DATE DEPART])*(Tableau1[DATE RETOUR]&gt;='PLANNING MATOS'!P$3)*(Tableau1[[MATERIEL ]]='PLANNING MATOS'!$A61),0),8),"")</f>
        <v/>
      </c>
      <c r="Q61" s="49" t="str">
        <f t="array" ref="Q61">IFERROR(INDEX(Tableau1[],MATCH(1,('PLANNING MATOS'!Q$3&gt;=Tableau1[DATE DEPART])*(Tableau1[DATE RETOUR]&gt;='PLANNING MATOS'!Q$3)*(Tableau1[[MATERIEL ]]='PLANNING MATOS'!$A61),0),8),"")</f>
        <v/>
      </c>
      <c r="R61" s="49" t="str">
        <f t="array" ref="R61">IFERROR(INDEX(Tableau1[],MATCH(1,('PLANNING MATOS'!R$3&gt;=Tableau1[DATE DEPART])*(Tableau1[DATE RETOUR]&gt;='PLANNING MATOS'!R$3)*(Tableau1[[MATERIEL ]]='PLANNING MATOS'!$A61),0),8),"")</f>
        <v/>
      </c>
      <c r="S61" s="49" t="str">
        <f t="array" ref="S61">IFERROR(INDEX(Tableau1[],MATCH(1,('PLANNING MATOS'!S$3&gt;=Tableau1[DATE DEPART])*(Tableau1[DATE RETOUR]&gt;='PLANNING MATOS'!S$3)*(Tableau1[[MATERIEL ]]='PLANNING MATOS'!$A61),0),8),"")</f>
        <v/>
      </c>
      <c r="T61" s="49" t="str">
        <f t="array" ref="T61">IFERROR(INDEX(Tableau1[],MATCH(1,('PLANNING MATOS'!T$3&gt;=Tableau1[DATE DEPART])*(Tableau1[DATE RETOUR]&gt;='PLANNING MATOS'!T$3)*(Tableau1[[MATERIEL ]]='PLANNING MATOS'!$A61),0),8),"")</f>
        <v/>
      </c>
      <c r="U61" s="49" t="str">
        <f t="array" ref="U61">IFERROR(INDEX(Tableau1[],MATCH(1,('PLANNING MATOS'!U$3&gt;=Tableau1[DATE DEPART])*(Tableau1[DATE RETOUR]&gt;='PLANNING MATOS'!U$3)*(Tableau1[[MATERIEL ]]='PLANNING MATOS'!$A61),0),8),"")</f>
        <v/>
      </c>
      <c r="V61" s="49" t="str">
        <f t="array" ref="V61">IFERROR(INDEX(Tableau1[],MATCH(1,('PLANNING MATOS'!V$3&gt;=Tableau1[DATE DEPART])*(Tableau1[DATE RETOUR]&gt;='PLANNING MATOS'!V$3)*(Tableau1[[MATERIEL ]]='PLANNING MATOS'!$A61),0),8),"")</f>
        <v/>
      </c>
      <c r="W61" s="49" t="str">
        <f t="array" ref="W61">IFERROR(INDEX(Tableau1[],MATCH(1,('PLANNING MATOS'!W$3&gt;=Tableau1[DATE DEPART])*(Tableau1[DATE RETOUR]&gt;='PLANNING MATOS'!W$3)*(Tableau1[[MATERIEL ]]='PLANNING MATOS'!$A61),0),8),"")</f>
        <v/>
      </c>
      <c r="X61" s="49" t="str">
        <f t="array" ref="X61">IFERROR(INDEX(Tableau1[],MATCH(1,('PLANNING MATOS'!X$3&gt;=Tableau1[DATE DEPART])*(Tableau1[DATE RETOUR]&gt;='PLANNING MATOS'!X$3)*(Tableau1[[MATERIEL ]]='PLANNING MATOS'!$A61),0),8),"")</f>
        <v/>
      </c>
      <c r="Y61" s="49" t="str">
        <f t="array" ref="Y61">IFERROR(INDEX(Tableau1[],MATCH(1,('PLANNING MATOS'!Y$3&gt;=Tableau1[DATE DEPART])*(Tableau1[DATE RETOUR]&gt;='PLANNING MATOS'!Y$3)*(Tableau1[[MATERIEL ]]='PLANNING MATOS'!$A61),0),8),"")</f>
        <v/>
      </c>
      <c r="Z61" s="49" t="str">
        <f t="array" ref="Z61">IFERROR(INDEX(Tableau1[],MATCH(1,('PLANNING MATOS'!Z$3&gt;=Tableau1[DATE DEPART])*(Tableau1[DATE RETOUR]&gt;='PLANNING MATOS'!Z$3)*(Tableau1[[MATERIEL ]]='PLANNING MATOS'!$A61),0),8),"")</f>
        <v/>
      </c>
      <c r="AA61" s="49" t="str">
        <f t="array" ref="AA61">IFERROR(INDEX(Tableau1[],MATCH(1,('PLANNING MATOS'!AA$3&gt;=Tableau1[DATE DEPART])*(Tableau1[DATE RETOUR]&gt;='PLANNING MATOS'!AA$3)*(Tableau1[[MATERIEL ]]='PLANNING MATOS'!$A61),0),8),"")</f>
        <v/>
      </c>
      <c r="AB61" s="49" t="str">
        <f t="array" ref="AB61">IFERROR(INDEX(Tableau1[],MATCH(1,('PLANNING MATOS'!AB$3&gt;=Tableau1[DATE DEPART])*(Tableau1[DATE RETOUR]&gt;='PLANNING MATOS'!AB$3)*(Tableau1[[MATERIEL ]]='PLANNING MATOS'!$A61),0),8),"")</f>
        <v/>
      </c>
      <c r="AC61" s="49" t="str">
        <f t="array" ref="AC61">IFERROR(INDEX(Tableau1[],MATCH(1,('PLANNING MATOS'!AC$3&gt;=Tableau1[DATE DEPART])*(Tableau1[DATE RETOUR]&gt;='PLANNING MATOS'!AC$3)*(Tableau1[[MATERIEL ]]='PLANNING MATOS'!$A61),0),8),"")</f>
        <v/>
      </c>
      <c r="AD61" s="49" t="str">
        <f t="array" ref="AD61">IFERROR(INDEX(Tableau1[],MATCH(1,('PLANNING MATOS'!AD$3&gt;=Tableau1[DATE DEPART])*(Tableau1[DATE RETOUR]&gt;='PLANNING MATOS'!AD$3)*(Tableau1[[MATERIEL ]]='PLANNING MATOS'!$A61),0),8),"")</f>
        <v/>
      </c>
      <c r="AE61" s="49" t="str">
        <f t="array" ref="AE61">IFERROR(INDEX(Tableau1[],MATCH(1,('PLANNING MATOS'!AE$3&gt;=Tableau1[DATE DEPART])*(Tableau1[DATE RETOUR]&gt;='PLANNING MATOS'!AE$3)*(Tableau1[[MATERIEL ]]='PLANNING MATOS'!$A61),0),8),"")</f>
        <v/>
      </c>
      <c r="AF61" s="49" t="str">
        <f t="array" ref="AF61">IFERROR(INDEX(Tableau1[],MATCH(1,('PLANNING MATOS'!AF$3&gt;=Tableau1[DATE DEPART])*(Tableau1[DATE RETOUR]&gt;='PLANNING MATOS'!AF$3)*(Tableau1[[MATERIEL ]]='PLANNING MATOS'!$A61),0),8),"")</f>
        <v/>
      </c>
    </row>
    <row r="62" spans="1:32" ht="15.75" thickBot="1" x14ac:dyDescent="0.3">
      <c r="A62" s="48" t="str">
        <f>IFERROR(INDEX(INVENTAIRE!$A$4:$A$502,INVENTAIRE!N59),"")</f>
        <v/>
      </c>
      <c r="B62" s="49" t="str">
        <f t="array" ref="B62">IFERROR(INDEX(Tableau1[],MATCH(1,('PLANNING MATOS'!B$3&gt;=Tableau1[DATE DEPART])*(Tableau1[DATE RETOUR]&gt;='PLANNING MATOS'!B$3)*(Tableau1[[MATERIEL ]]='PLANNING MATOS'!$A62),0),8),"")</f>
        <v/>
      </c>
      <c r="C62" s="49" t="str">
        <f t="array" ref="C62">IFERROR(INDEX(Tableau1[],MATCH(1,('PLANNING MATOS'!C$3&gt;=Tableau1[DATE DEPART])*(Tableau1[DATE RETOUR]&gt;='PLANNING MATOS'!C$3)*(Tableau1[[MATERIEL ]]='PLANNING MATOS'!$A62),0),8),"")</f>
        <v/>
      </c>
      <c r="D62" s="49" t="str">
        <f t="array" ref="D62">IFERROR(INDEX(Tableau1[],MATCH(1,('PLANNING MATOS'!D$3&gt;=Tableau1[DATE DEPART])*(Tableau1[DATE RETOUR]&gt;='PLANNING MATOS'!D$3)*(Tableau1[[MATERIEL ]]='PLANNING MATOS'!$A62),0),8),"")</f>
        <v/>
      </c>
      <c r="E62" s="49" t="str">
        <f t="array" ref="E62">IFERROR(INDEX(Tableau1[],MATCH(1,('PLANNING MATOS'!E$3&gt;=Tableau1[DATE DEPART])*(Tableau1[DATE RETOUR]&gt;='PLANNING MATOS'!E$3)*(Tableau1[[MATERIEL ]]='PLANNING MATOS'!$A62),0),8),"")</f>
        <v/>
      </c>
      <c r="F62" s="49" t="str">
        <f t="array" ref="F62">IFERROR(INDEX(Tableau1[],MATCH(1,('PLANNING MATOS'!F$3&gt;=Tableau1[DATE DEPART])*(Tableau1[DATE RETOUR]&gt;='PLANNING MATOS'!F$3)*(Tableau1[[MATERIEL ]]='PLANNING MATOS'!$A62),0),8),"")</f>
        <v/>
      </c>
      <c r="G62" s="49" t="str">
        <f t="array" ref="G62">IFERROR(INDEX(Tableau1[],MATCH(1,('PLANNING MATOS'!G$3&gt;=Tableau1[DATE DEPART])*(Tableau1[DATE RETOUR]&gt;='PLANNING MATOS'!G$3)*(Tableau1[[MATERIEL ]]='PLANNING MATOS'!$A62),0),8),"")</f>
        <v/>
      </c>
      <c r="H62" s="49" t="str">
        <f t="array" ref="H62">IFERROR(INDEX(Tableau1[],MATCH(1,('PLANNING MATOS'!H$3&gt;=Tableau1[DATE DEPART])*(Tableau1[DATE RETOUR]&gt;='PLANNING MATOS'!H$3)*(Tableau1[[MATERIEL ]]='PLANNING MATOS'!$A62),0),8),"")</f>
        <v/>
      </c>
      <c r="I62" s="49" t="str">
        <f t="array" ref="I62">IFERROR(INDEX(Tableau1[],MATCH(1,('PLANNING MATOS'!I$3&gt;=Tableau1[DATE DEPART])*(Tableau1[DATE RETOUR]&gt;='PLANNING MATOS'!I$3)*(Tableau1[[MATERIEL ]]='PLANNING MATOS'!$A62),0),8),"")</f>
        <v/>
      </c>
      <c r="J62" s="49" t="str">
        <f t="array" ref="J62">IFERROR(INDEX(Tableau1[],MATCH(1,('PLANNING MATOS'!J$3&gt;=Tableau1[DATE DEPART])*(Tableau1[DATE RETOUR]&gt;='PLANNING MATOS'!J$3)*(Tableau1[[MATERIEL ]]='PLANNING MATOS'!$A62),0),8),"")</f>
        <v/>
      </c>
      <c r="K62" s="49" t="str">
        <f t="array" ref="K62">IFERROR(INDEX(Tableau1[],MATCH(1,('PLANNING MATOS'!K$3&gt;=Tableau1[DATE DEPART])*(Tableau1[DATE RETOUR]&gt;='PLANNING MATOS'!K$3)*(Tableau1[[MATERIEL ]]='PLANNING MATOS'!$A62),0),8),"")</f>
        <v/>
      </c>
      <c r="L62" s="49" t="str">
        <f t="array" ref="L62">IFERROR(INDEX(Tableau1[],MATCH(1,('PLANNING MATOS'!L$3&gt;=Tableau1[DATE DEPART])*(Tableau1[DATE RETOUR]&gt;='PLANNING MATOS'!L$3)*(Tableau1[[MATERIEL ]]='PLANNING MATOS'!$A62),0),8),"")</f>
        <v/>
      </c>
      <c r="M62" s="49" t="str">
        <f t="array" ref="M62">IFERROR(INDEX(Tableau1[],MATCH(1,('PLANNING MATOS'!M$3&gt;=Tableau1[DATE DEPART])*(Tableau1[DATE RETOUR]&gt;='PLANNING MATOS'!M$3)*(Tableau1[[MATERIEL ]]='PLANNING MATOS'!$A62),0),8),"")</f>
        <v/>
      </c>
      <c r="N62" s="49" t="str">
        <f t="array" ref="N62">IFERROR(INDEX(Tableau1[],MATCH(1,('PLANNING MATOS'!N$3&gt;=Tableau1[DATE DEPART])*(Tableau1[DATE RETOUR]&gt;='PLANNING MATOS'!N$3)*(Tableau1[[MATERIEL ]]='PLANNING MATOS'!$A62),0),8),"")</f>
        <v/>
      </c>
      <c r="O62" s="49" t="str">
        <f t="array" ref="O62">IFERROR(INDEX(Tableau1[],MATCH(1,('PLANNING MATOS'!O$3&gt;=Tableau1[DATE DEPART])*(Tableau1[DATE RETOUR]&gt;='PLANNING MATOS'!O$3)*(Tableau1[[MATERIEL ]]='PLANNING MATOS'!$A62),0),8),"")</f>
        <v/>
      </c>
      <c r="P62" s="49" t="str">
        <f t="array" ref="P62">IFERROR(INDEX(Tableau1[],MATCH(1,('PLANNING MATOS'!P$3&gt;=Tableau1[DATE DEPART])*(Tableau1[DATE RETOUR]&gt;='PLANNING MATOS'!P$3)*(Tableau1[[MATERIEL ]]='PLANNING MATOS'!$A62),0),8),"")</f>
        <v/>
      </c>
      <c r="Q62" s="49" t="str">
        <f t="array" ref="Q62">IFERROR(INDEX(Tableau1[],MATCH(1,('PLANNING MATOS'!Q$3&gt;=Tableau1[DATE DEPART])*(Tableau1[DATE RETOUR]&gt;='PLANNING MATOS'!Q$3)*(Tableau1[[MATERIEL ]]='PLANNING MATOS'!$A62),0),8),"")</f>
        <v/>
      </c>
      <c r="R62" s="49" t="str">
        <f t="array" ref="R62">IFERROR(INDEX(Tableau1[],MATCH(1,('PLANNING MATOS'!R$3&gt;=Tableau1[DATE DEPART])*(Tableau1[DATE RETOUR]&gt;='PLANNING MATOS'!R$3)*(Tableau1[[MATERIEL ]]='PLANNING MATOS'!$A62),0),8),"")</f>
        <v/>
      </c>
      <c r="S62" s="49" t="str">
        <f t="array" ref="S62">IFERROR(INDEX(Tableau1[],MATCH(1,('PLANNING MATOS'!S$3&gt;=Tableau1[DATE DEPART])*(Tableau1[DATE RETOUR]&gt;='PLANNING MATOS'!S$3)*(Tableau1[[MATERIEL ]]='PLANNING MATOS'!$A62),0),8),"")</f>
        <v/>
      </c>
      <c r="T62" s="49" t="str">
        <f t="array" ref="T62">IFERROR(INDEX(Tableau1[],MATCH(1,('PLANNING MATOS'!T$3&gt;=Tableau1[DATE DEPART])*(Tableau1[DATE RETOUR]&gt;='PLANNING MATOS'!T$3)*(Tableau1[[MATERIEL ]]='PLANNING MATOS'!$A62),0),8),"")</f>
        <v/>
      </c>
      <c r="U62" s="49" t="str">
        <f t="array" ref="U62">IFERROR(INDEX(Tableau1[],MATCH(1,('PLANNING MATOS'!U$3&gt;=Tableau1[DATE DEPART])*(Tableau1[DATE RETOUR]&gt;='PLANNING MATOS'!U$3)*(Tableau1[[MATERIEL ]]='PLANNING MATOS'!$A62),0),8),"")</f>
        <v/>
      </c>
      <c r="V62" s="49" t="str">
        <f t="array" ref="V62">IFERROR(INDEX(Tableau1[],MATCH(1,('PLANNING MATOS'!V$3&gt;=Tableau1[DATE DEPART])*(Tableau1[DATE RETOUR]&gt;='PLANNING MATOS'!V$3)*(Tableau1[[MATERIEL ]]='PLANNING MATOS'!$A62),0),8),"")</f>
        <v/>
      </c>
      <c r="W62" s="49" t="str">
        <f t="array" ref="W62">IFERROR(INDEX(Tableau1[],MATCH(1,('PLANNING MATOS'!W$3&gt;=Tableau1[DATE DEPART])*(Tableau1[DATE RETOUR]&gt;='PLANNING MATOS'!W$3)*(Tableau1[[MATERIEL ]]='PLANNING MATOS'!$A62),0),8),"")</f>
        <v/>
      </c>
      <c r="X62" s="49" t="str">
        <f t="array" ref="X62">IFERROR(INDEX(Tableau1[],MATCH(1,('PLANNING MATOS'!X$3&gt;=Tableau1[DATE DEPART])*(Tableau1[DATE RETOUR]&gt;='PLANNING MATOS'!X$3)*(Tableau1[[MATERIEL ]]='PLANNING MATOS'!$A62),0),8),"")</f>
        <v/>
      </c>
      <c r="Y62" s="49" t="str">
        <f t="array" ref="Y62">IFERROR(INDEX(Tableau1[],MATCH(1,('PLANNING MATOS'!Y$3&gt;=Tableau1[DATE DEPART])*(Tableau1[DATE RETOUR]&gt;='PLANNING MATOS'!Y$3)*(Tableau1[[MATERIEL ]]='PLANNING MATOS'!$A62),0),8),"")</f>
        <v/>
      </c>
      <c r="Z62" s="49" t="str">
        <f t="array" ref="Z62">IFERROR(INDEX(Tableau1[],MATCH(1,('PLANNING MATOS'!Z$3&gt;=Tableau1[DATE DEPART])*(Tableau1[DATE RETOUR]&gt;='PLANNING MATOS'!Z$3)*(Tableau1[[MATERIEL ]]='PLANNING MATOS'!$A62),0),8),"")</f>
        <v/>
      </c>
      <c r="AA62" s="49" t="str">
        <f t="array" ref="AA62">IFERROR(INDEX(Tableau1[],MATCH(1,('PLANNING MATOS'!AA$3&gt;=Tableau1[DATE DEPART])*(Tableau1[DATE RETOUR]&gt;='PLANNING MATOS'!AA$3)*(Tableau1[[MATERIEL ]]='PLANNING MATOS'!$A62),0),8),"")</f>
        <v/>
      </c>
      <c r="AB62" s="49" t="str">
        <f t="array" ref="AB62">IFERROR(INDEX(Tableau1[],MATCH(1,('PLANNING MATOS'!AB$3&gt;=Tableau1[DATE DEPART])*(Tableau1[DATE RETOUR]&gt;='PLANNING MATOS'!AB$3)*(Tableau1[[MATERIEL ]]='PLANNING MATOS'!$A62),0),8),"")</f>
        <v/>
      </c>
      <c r="AC62" s="49" t="str">
        <f t="array" ref="AC62">IFERROR(INDEX(Tableau1[],MATCH(1,('PLANNING MATOS'!AC$3&gt;=Tableau1[DATE DEPART])*(Tableau1[DATE RETOUR]&gt;='PLANNING MATOS'!AC$3)*(Tableau1[[MATERIEL ]]='PLANNING MATOS'!$A62),0),8),"")</f>
        <v/>
      </c>
      <c r="AD62" s="49" t="str">
        <f t="array" ref="AD62">IFERROR(INDEX(Tableau1[],MATCH(1,('PLANNING MATOS'!AD$3&gt;=Tableau1[DATE DEPART])*(Tableau1[DATE RETOUR]&gt;='PLANNING MATOS'!AD$3)*(Tableau1[[MATERIEL ]]='PLANNING MATOS'!$A62),0),8),"")</f>
        <v/>
      </c>
      <c r="AE62" s="49" t="str">
        <f t="array" ref="AE62">IFERROR(INDEX(Tableau1[],MATCH(1,('PLANNING MATOS'!AE$3&gt;=Tableau1[DATE DEPART])*(Tableau1[DATE RETOUR]&gt;='PLANNING MATOS'!AE$3)*(Tableau1[[MATERIEL ]]='PLANNING MATOS'!$A62),0),8),"")</f>
        <v/>
      </c>
      <c r="AF62" s="49" t="str">
        <f t="array" ref="AF62">IFERROR(INDEX(Tableau1[],MATCH(1,('PLANNING MATOS'!AF$3&gt;=Tableau1[DATE DEPART])*(Tableau1[DATE RETOUR]&gt;='PLANNING MATOS'!AF$3)*(Tableau1[[MATERIEL ]]='PLANNING MATOS'!$A62),0),8),"")</f>
        <v/>
      </c>
    </row>
    <row r="63" spans="1:32" ht="15.75" thickBot="1" x14ac:dyDescent="0.3">
      <c r="A63" s="48" t="str">
        <f>IFERROR(INDEX(INVENTAIRE!$A$4:$A$502,INVENTAIRE!N60),"")</f>
        <v/>
      </c>
      <c r="B63" s="49" t="str">
        <f t="array" ref="B63">IFERROR(INDEX(Tableau1[],MATCH(1,('PLANNING MATOS'!B$3&gt;=Tableau1[DATE DEPART])*(Tableau1[DATE RETOUR]&gt;='PLANNING MATOS'!B$3)*(Tableau1[[MATERIEL ]]='PLANNING MATOS'!$A63),0),8),"")</f>
        <v/>
      </c>
      <c r="C63" s="49" t="str">
        <f t="array" ref="C63">IFERROR(INDEX(Tableau1[],MATCH(1,('PLANNING MATOS'!C$3&gt;=Tableau1[DATE DEPART])*(Tableau1[DATE RETOUR]&gt;='PLANNING MATOS'!C$3)*(Tableau1[[MATERIEL ]]='PLANNING MATOS'!$A63),0),8),"")</f>
        <v/>
      </c>
      <c r="D63" s="49" t="str">
        <f t="array" ref="D63">IFERROR(INDEX(Tableau1[],MATCH(1,('PLANNING MATOS'!D$3&gt;=Tableau1[DATE DEPART])*(Tableau1[DATE RETOUR]&gt;='PLANNING MATOS'!D$3)*(Tableau1[[MATERIEL ]]='PLANNING MATOS'!$A63),0),8),"")</f>
        <v/>
      </c>
      <c r="E63" s="49" t="str">
        <f t="array" ref="E63">IFERROR(INDEX(Tableau1[],MATCH(1,('PLANNING MATOS'!E$3&gt;=Tableau1[DATE DEPART])*(Tableau1[DATE RETOUR]&gt;='PLANNING MATOS'!E$3)*(Tableau1[[MATERIEL ]]='PLANNING MATOS'!$A63),0),8),"")</f>
        <v/>
      </c>
      <c r="F63" s="49" t="str">
        <f t="array" ref="F63">IFERROR(INDEX(Tableau1[],MATCH(1,('PLANNING MATOS'!F$3&gt;=Tableau1[DATE DEPART])*(Tableau1[DATE RETOUR]&gt;='PLANNING MATOS'!F$3)*(Tableau1[[MATERIEL ]]='PLANNING MATOS'!$A63),0),8),"")</f>
        <v/>
      </c>
      <c r="G63" s="49" t="str">
        <f t="array" ref="G63">IFERROR(INDEX(Tableau1[],MATCH(1,('PLANNING MATOS'!G$3&gt;=Tableau1[DATE DEPART])*(Tableau1[DATE RETOUR]&gt;='PLANNING MATOS'!G$3)*(Tableau1[[MATERIEL ]]='PLANNING MATOS'!$A63),0),8),"")</f>
        <v/>
      </c>
      <c r="H63" s="49" t="str">
        <f t="array" ref="H63">IFERROR(INDEX(Tableau1[],MATCH(1,('PLANNING MATOS'!H$3&gt;=Tableau1[DATE DEPART])*(Tableau1[DATE RETOUR]&gt;='PLANNING MATOS'!H$3)*(Tableau1[[MATERIEL ]]='PLANNING MATOS'!$A63),0),8),"")</f>
        <v/>
      </c>
      <c r="I63" s="49" t="str">
        <f t="array" ref="I63">IFERROR(INDEX(Tableau1[],MATCH(1,('PLANNING MATOS'!I$3&gt;=Tableau1[DATE DEPART])*(Tableau1[DATE RETOUR]&gt;='PLANNING MATOS'!I$3)*(Tableau1[[MATERIEL ]]='PLANNING MATOS'!$A63),0),8),"")</f>
        <v/>
      </c>
      <c r="J63" s="49" t="str">
        <f t="array" ref="J63">IFERROR(INDEX(Tableau1[],MATCH(1,('PLANNING MATOS'!J$3&gt;=Tableau1[DATE DEPART])*(Tableau1[DATE RETOUR]&gt;='PLANNING MATOS'!J$3)*(Tableau1[[MATERIEL ]]='PLANNING MATOS'!$A63),0),8),"")</f>
        <v/>
      </c>
      <c r="K63" s="49" t="str">
        <f t="array" ref="K63">IFERROR(INDEX(Tableau1[],MATCH(1,('PLANNING MATOS'!K$3&gt;=Tableau1[DATE DEPART])*(Tableau1[DATE RETOUR]&gt;='PLANNING MATOS'!K$3)*(Tableau1[[MATERIEL ]]='PLANNING MATOS'!$A63),0),8),"")</f>
        <v/>
      </c>
      <c r="L63" s="49" t="str">
        <f t="array" ref="L63">IFERROR(INDEX(Tableau1[],MATCH(1,('PLANNING MATOS'!L$3&gt;=Tableau1[DATE DEPART])*(Tableau1[DATE RETOUR]&gt;='PLANNING MATOS'!L$3)*(Tableau1[[MATERIEL ]]='PLANNING MATOS'!$A63),0),8),"")</f>
        <v/>
      </c>
      <c r="M63" s="49" t="str">
        <f t="array" ref="M63">IFERROR(INDEX(Tableau1[],MATCH(1,('PLANNING MATOS'!M$3&gt;=Tableau1[DATE DEPART])*(Tableau1[DATE RETOUR]&gt;='PLANNING MATOS'!M$3)*(Tableau1[[MATERIEL ]]='PLANNING MATOS'!$A63),0),8),"")</f>
        <v/>
      </c>
      <c r="N63" s="49" t="str">
        <f t="array" ref="N63">IFERROR(INDEX(Tableau1[],MATCH(1,('PLANNING MATOS'!N$3&gt;=Tableau1[DATE DEPART])*(Tableau1[DATE RETOUR]&gt;='PLANNING MATOS'!N$3)*(Tableau1[[MATERIEL ]]='PLANNING MATOS'!$A63),0),8),"")</f>
        <v/>
      </c>
      <c r="O63" s="49" t="str">
        <f t="array" ref="O63">IFERROR(INDEX(Tableau1[],MATCH(1,('PLANNING MATOS'!O$3&gt;=Tableau1[DATE DEPART])*(Tableau1[DATE RETOUR]&gt;='PLANNING MATOS'!O$3)*(Tableau1[[MATERIEL ]]='PLANNING MATOS'!$A63),0),8),"")</f>
        <v/>
      </c>
      <c r="P63" s="49" t="str">
        <f t="array" ref="P63">IFERROR(INDEX(Tableau1[],MATCH(1,('PLANNING MATOS'!P$3&gt;=Tableau1[DATE DEPART])*(Tableau1[DATE RETOUR]&gt;='PLANNING MATOS'!P$3)*(Tableau1[[MATERIEL ]]='PLANNING MATOS'!$A63),0),8),"")</f>
        <v/>
      </c>
      <c r="Q63" s="49" t="str">
        <f t="array" ref="Q63">IFERROR(INDEX(Tableau1[],MATCH(1,('PLANNING MATOS'!Q$3&gt;=Tableau1[DATE DEPART])*(Tableau1[DATE RETOUR]&gt;='PLANNING MATOS'!Q$3)*(Tableau1[[MATERIEL ]]='PLANNING MATOS'!$A63),0),8),"")</f>
        <v/>
      </c>
      <c r="R63" s="49" t="str">
        <f t="array" ref="R63">IFERROR(INDEX(Tableau1[],MATCH(1,('PLANNING MATOS'!R$3&gt;=Tableau1[DATE DEPART])*(Tableau1[DATE RETOUR]&gt;='PLANNING MATOS'!R$3)*(Tableau1[[MATERIEL ]]='PLANNING MATOS'!$A63),0),8),"")</f>
        <v/>
      </c>
      <c r="S63" s="49" t="str">
        <f t="array" ref="S63">IFERROR(INDEX(Tableau1[],MATCH(1,('PLANNING MATOS'!S$3&gt;=Tableau1[DATE DEPART])*(Tableau1[DATE RETOUR]&gt;='PLANNING MATOS'!S$3)*(Tableau1[[MATERIEL ]]='PLANNING MATOS'!$A63),0),8),"")</f>
        <v/>
      </c>
      <c r="T63" s="49" t="str">
        <f t="array" ref="T63">IFERROR(INDEX(Tableau1[],MATCH(1,('PLANNING MATOS'!T$3&gt;=Tableau1[DATE DEPART])*(Tableau1[DATE RETOUR]&gt;='PLANNING MATOS'!T$3)*(Tableau1[[MATERIEL ]]='PLANNING MATOS'!$A63),0),8),"")</f>
        <v/>
      </c>
      <c r="U63" s="49" t="str">
        <f t="array" ref="U63">IFERROR(INDEX(Tableau1[],MATCH(1,('PLANNING MATOS'!U$3&gt;=Tableau1[DATE DEPART])*(Tableau1[DATE RETOUR]&gt;='PLANNING MATOS'!U$3)*(Tableau1[[MATERIEL ]]='PLANNING MATOS'!$A63),0),8),"")</f>
        <v/>
      </c>
      <c r="V63" s="49" t="str">
        <f t="array" ref="V63">IFERROR(INDEX(Tableau1[],MATCH(1,('PLANNING MATOS'!V$3&gt;=Tableau1[DATE DEPART])*(Tableau1[DATE RETOUR]&gt;='PLANNING MATOS'!V$3)*(Tableau1[[MATERIEL ]]='PLANNING MATOS'!$A63),0),8),"")</f>
        <v/>
      </c>
      <c r="W63" s="49" t="str">
        <f t="array" ref="W63">IFERROR(INDEX(Tableau1[],MATCH(1,('PLANNING MATOS'!W$3&gt;=Tableau1[DATE DEPART])*(Tableau1[DATE RETOUR]&gt;='PLANNING MATOS'!W$3)*(Tableau1[[MATERIEL ]]='PLANNING MATOS'!$A63),0),8),"")</f>
        <v/>
      </c>
      <c r="X63" s="49" t="str">
        <f t="array" ref="X63">IFERROR(INDEX(Tableau1[],MATCH(1,('PLANNING MATOS'!X$3&gt;=Tableau1[DATE DEPART])*(Tableau1[DATE RETOUR]&gt;='PLANNING MATOS'!X$3)*(Tableau1[[MATERIEL ]]='PLANNING MATOS'!$A63),0),8),"")</f>
        <v/>
      </c>
      <c r="Y63" s="49" t="str">
        <f t="array" ref="Y63">IFERROR(INDEX(Tableau1[],MATCH(1,('PLANNING MATOS'!Y$3&gt;=Tableau1[DATE DEPART])*(Tableau1[DATE RETOUR]&gt;='PLANNING MATOS'!Y$3)*(Tableau1[[MATERIEL ]]='PLANNING MATOS'!$A63),0),8),"")</f>
        <v/>
      </c>
      <c r="Z63" s="49" t="str">
        <f t="array" ref="Z63">IFERROR(INDEX(Tableau1[],MATCH(1,('PLANNING MATOS'!Z$3&gt;=Tableau1[DATE DEPART])*(Tableau1[DATE RETOUR]&gt;='PLANNING MATOS'!Z$3)*(Tableau1[[MATERIEL ]]='PLANNING MATOS'!$A63),0),8),"")</f>
        <v/>
      </c>
      <c r="AA63" s="49" t="str">
        <f t="array" ref="AA63">IFERROR(INDEX(Tableau1[],MATCH(1,('PLANNING MATOS'!AA$3&gt;=Tableau1[DATE DEPART])*(Tableau1[DATE RETOUR]&gt;='PLANNING MATOS'!AA$3)*(Tableau1[[MATERIEL ]]='PLANNING MATOS'!$A63),0),8),"")</f>
        <v/>
      </c>
      <c r="AB63" s="49" t="str">
        <f t="array" ref="AB63">IFERROR(INDEX(Tableau1[],MATCH(1,('PLANNING MATOS'!AB$3&gt;=Tableau1[DATE DEPART])*(Tableau1[DATE RETOUR]&gt;='PLANNING MATOS'!AB$3)*(Tableau1[[MATERIEL ]]='PLANNING MATOS'!$A63),0),8),"")</f>
        <v/>
      </c>
      <c r="AC63" s="49" t="str">
        <f t="array" ref="AC63">IFERROR(INDEX(Tableau1[],MATCH(1,('PLANNING MATOS'!AC$3&gt;=Tableau1[DATE DEPART])*(Tableau1[DATE RETOUR]&gt;='PLANNING MATOS'!AC$3)*(Tableau1[[MATERIEL ]]='PLANNING MATOS'!$A63),0),8),"")</f>
        <v/>
      </c>
      <c r="AD63" s="49" t="str">
        <f t="array" ref="AD63">IFERROR(INDEX(Tableau1[],MATCH(1,('PLANNING MATOS'!AD$3&gt;=Tableau1[DATE DEPART])*(Tableau1[DATE RETOUR]&gt;='PLANNING MATOS'!AD$3)*(Tableau1[[MATERIEL ]]='PLANNING MATOS'!$A63),0),8),"")</f>
        <v/>
      </c>
      <c r="AE63" s="49" t="str">
        <f t="array" ref="AE63">IFERROR(INDEX(Tableau1[],MATCH(1,('PLANNING MATOS'!AE$3&gt;=Tableau1[DATE DEPART])*(Tableau1[DATE RETOUR]&gt;='PLANNING MATOS'!AE$3)*(Tableau1[[MATERIEL ]]='PLANNING MATOS'!$A63),0),8),"")</f>
        <v/>
      </c>
      <c r="AF63" s="49" t="str">
        <f t="array" ref="AF63">IFERROR(INDEX(Tableau1[],MATCH(1,('PLANNING MATOS'!AF$3&gt;=Tableau1[DATE DEPART])*(Tableau1[DATE RETOUR]&gt;='PLANNING MATOS'!AF$3)*(Tableau1[[MATERIEL ]]='PLANNING MATOS'!$A63),0),8),"")</f>
        <v/>
      </c>
    </row>
    <row r="64" spans="1:32" ht="15.75" thickBot="1" x14ac:dyDescent="0.3">
      <c r="A64" s="48" t="str">
        <f>IFERROR(INDEX(INVENTAIRE!$A$4:$A$502,INVENTAIRE!N61),"")</f>
        <v/>
      </c>
      <c r="B64" s="49" t="str">
        <f t="array" ref="B64">IFERROR(INDEX(Tableau1[],MATCH(1,('PLANNING MATOS'!B$3&gt;=Tableau1[DATE DEPART])*(Tableau1[DATE RETOUR]&gt;='PLANNING MATOS'!B$3)*(Tableau1[[MATERIEL ]]='PLANNING MATOS'!$A64),0),8),"")</f>
        <v/>
      </c>
      <c r="C64" s="49" t="str">
        <f t="array" ref="C64">IFERROR(INDEX(Tableau1[],MATCH(1,('PLANNING MATOS'!C$3&gt;=Tableau1[DATE DEPART])*(Tableau1[DATE RETOUR]&gt;='PLANNING MATOS'!C$3)*(Tableau1[[MATERIEL ]]='PLANNING MATOS'!$A64),0),8),"")</f>
        <v/>
      </c>
      <c r="D64" s="49" t="str">
        <f t="array" ref="D64">IFERROR(INDEX(Tableau1[],MATCH(1,('PLANNING MATOS'!D$3&gt;=Tableau1[DATE DEPART])*(Tableau1[DATE RETOUR]&gt;='PLANNING MATOS'!D$3)*(Tableau1[[MATERIEL ]]='PLANNING MATOS'!$A64),0),8),"")</f>
        <v/>
      </c>
      <c r="E64" s="49" t="str">
        <f t="array" ref="E64">IFERROR(INDEX(Tableau1[],MATCH(1,('PLANNING MATOS'!E$3&gt;=Tableau1[DATE DEPART])*(Tableau1[DATE RETOUR]&gt;='PLANNING MATOS'!E$3)*(Tableau1[[MATERIEL ]]='PLANNING MATOS'!$A64),0),8),"")</f>
        <v/>
      </c>
      <c r="F64" s="49" t="str">
        <f t="array" ref="F64">IFERROR(INDEX(Tableau1[],MATCH(1,('PLANNING MATOS'!F$3&gt;=Tableau1[DATE DEPART])*(Tableau1[DATE RETOUR]&gt;='PLANNING MATOS'!F$3)*(Tableau1[[MATERIEL ]]='PLANNING MATOS'!$A64),0),8),"")</f>
        <v/>
      </c>
      <c r="G64" s="49" t="str">
        <f t="array" ref="G64">IFERROR(INDEX(Tableau1[],MATCH(1,('PLANNING MATOS'!G$3&gt;=Tableau1[DATE DEPART])*(Tableau1[DATE RETOUR]&gt;='PLANNING MATOS'!G$3)*(Tableau1[[MATERIEL ]]='PLANNING MATOS'!$A64),0),8),"")</f>
        <v/>
      </c>
      <c r="H64" s="49" t="str">
        <f t="array" ref="H64">IFERROR(INDEX(Tableau1[],MATCH(1,('PLANNING MATOS'!H$3&gt;=Tableau1[DATE DEPART])*(Tableau1[DATE RETOUR]&gt;='PLANNING MATOS'!H$3)*(Tableau1[[MATERIEL ]]='PLANNING MATOS'!$A64),0),8),"")</f>
        <v/>
      </c>
      <c r="I64" s="49" t="str">
        <f t="array" ref="I64">IFERROR(INDEX(Tableau1[],MATCH(1,('PLANNING MATOS'!I$3&gt;=Tableau1[DATE DEPART])*(Tableau1[DATE RETOUR]&gt;='PLANNING MATOS'!I$3)*(Tableau1[[MATERIEL ]]='PLANNING MATOS'!$A64),0),8),"")</f>
        <v/>
      </c>
      <c r="J64" s="49" t="str">
        <f t="array" ref="J64">IFERROR(INDEX(Tableau1[],MATCH(1,('PLANNING MATOS'!J$3&gt;=Tableau1[DATE DEPART])*(Tableau1[DATE RETOUR]&gt;='PLANNING MATOS'!J$3)*(Tableau1[[MATERIEL ]]='PLANNING MATOS'!$A64),0),8),"")</f>
        <v/>
      </c>
      <c r="K64" s="49" t="str">
        <f t="array" ref="K64">IFERROR(INDEX(Tableau1[],MATCH(1,('PLANNING MATOS'!K$3&gt;=Tableau1[DATE DEPART])*(Tableau1[DATE RETOUR]&gt;='PLANNING MATOS'!K$3)*(Tableau1[[MATERIEL ]]='PLANNING MATOS'!$A64),0),8),"")</f>
        <v/>
      </c>
      <c r="L64" s="49" t="str">
        <f t="array" ref="L64">IFERROR(INDEX(Tableau1[],MATCH(1,('PLANNING MATOS'!L$3&gt;=Tableau1[DATE DEPART])*(Tableau1[DATE RETOUR]&gt;='PLANNING MATOS'!L$3)*(Tableau1[[MATERIEL ]]='PLANNING MATOS'!$A64),0),8),"")</f>
        <v/>
      </c>
      <c r="M64" s="49" t="str">
        <f t="array" ref="M64">IFERROR(INDEX(Tableau1[],MATCH(1,('PLANNING MATOS'!M$3&gt;=Tableau1[DATE DEPART])*(Tableau1[DATE RETOUR]&gt;='PLANNING MATOS'!M$3)*(Tableau1[[MATERIEL ]]='PLANNING MATOS'!$A64),0),8),"")</f>
        <v/>
      </c>
      <c r="N64" s="49" t="str">
        <f t="array" ref="N64">IFERROR(INDEX(Tableau1[],MATCH(1,('PLANNING MATOS'!N$3&gt;=Tableau1[DATE DEPART])*(Tableau1[DATE RETOUR]&gt;='PLANNING MATOS'!N$3)*(Tableau1[[MATERIEL ]]='PLANNING MATOS'!$A64),0),8),"")</f>
        <v/>
      </c>
      <c r="O64" s="49" t="str">
        <f t="array" ref="O64">IFERROR(INDEX(Tableau1[],MATCH(1,('PLANNING MATOS'!O$3&gt;=Tableau1[DATE DEPART])*(Tableau1[DATE RETOUR]&gt;='PLANNING MATOS'!O$3)*(Tableau1[[MATERIEL ]]='PLANNING MATOS'!$A64),0),8),"")</f>
        <v/>
      </c>
      <c r="P64" s="49" t="str">
        <f t="array" ref="P64">IFERROR(INDEX(Tableau1[],MATCH(1,('PLANNING MATOS'!P$3&gt;=Tableau1[DATE DEPART])*(Tableau1[DATE RETOUR]&gt;='PLANNING MATOS'!P$3)*(Tableau1[[MATERIEL ]]='PLANNING MATOS'!$A64),0),8),"")</f>
        <v/>
      </c>
      <c r="Q64" s="49" t="str">
        <f t="array" ref="Q64">IFERROR(INDEX(Tableau1[],MATCH(1,('PLANNING MATOS'!Q$3&gt;=Tableau1[DATE DEPART])*(Tableau1[DATE RETOUR]&gt;='PLANNING MATOS'!Q$3)*(Tableau1[[MATERIEL ]]='PLANNING MATOS'!$A64),0),8),"")</f>
        <v/>
      </c>
      <c r="R64" s="49" t="str">
        <f t="array" ref="R64">IFERROR(INDEX(Tableau1[],MATCH(1,('PLANNING MATOS'!R$3&gt;=Tableau1[DATE DEPART])*(Tableau1[DATE RETOUR]&gt;='PLANNING MATOS'!R$3)*(Tableau1[[MATERIEL ]]='PLANNING MATOS'!$A64),0),8),"")</f>
        <v/>
      </c>
      <c r="S64" s="49" t="str">
        <f t="array" ref="S64">IFERROR(INDEX(Tableau1[],MATCH(1,('PLANNING MATOS'!S$3&gt;=Tableau1[DATE DEPART])*(Tableau1[DATE RETOUR]&gt;='PLANNING MATOS'!S$3)*(Tableau1[[MATERIEL ]]='PLANNING MATOS'!$A64),0),8),"")</f>
        <v/>
      </c>
      <c r="T64" s="49" t="str">
        <f t="array" ref="T64">IFERROR(INDEX(Tableau1[],MATCH(1,('PLANNING MATOS'!T$3&gt;=Tableau1[DATE DEPART])*(Tableau1[DATE RETOUR]&gt;='PLANNING MATOS'!T$3)*(Tableau1[[MATERIEL ]]='PLANNING MATOS'!$A64),0),8),"")</f>
        <v/>
      </c>
      <c r="U64" s="49" t="str">
        <f t="array" ref="U64">IFERROR(INDEX(Tableau1[],MATCH(1,('PLANNING MATOS'!U$3&gt;=Tableau1[DATE DEPART])*(Tableau1[DATE RETOUR]&gt;='PLANNING MATOS'!U$3)*(Tableau1[[MATERIEL ]]='PLANNING MATOS'!$A64),0),8),"")</f>
        <v/>
      </c>
      <c r="V64" s="49" t="str">
        <f t="array" ref="V64">IFERROR(INDEX(Tableau1[],MATCH(1,('PLANNING MATOS'!V$3&gt;=Tableau1[DATE DEPART])*(Tableau1[DATE RETOUR]&gt;='PLANNING MATOS'!V$3)*(Tableau1[[MATERIEL ]]='PLANNING MATOS'!$A64),0),8),"")</f>
        <v/>
      </c>
      <c r="W64" s="49" t="str">
        <f t="array" ref="W64">IFERROR(INDEX(Tableau1[],MATCH(1,('PLANNING MATOS'!W$3&gt;=Tableau1[DATE DEPART])*(Tableau1[DATE RETOUR]&gt;='PLANNING MATOS'!W$3)*(Tableau1[[MATERIEL ]]='PLANNING MATOS'!$A64),0),8),"")</f>
        <v/>
      </c>
      <c r="X64" s="49" t="str">
        <f t="array" ref="X64">IFERROR(INDEX(Tableau1[],MATCH(1,('PLANNING MATOS'!X$3&gt;=Tableau1[DATE DEPART])*(Tableau1[DATE RETOUR]&gt;='PLANNING MATOS'!X$3)*(Tableau1[[MATERIEL ]]='PLANNING MATOS'!$A64),0),8),"")</f>
        <v/>
      </c>
      <c r="Y64" s="49" t="str">
        <f t="array" ref="Y64">IFERROR(INDEX(Tableau1[],MATCH(1,('PLANNING MATOS'!Y$3&gt;=Tableau1[DATE DEPART])*(Tableau1[DATE RETOUR]&gt;='PLANNING MATOS'!Y$3)*(Tableau1[[MATERIEL ]]='PLANNING MATOS'!$A64),0),8),"")</f>
        <v/>
      </c>
      <c r="Z64" s="49" t="str">
        <f t="array" ref="Z64">IFERROR(INDEX(Tableau1[],MATCH(1,('PLANNING MATOS'!Z$3&gt;=Tableau1[DATE DEPART])*(Tableau1[DATE RETOUR]&gt;='PLANNING MATOS'!Z$3)*(Tableau1[[MATERIEL ]]='PLANNING MATOS'!$A64),0),8),"")</f>
        <v/>
      </c>
      <c r="AA64" s="49" t="str">
        <f t="array" ref="AA64">IFERROR(INDEX(Tableau1[],MATCH(1,('PLANNING MATOS'!AA$3&gt;=Tableau1[DATE DEPART])*(Tableau1[DATE RETOUR]&gt;='PLANNING MATOS'!AA$3)*(Tableau1[[MATERIEL ]]='PLANNING MATOS'!$A64),0),8),"")</f>
        <v/>
      </c>
      <c r="AB64" s="49" t="str">
        <f t="array" ref="AB64">IFERROR(INDEX(Tableau1[],MATCH(1,('PLANNING MATOS'!AB$3&gt;=Tableau1[DATE DEPART])*(Tableau1[DATE RETOUR]&gt;='PLANNING MATOS'!AB$3)*(Tableau1[[MATERIEL ]]='PLANNING MATOS'!$A64),0),8),"")</f>
        <v/>
      </c>
      <c r="AC64" s="49" t="str">
        <f t="array" ref="AC64">IFERROR(INDEX(Tableau1[],MATCH(1,('PLANNING MATOS'!AC$3&gt;=Tableau1[DATE DEPART])*(Tableau1[DATE RETOUR]&gt;='PLANNING MATOS'!AC$3)*(Tableau1[[MATERIEL ]]='PLANNING MATOS'!$A64),0),8),"")</f>
        <v/>
      </c>
      <c r="AD64" s="49" t="str">
        <f t="array" ref="AD64">IFERROR(INDEX(Tableau1[],MATCH(1,('PLANNING MATOS'!AD$3&gt;=Tableau1[DATE DEPART])*(Tableau1[DATE RETOUR]&gt;='PLANNING MATOS'!AD$3)*(Tableau1[[MATERIEL ]]='PLANNING MATOS'!$A64),0),8),"")</f>
        <v/>
      </c>
      <c r="AE64" s="49" t="str">
        <f t="array" ref="AE64">IFERROR(INDEX(Tableau1[],MATCH(1,('PLANNING MATOS'!AE$3&gt;=Tableau1[DATE DEPART])*(Tableau1[DATE RETOUR]&gt;='PLANNING MATOS'!AE$3)*(Tableau1[[MATERIEL ]]='PLANNING MATOS'!$A64),0),8),"")</f>
        <v/>
      </c>
      <c r="AF64" s="49" t="str">
        <f t="array" ref="AF64">IFERROR(INDEX(Tableau1[],MATCH(1,('PLANNING MATOS'!AF$3&gt;=Tableau1[DATE DEPART])*(Tableau1[DATE RETOUR]&gt;='PLANNING MATOS'!AF$3)*(Tableau1[[MATERIEL ]]='PLANNING MATOS'!$A64),0),8),"")</f>
        <v/>
      </c>
    </row>
    <row r="65" spans="1:32" x14ac:dyDescent="0.25">
      <c r="A65" s="48" t="str">
        <f>IFERROR(INDEX(INVENTAIRE!$A$4:$A$502,INVENTAIRE!N62),"")</f>
        <v/>
      </c>
      <c r="B65" s="49" t="str">
        <f t="array" ref="B65">IFERROR(INDEX(Tableau1[],MATCH(1,('PLANNING MATOS'!B$3&gt;=Tableau1[DATE DEPART])*(Tableau1[DATE RETOUR]&gt;='PLANNING MATOS'!B$3)*(Tableau1[[MATERIEL ]]='PLANNING MATOS'!$A65),0),8),"")</f>
        <v/>
      </c>
      <c r="C65" s="49" t="str">
        <f t="array" ref="C65">IFERROR(INDEX(Tableau1[],MATCH(1,('PLANNING MATOS'!C$3&gt;=Tableau1[DATE DEPART])*(Tableau1[DATE RETOUR]&gt;='PLANNING MATOS'!C$3)*(Tableau1[[MATERIEL ]]='PLANNING MATOS'!$A65),0),8),"")</f>
        <v/>
      </c>
      <c r="D65" s="49" t="str">
        <f t="array" ref="D65">IFERROR(INDEX(Tableau1[],MATCH(1,('PLANNING MATOS'!D$3&gt;=Tableau1[DATE DEPART])*(Tableau1[DATE RETOUR]&gt;='PLANNING MATOS'!D$3)*(Tableau1[[MATERIEL ]]='PLANNING MATOS'!$A65),0),8),"")</f>
        <v/>
      </c>
      <c r="E65" s="49" t="str">
        <f t="array" ref="E65">IFERROR(INDEX(Tableau1[],MATCH(1,('PLANNING MATOS'!E$3&gt;=Tableau1[DATE DEPART])*(Tableau1[DATE RETOUR]&gt;='PLANNING MATOS'!E$3)*(Tableau1[[MATERIEL ]]='PLANNING MATOS'!$A65),0),8),"")</f>
        <v/>
      </c>
      <c r="F65" s="49" t="str">
        <f t="array" ref="F65">IFERROR(INDEX(Tableau1[],MATCH(1,('PLANNING MATOS'!F$3&gt;=Tableau1[DATE DEPART])*(Tableau1[DATE RETOUR]&gt;='PLANNING MATOS'!F$3)*(Tableau1[[MATERIEL ]]='PLANNING MATOS'!$A65),0),8),"")</f>
        <v/>
      </c>
      <c r="G65" s="49" t="str">
        <f t="array" ref="G65">IFERROR(INDEX(Tableau1[],MATCH(1,('PLANNING MATOS'!G$3&gt;=Tableau1[DATE DEPART])*(Tableau1[DATE RETOUR]&gt;='PLANNING MATOS'!G$3)*(Tableau1[[MATERIEL ]]='PLANNING MATOS'!$A65),0),8),"")</f>
        <v/>
      </c>
      <c r="H65" s="49" t="str">
        <f t="array" ref="H65">IFERROR(INDEX(Tableau1[],MATCH(1,('PLANNING MATOS'!H$3&gt;=Tableau1[DATE DEPART])*(Tableau1[DATE RETOUR]&gt;='PLANNING MATOS'!H$3)*(Tableau1[[MATERIEL ]]='PLANNING MATOS'!$A65),0),8),"")</f>
        <v/>
      </c>
      <c r="I65" s="49" t="str">
        <f t="array" ref="I65">IFERROR(INDEX(Tableau1[],MATCH(1,('PLANNING MATOS'!I$3&gt;=Tableau1[DATE DEPART])*(Tableau1[DATE RETOUR]&gt;='PLANNING MATOS'!I$3)*(Tableau1[[MATERIEL ]]='PLANNING MATOS'!$A65),0),8),"")</f>
        <v/>
      </c>
      <c r="J65" s="49" t="str">
        <f t="array" ref="J65">IFERROR(INDEX(Tableau1[],MATCH(1,('PLANNING MATOS'!J$3&gt;=Tableau1[DATE DEPART])*(Tableau1[DATE RETOUR]&gt;='PLANNING MATOS'!J$3)*(Tableau1[[MATERIEL ]]='PLANNING MATOS'!$A65),0),8),"")</f>
        <v/>
      </c>
      <c r="K65" s="49" t="str">
        <f t="array" ref="K65">IFERROR(INDEX(Tableau1[],MATCH(1,('PLANNING MATOS'!K$3&gt;=Tableau1[DATE DEPART])*(Tableau1[DATE RETOUR]&gt;='PLANNING MATOS'!K$3)*(Tableau1[[MATERIEL ]]='PLANNING MATOS'!$A65),0),8),"")</f>
        <v/>
      </c>
      <c r="L65" s="49" t="str">
        <f t="array" ref="L65">IFERROR(INDEX(Tableau1[],MATCH(1,('PLANNING MATOS'!L$3&gt;=Tableau1[DATE DEPART])*(Tableau1[DATE RETOUR]&gt;='PLANNING MATOS'!L$3)*(Tableau1[[MATERIEL ]]='PLANNING MATOS'!$A65),0),8),"")</f>
        <v/>
      </c>
      <c r="M65" s="49" t="str">
        <f t="array" ref="M65">IFERROR(INDEX(Tableau1[],MATCH(1,('PLANNING MATOS'!M$3&gt;=Tableau1[DATE DEPART])*(Tableau1[DATE RETOUR]&gt;='PLANNING MATOS'!M$3)*(Tableau1[[MATERIEL ]]='PLANNING MATOS'!$A65),0),8),"")</f>
        <v/>
      </c>
      <c r="N65" s="49" t="str">
        <f t="array" ref="N65">IFERROR(INDEX(Tableau1[],MATCH(1,('PLANNING MATOS'!N$3&gt;=Tableau1[DATE DEPART])*(Tableau1[DATE RETOUR]&gt;='PLANNING MATOS'!N$3)*(Tableau1[[MATERIEL ]]='PLANNING MATOS'!$A65),0),8),"")</f>
        <v/>
      </c>
      <c r="O65" s="49" t="str">
        <f t="array" ref="O65">IFERROR(INDEX(Tableau1[],MATCH(1,('PLANNING MATOS'!O$3&gt;=Tableau1[DATE DEPART])*(Tableau1[DATE RETOUR]&gt;='PLANNING MATOS'!O$3)*(Tableau1[[MATERIEL ]]='PLANNING MATOS'!$A65),0),8),"")</f>
        <v/>
      </c>
      <c r="P65" s="49" t="str">
        <f t="array" ref="P65">IFERROR(INDEX(Tableau1[],MATCH(1,('PLANNING MATOS'!P$3&gt;=Tableau1[DATE DEPART])*(Tableau1[DATE RETOUR]&gt;='PLANNING MATOS'!P$3)*(Tableau1[[MATERIEL ]]='PLANNING MATOS'!$A65),0),8),"")</f>
        <v/>
      </c>
      <c r="Q65" s="49" t="str">
        <f t="array" ref="Q65">IFERROR(INDEX(Tableau1[],MATCH(1,('PLANNING MATOS'!Q$3&gt;=Tableau1[DATE DEPART])*(Tableau1[DATE RETOUR]&gt;='PLANNING MATOS'!Q$3)*(Tableau1[[MATERIEL ]]='PLANNING MATOS'!$A65),0),8),"")</f>
        <v/>
      </c>
      <c r="R65" s="49" t="str">
        <f t="array" ref="R65">IFERROR(INDEX(Tableau1[],MATCH(1,('PLANNING MATOS'!R$3&gt;=Tableau1[DATE DEPART])*(Tableau1[DATE RETOUR]&gt;='PLANNING MATOS'!R$3)*(Tableau1[[MATERIEL ]]='PLANNING MATOS'!$A65),0),8),"")</f>
        <v/>
      </c>
      <c r="S65" s="49" t="str">
        <f t="array" ref="S65">IFERROR(INDEX(Tableau1[],MATCH(1,('PLANNING MATOS'!S$3&gt;=Tableau1[DATE DEPART])*(Tableau1[DATE RETOUR]&gt;='PLANNING MATOS'!S$3)*(Tableau1[[MATERIEL ]]='PLANNING MATOS'!$A65),0),8),"")</f>
        <v/>
      </c>
      <c r="T65" s="49" t="str">
        <f t="array" ref="T65">IFERROR(INDEX(Tableau1[],MATCH(1,('PLANNING MATOS'!T$3&gt;=Tableau1[DATE DEPART])*(Tableau1[DATE RETOUR]&gt;='PLANNING MATOS'!T$3)*(Tableau1[[MATERIEL ]]='PLANNING MATOS'!$A65),0),8),"")</f>
        <v/>
      </c>
      <c r="U65" s="49" t="str">
        <f t="array" ref="U65">IFERROR(INDEX(Tableau1[],MATCH(1,('PLANNING MATOS'!U$3&gt;=Tableau1[DATE DEPART])*(Tableau1[DATE RETOUR]&gt;='PLANNING MATOS'!U$3)*(Tableau1[[MATERIEL ]]='PLANNING MATOS'!$A65),0),8),"")</f>
        <v/>
      </c>
      <c r="V65" s="49" t="str">
        <f t="array" ref="V65">IFERROR(INDEX(Tableau1[],MATCH(1,('PLANNING MATOS'!V$3&gt;=Tableau1[DATE DEPART])*(Tableau1[DATE RETOUR]&gt;='PLANNING MATOS'!V$3)*(Tableau1[[MATERIEL ]]='PLANNING MATOS'!$A65),0),8),"")</f>
        <v/>
      </c>
      <c r="W65" s="49" t="str">
        <f t="array" ref="W65">IFERROR(INDEX(Tableau1[],MATCH(1,('PLANNING MATOS'!W$3&gt;=Tableau1[DATE DEPART])*(Tableau1[DATE RETOUR]&gt;='PLANNING MATOS'!W$3)*(Tableau1[[MATERIEL ]]='PLANNING MATOS'!$A65),0),8),"")</f>
        <v/>
      </c>
      <c r="X65" s="49" t="str">
        <f t="array" ref="X65">IFERROR(INDEX(Tableau1[],MATCH(1,('PLANNING MATOS'!X$3&gt;=Tableau1[DATE DEPART])*(Tableau1[DATE RETOUR]&gt;='PLANNING MATOS'!X$3)*(Tableau1[[MATERIEL ]]='PLANNING MATOS'!$A65),0),8),"")</f>
        <v/>
      </c>
      <c r="Y65" s="49" t="str">
        <f t="array" ref="Y65">IFERROR(INDEX(Tableau1[],MATCH(1,('PLANNING MATOS'!Y$3&gt;=Tableau1[DATE DEPART])*(Tableau1[DATE RETOUR]&gt;='PLANNING MATOS'!Y$3)*(Tableau1[[MATERIEL ]]='PLANNING MATOS'!$A65),0),8),"")</f>
        <v/>
      </c>
      <c r="Z65" s="49" t="str">
        <f t="array" ref="Z65">IFERROR(INDEX(Tableau1[],MATCH(1,('PLANNING MATOS'!Z$3&gt;=Tableau1[DATE DEPART])*(Tableau1[DATE RETOUR]&gt;='PLANNING MATOS'!Z$3)*(Tableau1[[MATERIEL ]]='PLANNING MATOS'!$A65),0),8),"")</f>
        <v/>
      </c>
      <c r="AA65" s="49" t="str">
        <f t="array" ref="AA65">IFERROR(INDEX(Tableau1[],MATCH(1,('PLANNING MATOS'!AA$3&gt;=Tableau1[DATE DEPART])*(Tableau1[DATE RETOUR]&gt;='PLANNING MATOS'!AA$3)*(Tableau1[[MATERIEL ]]='PLANNING MATOS'!$A65),0),8),"")</f>
        <v/>
      </c>
      <c r="AB65" s="49" t="str">
        <f t="array" ref="AB65">IFERROR(INDEX(Tableau1[],MATCH(1,('PLANNING MATOS'!AB$3&gt;=Tableau1[DATE DEPART])*(Tableau1[DATE RETOUR]&gt;='PLANNING MATOS'!AB$3)*(Tableau1[[MATERIEL ]]='PLANNING MATOS'!$A65),0),8),"")</f>
        <v/>
      </c>
      <c r="AC65" s="49" t="str">
        <f t="array" ref="AC65">IFERROR(INDEX(Tableau1[],MATCH(1,('PLANNING MATOS'!AC$3&gt;=Tableau1[DATE DEPART])*(Tableau1[DATE RETOUR]&gt;='PLANNING MATOS'!AC$3)*(Tableau1[[MATERIEL ]]='PLANNING MATOS'!$A65),0),8),"")</f>
        <v/>
      </c>
      <c r="AD65" s="49" t="str">
        <f t="array" ref="AD65">IFERROR(INDEX(Tableau1[],MATCH(1,('PLANNING MATOS'!AD$3&gt;=Tableau1[DATE DEPART])*(Tableau1[DATE RETOUR]&gt;='PLANNING MATOS'!AD$3)*(Tableau1[[MATERIEL ]]='PLANNING MATOS'!$A65),0),8),"")</f>
        <v/>
      </c>
      <c r="AE65" s="49" t="str">
        <f t="array" ref="AE65">IFERROR(INDEX(Tableau1[],MATCH(1,('PLANNING MATOS'!AE$3&gt;=Tableau1[DATE DEPART])*(Tableau1[DATE RETOUR]&gt;='PLANNING MATOS'!AE$3)*(Tableau1[[MATERIEL ]]='PLANNING MATOS'!$A65),0),8),"")</f>
        <v/>
      </c>
      <c r="AF65" s="49" t="str">
        <f t="array" ref="AF65">IFERROR(INDEX(Tableau1[],MATCH(1,('PLANNING MATOS'!AF$3&gt;=Tableau1[DATE DEPART])*(Tableau1[DATE RETOUR]&gt;='PLANNING MATOS'!AF$3)*(Tableau1[[MATERIEL ]]='PLANNING MATOS'!$A65),0),8),"")</f>
        <v/>
      </c>
    </row>
  </sheetData>
  <mergeCells count="4">
    <mergeCell ref="F1:R2"/>
    <mergeCell ref="S1:AF2"/>
    <mergeCell ref="B1:E1"/>
    <mergeCell ref="B2:E2"/>
  </mergeCells>
  <conditionalFormatting sqref="B4:AF65">
    <cfRule type="expression" dxfId="81" priority="4">
      <formula>OR(B$5=7,B$5=1)</formula>
    </cfRule>
  </conditionalFormatting>
  <conditionalFormatting sqref="B3:AF3">
    <cfRule type="timePeriod" dxfId="80" priority="3" timePeriod="today">
      <formula>FLOOR(B3,1)=TODAY()</formula>
    </cfRule>
  </conditionalFormatting>
  <conditionalFormatting sqref="B6:AF65">
    <cfRule type="containsText" dxfId="79" priority="1" operator="containsText" text="*">
      <formula>NOT(ISERROR(SEARCH("*",B6)))</formula>
    </cfRule>
    <cfRule type="containsBlanks" dxfId="78" priority="5">
      <formula>LEN(TRIM(B6))=0</formula>
    </cfRule>
  </conditionalFormatting>
  <dataValidations count="1">
    <dataValidation allowBlank="1" showInputMessage="1" showErrorMessage="1" promptTitle="CHOIX MATERIEL" sqref="A6:A65"/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4" r:id="rId4" name="CommandButton1">
          <controlPr defaultSize="0" print="0" autoLine="0" autoPict="0" r:id="rId5">
            <anchor moveWithCells="1">
              <from>
                <xdr:col>25</xdr:col>
                <xdr:colOff>19050</xdr:colOff>
                <xdr:row>0</xdr:row>
                <xdr:rowOff>66675</xdr:rowOff>
              </from>
              <to>
                <xdr:col>31</xdr:col>
                <xdr:colOff>314325</xdr:colOff>
                <xdr:row>1</xdr:row>
                <xdr:rowOff>238125</xdr:rowOff>
              </to>
            </anchor>
          </controlPr>
        </control>
      </mc:Choice>
      <mc:Fallback>
        <control shapeId="8194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CONFIG!$J$2:$J$13</xm:f>
          </x14:formula1>
          <xm:sqref>B2</xm:sqref>
        </x14:dataValidation>
        <x14:dataValidation type="list" allowBlank="1" showInputMessage="1" showErrorMessage="1">
          <x14:formula1>
            <xm:f>CONFIG!$I$2:$I$13</xm:f>
          </x14:formula1>
          <xm:sqref>B1</xm:sqref>
        </x14:dataValidation>
        <x14:dataValidation type="list" allowBlank="1" showInputMessage="1" showErrorMessage="1">
          <x14:formula1>
            <xm:f>CONFIG!$C$2:$C$14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V17"/>
  <sheetViews>
    <sheetView showGridLines="0" topLeftCell="B1" zoomScale="80" zoomScaleNormal="80" workbookViewId="0">
      <selection activeCell="H29" sqref="H29"/>
    </sheetView>
  </sheetViews>
  <sheetFormatPr baseColWidth="10" defaultRowHeight="15" x14ac:dyDescent="0.25"/>
  <cols>
    <col min="1" max="1" width="26.140625" customWidth="1"/>
    <col min="2" max="2" width="59.140625" style="1" customWidth="1"/>
    <col min="3" max="3" width="28.7109375" bestFit="1" customWidth="1"/>
    <col min="4" max="4" width="17.42578125" style="1" bestFit="1" customWidth="1"/>
    <col min="5" max="5" width="17.7109375" style="1" bestFit="1" customWidth="1"/>
    <col min="6" max="7" width="17.7109375" style="1" customWidth="1"/>
    <col min="8" max="9" width="16.5703125" style="1" customWidth="1"/>
    <col min="10" max="15" width="11.42578125" style="74" customWidth="1"/>
    <col min="16" max="16" width="19.85546875" style="87" bestFit="1" customWidth="1"/>
    <col min="17" max="17" width="18.7109375" style="87" bestFit="1" customWidth="1"/>
    <col min="18" max="18" width="11.42578125" style="87" customWidth="1"/>
    <col min="19" max="20" width="12" style="87" bestFit="1" customWidth="1"/>
    <col min="21" max="21" width="11.42578125" style="87"/>
    <col min="22" max="22" width="12" style="87" bestFit="1" customWidth="1"/>
    <col min="23" max="16384" width="11.42578125" style="87"/>
  </cols>
  <sheetData>
    <row r="1" spans="1:22" ht="24" customHeight="1" thickBot="1" x14ac:dyDescent="0.3">
      <c r="A1" s="131" t="s">
        <v>259</v>
      </c>
      <c r="B1" s="131"/>
      <c r="C1" s="131"/>
      <c r="D1" s="131"/>
      <c r="E1" s="131"/>
      <c r="F1" s="131"/>
      <c r="G1" s="131"/>
      <c r="H1" s="131"/>
      <c r="I1" s="110"/>
    </row>
    <row r="2" spans="1:22" ht="24" thickBot="1" x14ac:dyDescent="0.3">
      <c r="A2" s="89" t="s">
        <v>200</v>
      </c>
      <c r="B2" s="90" t="s">
        <v>8</v>
      </c>
      <c r="C2" s="91"/>
      <c r="D2" s="92"/>
      <c r="E2" s="92"/>
      <c r="F2" s="92"/>
      <c r="G2" s="92"/>
      <c r="H2" s="92"/>
      <c r="I2" s="92"/>
    </row>
    <row r="3" spans="1:22" x14ac:dyDescent="0.25">
      <c r="A3" t="s">
        <v>215</v>
      </c>
      <c r="B3" t="s">
        <v>220</v>
      </c>
      <c r="C3" s="1" t="s">
        <v>221</v>
      </c>
      <c r="D3" s="1" t="s">
        <v>219</v>
      </c>
      <c r="E3" s="1" t="s">
        <v>226</v>
      </c>
      <c r="F3" s="1" t="s">
        <v>227</v>
      </c>
      <c r="G3" s="1" t="s">
        <v>253</v>
      </c>
      <c r="H3" s="1" t="s">
        <v>216</v>
      </c>
      <c r="I3" s="74" t="s">
        <v>196</v>
      </c>
      <c r="J3" s="74" t="s">
        <v>246</v>
      </c>
      <c r="K3" s="74" t="s">
        <v>247</v>
      </c>
      <c r="L3" s="74" t="s">
        <v>237</v>
      </c>
      <c r="M3" s="74" t="s">
        <v>248</v>
      </c>
      <c r="N3" s="74" t="s">
        <v>249</v>
      </c>
      <c r="O3" s="87" t="s">
        <v>262</v>
      </c>
      <c r="P3" s="87" t="s">
        <v>263</v>
      </c>
      <c r="Q3" s="87" t="s">
        <v>264</v>
      </c>
    </row>
    <row r="4" spans="1:22" x14ac:dyDescent="0.25">
      <c r="B4" t="s">
        <v>145</v>
      </c>
      <c r="C4" s="51">
        <v>43657</v>
      </c>
      <c r="D4" s="51">
        <v>43666</v>
      </c>
      <c r="E4" s="51" t="s">
        <v>256</v>
      </c>
      <c r="F4" s="51" t="s">
        <v>257</v>
      </c>
      <c r="G4" s="73" t="str">
        <f>IF(Tableau1[[#This Row],[INITIALES]]="","",Tableau1[[#This Row],[INITIALES]]&amp;TEXT(Tableau1[[#This Row],[DATE DEPART]], "jjmmaa"))</f>
        <v/>
      </c>
      <c r="H4" s="73" t="str">
        <f>IFERROR(VLOOKUP(A4,Tableau6[],2,FALSE),"")</f>
        <v/>
      </c>
      <c r="I4" s="73">
        <f>IFERROR(ROWS($A$4:Tableau1[[#This Row],[TCR]]), "")</f>
        <v>1</v>
      </c>
      <c r="J4" s="73" t="str">
        <f>IF(G4='FACTURE PRO FORMAT'!$I$6,'EMPRUNT MATERIEL'!I4,"")</f>
        <v/>
      </c>
      <c r="K4" s="73">
        <f t="shared" ref="K4:K17" si="0">IFERROR(SMALL($J$4:$J$274,I4),"")</f>
        <v>9</v>
      </c>
      <c r="L4" s="73">
        <f>IFERROR(ROWS($A$4:Tableau1[[#This Row],[TCR]]), "")</f>
        <v>1</v>
      </c>
      <c r="M4" s="73" t="str">
        <f>IF($G4='LISTE MATERIEL'!$G$3,'EMPRUNT MATERIEL'!L4,"")</f>
        <v/>
      </c>
      <c r="N4" s="73">
        <f t="shared" ref="N4:N17" si="1">IFERROR(SMALL($M$4:$M$274,L4),"")</f>
        <v>2</v>
      </c>
      <c r="O4" s="105" t="str">
        <f>IF(AND($S$4&gt;=Tableau1[[#This Row],[DATE DEPART]], $S$4&lt;=Tableau1[[#This Row],[DATE RETOUR]]),"non dispo","dispo")</f>
        <v>dispo</v>
      </c>
      <c r="P4" s="105" t="str">
        <f>IF(AND($T$4&gt;=Tableau1[[#This Row],[DATE DEPART]], $T$4&lt;=Tableau1[[#This Row],[DATE RETOUR]]), "non dispo", "dispo")</f>
        <v>dispo</v>
      </c>
      <c r="Q4" s="105" t="str">
        <f>IF(AND(Tableau1[[#This Row],[debemprunt]]="dispo", Tableau1[[#This Row],[finemprunt]]="dispo"),"dispo","non dispo")</f>
        <v>dispo</v>
      </c>
      <c r="R4" s="105"/>
      <c r="S4" s="106">
        <v>43713</v>
      </c>
      <c r="T4" s="106">
        <v>43717</v>
      </c>
      <c r="V4" s="87" t="str">
        <f t="array" ref="V4">INDEX(Tableau1[RefMission],SMALL(IF(FREQUENCY(IF(Tableau1[RefMission]&lt;&gt;"",MATCH(Tableau1[RefMission],Tableau1[RefMission],0)), ROW(Tableau1[RefMission])-ROW(Tableau1[[#This Row],[RefMission]])+1),ROW(Tableau1[RefMission])-ROW(Tableau1[[#This Row],[RefMission]])+1),ROWS(V$4:V4)))</f>
        <v>TB110919</v>
      </c>
    </row>
    <row r="5" spans="1:22" x14ac:dyDescent="0.25">
      <c r="A5" t="s">
        <v>346</v>
      </c>
      <c r="B5" t="s">
        <v>368</v>
      </c>
      <c r="C5" s="51">
        <v>43719</v>
      </c>
      <c r="D5" s="51">
        <v>43721</v>
      </c>
      <c r="E5" s="51" t="s">
        <v>256</v>
      </c>
      <c r="F5" s="51" t="s">
        <v>369</v>
      </c>
      <c r="G5" s="73" t="str">
        <f>IF(Tableau1[[#This Row],[INITIALES]]="","",Tableau1[[#This Row],[INITIALES]]&amp;TEXT(Tableau1[[#This Row],[DATE DEPART]], "jjmmaa"))</f>
        <v>TB110919</v>
      </c>
      <c r="H5" s="73" t="str">
        <f>IFERROR(VLOOKUP(A5,Tableau6[],2,FALSE),"")</f>
        <v>TB</v>
      </c>
      <c r="I5" s="73">
        <f>IFERROR(ROWS($A$4:Tableau1[[#This Row],[TCR]]), "")</f>
        <v>2</v>
      </c>
      <c r="J5" s="73" t="str">
        <f>IF(G5='FACTURE PRO FORMAT'!$I$6,'EMPRUNT MATERIEL'!I5,"")</f>
        <v/>
      </c>
      <c r="K5" s="73">
        <f t="shared" si="0"/>
        <v>10</v>
      </c>
      <c r="L5" s="73">
        <f>IFERROR(ROWS($A$4:Tableau1[[#This Row],[TCR]]), "")</f>
        <v>2</v>
      </c>
      <c r="M5" s="73">
        <f>IF($G5='LISTE MATERIEL'!$G$3,'EMPRUNT MATERIEL'!L5,"")</f>
        <v>2</v>
      </c>
      <c r="N5" s="73">
        <f t="shared" si="1"/>
        <v>3</v>
      </c>
      <c r="O5" s="105" t="str">
        <f>IF(AND($S$4&gt;=Tableau1[[#This Row],[DATE DEPART]], $S$4&lt;=Tableau1[[#This Row],[DATE RETOUR]]),"non dispo","dispo")</f>
        <v>dispo</v>
      </c>
      <c r="P5" s="105" t="str">
        <f>IF(AND($T$4&gt;=Tableau1[[#This Row],[DATE DEPART]], $T$4&lt;=Tableau1[[#This Row],[DATE RETOUR]]), "non dispo", "dispo")</f>
        <v>dispo</v>
      </c>
      <c r="Q5" s="105" t="str">
        <f>IF(AND(Tableau1[[#This Row],[debemprunt]]="dispo", Tableau1[[#This Row],[finemprunt]]="dispo"),"dispo","non dispo")</f>
        <v>dispo</v>
      </c>
      <c r="R5" s="105"/>
      <c r="V5" s="87" t="str">
        <f t="array" ref="V5">INDEX(Tableau1[RefMission],SMALL(IF(FREQUENCY(IF(Tableau1[RefMission]&lt;&gt;"",MATCH(Tableau1[RefMission],Tableau1[RefMission],0)), ROW(Tableau1[RefMission])-ROW(Tableau1[[#This Row],[RefMission]])+1),ROW(Tableau1[RefMission])-ROW(Tableau1[[#This Row],[RefMission]])+1),ROWS(V$4:V5)))</f>
        <v>JB180919</v>
      </c>
    </row>
    <row r="6" spans="1:22" x14ac:dyDescent="0.25">
      <c r="A6" t="s">
        <v>346</v>
      </c>
      <c r="B6" t="s">
        <v>370</v>
      </c>
      <c r="C6" s="51">
        <v>43719</v>
      </c>
      <c r="D6" s="51">
        <v>43721</v>
      </c>
      <c r="E6" s="51" t="s">
        <v>256</v>
      </c>
      <c r="F6" s="51" t="s">
        <v>369</v>
      </c>
      <c r="G6" s="51" t="str">
        <f>IF(Tableau1[[#This Row],[INITIALES]]="","",Tableau1[[#This Row],[INITIALES]]&amp;TEXT(Tableau1[[#This Row],[DATE DEPART]], "jjmmaa"))</f>
        <v>TB110919</v>
      </c>
      <c r="H6" s="73" t="str">
        <f>IFERROR(VLOOKUP(A6,Tableau6[],2,FALSE),"")</f>
        <v>TB</v>
      </c>
      <c r="I6" s="73">
        <f>IFERROR(ROWS($A$4:Tableau1[[#This Row],[TCR]]), "")</f>
        <v>3</v>
      </c>
      <c r="J6" s="73" t="str">
        <f>IF(G6='FACTURE PRO FORMAT'!$I$6,'EMPRUNT MATERIEL'!I6,"")</f>
        <v/>
      </c>
      <c r="K6" s="73">
        <f t="shared" si="0"/>
        <v>11</v>
      </c>
      <c r="L6" s="73">
        <f>IFERROR(ROWS($A$4:Tableau1[[#This Row],[TCR]]), "")</f>
        <v>3</v>
      </c>
      <c r="M6" s="73">
        <f>IF($G6='LISTE MATERIEL'!$G$3,'EMPRUNT MATERIEL'!L6,"")</f>
        <v>3</v>
      </c>
      <c r="N6" s="73">
        <f t="shared" si="1"/>
        <v>4</v>
      </c>
      <c r="O6" s="105" t="str">
        <f>IF(AND($S$4&gt;=Tableau1[[#This Row],[DATE DEPART]], $S$4&lt;=Tableau1[[#This Row],[DATE RETOUR]]),"non dispo","dispo")</f>
        <v>dispo</v>
      </c>
      <c r="P6" s="105" t="str">
        <f>IF(AND($T$4&gt;=Tableau1[[#This Row],[DATE DEPART]], $T$4&lt;=Tableau1[[#This Row],[DATE RETOUR]]), "non dispo", "dispo")</f>
        <v>dispo</v>
      </c>
      <c r="Q6" s="105" t="str">
        <f>IF(AND(Tableau1[[#This Row],[debemprunt]]="dispo", Tableau1[[#This Row],[finemprunt]]="dispo"),"dispo","non dispo")</f>
        <v>dispo</v>
      </c>
      <c r="V6" s="87" t="str">
        <f t="array" ref="V6">INDEX(Tableau1[RefMission],SMALL(IF(FREQUENCY(IF(Tableau1[RefMission]&lt;&gt;"",MATCH(Tableau1[RefMission],Tableau1[RefMission],0)), ROW(Tableau1[RefMission])-ROW(Tableau1[[#This Row],[RefMission]])+1),ROW(Tableau1[RefMission])-ROW(Tableau1[[#This Row],[RefMission]])+1),ROWS(V$4:V6)))</f>
        <v>OR050919</v>
      </c>
    </row>
    <row r="7" spans="1:22" x14ac:dyDescent="0.25">
      <c r="A7" t="s">
        <v>346</v>
      </c>
      <c r="B7" t="s">
        <v>189</v>
      </c>
      <c r="C7" s="51">
        <v>43719</v>
      </c>
      <c r="D7" s="51">
        <v>43721</v>
      </c>
      <c r="E7" s="51" t="s">
        <v>256</v>
      </c>
      <c r="F7" s="51" t="s">
        <v>369</v>
      </c>
      <c r="G7" s="51" t="str">
        <f>IF(Tableau1[[#This Row],[INITIALES]]="","",Tableau1[[#This Row],[INITIALES]]&amp;TEXT(Tableau1[[#This Row],[DATE DEPART]], "jjmmaa"))</f>
        <v>TB110919</v>
      </c>
      <c r="H7" s="73" t="str">
        <f>IFERROR(VLOOKUP(A7,Tableau6[],2,FALSE),"")</f>
        <v>TB</v>
      </c>
      <c r="I7" s="73">
        <f>IFERROR(ROWS($A$4:Tableau1[[#This Row],[TCR]]), "")</f>
        <v>4</v>
      </c>
      <c r="J7" s="73" t="str">
        <f>IF(G7='FACTURE PRO FORMAT'!$I$6,'EMPRUNT MATERIEL'!I7,"")</f>
        <v/>
      </c>
      <c r="K7" s="73">
        <f t="shared" si="0"/>
        <v>12</v>
      </c>
      <c r="L7" s="73">
        <f>IFERROR(ROWS($A$4:Tableau1[[#This Row],[TCR]]), "")</f>
        <v>4</v>
      </c>
      <c r="M7" s="73">
        <f>IF($G7='LISTE MATERIEL'!$G$3,'EMPRUNT MATERIEL'!L7,"")</f>
        <v>4</v>
      </c>
      <c r="N7" s="73">
        <f t="shared" si="1"/>
        <v>5</v>
      </c>
      <c r="O7" s="105" t="str">
        <f>IF(AND($S$4&gt;=Tableau1[[#This Row],[DATE DEPART]], $S$4&lt;=Tableau1[[#This Row],[DATE RETOUR]]),"non dispo","dispo")</f>
        <v>dispo</v>
      </c>
      <c r="P7" s="105" t="str">
        <f>IF(AND($T$4&gt;=Tableau1[[#This Row],[DATE DEPART]], $T$4&lt;=Tableau1[[#This Row],[DATE RETOUR]]), "non dispo", "dispo")</f>
        <v>dispo</v>
      </c>
      <c r="Q7" s="105" t="str">
        <f>IF(AND(Tableau1[[#This Row],[debemprunt]]="dispo", Tableau1[[#This Row],[finemprunt]]="dispo"),"dispo","non dispo")</f>
        <v>dispo</v>
      </c>
      <c r="V7" s="87" t="e">
        <f t="array" ref="V7">INDEX(Tableau1[RefMission],SMALL(IF(FREQUENCY(IF(Tableau1[RefMission]&lt;&gt;"",MATCH(Tableau1[RefMission],Tableau1[RefMission],0)), ROW(Tableau1[RefMission])-ROW(Tableau1[[#This Row],[RefMission]])+1),ROW(Tableau1[RefMission])-ROW(Tableau1[[#This Row],[RefMission]])+1),ROWS(V$4:V7)))</f>
        <v>#NUM!</v>
      </c>
    </row>
    <row r="8" spans="1:22" x14ac:dyDescent="0.25">
      <c r="A8" t="s">
        <v>346</v>
      </c>
      <c r="B8" t="s">
        <v>190</v>
      </c>
      <c r="C8" s="51">
        <v>43719</v>
      </c>
      <c r="D8" s="51">
        <v>43721</v>
      </c>
      <c r="E8" s="51" t="s">
        <v>256</v>
      </c>
      <c r="F8" s="51" t="s">
        <v>369</v>
      </c>
      <c r="G8" s="51" t="str">
        <f>IF(Tableau1[[#This Row],[INITIALES]]="","",Tableau1[[#This Row],[INITIALES]]&amp;TEXT(Tableau1[[#This Row],[DATE DEPART]], "jjmmaa"))</f>
        <v>TB110919</v>
      </c>
      <c r="H8" s="73" t="str">
        <f>IFERROR(VLOOKUP(A8,Tableau6[],2,FALSE),"")</f>
        <v>TB</v>
      </c>
      <c r="I8" s="73">
        <f>IFERROR(ROWS($A$4:Tableau1[[#This Row],[TCR]]), "")</f>
        <v>5</v>
      </c>
      <c r="J8" s="73" t="str">
        <f>IF(G8='FACTURE PRO FORMAT'!$I$6,'EMPRUNT MATERIEL'!I8,"")</f>
        <v/>
      </c>
      <c r="K8" s="73">
        <f t="shared" si="0"/>
        <v>13</v>
      </c>
      <c r="L8" s="73">
        <f>IFERROR(ROWS($A$4:Tableau1[[#This Row],[TCR]]), "")</f>
        <v>5</v>
      </c>
      <c r="M8" s="73">
        <f>IF($G8='LISTE MATERIEL'!$G$3,'EMPRUNT MATERIEL'!L8,"")</f>
        <v>5</v>
      </c>
      <c r="N8" s="73">
        <f t="shared" si="1"/>
        <v>6</v>
      </c>
      <c r="O8" s="105" t="str">
        <f>IF(AND($S$4&gt;=Tableau1[[#This Row],[DATE DEPART]], $S$4&lt;=Tableau1[[#This Row],[DATE RETOUR]]),"non dispo","dispo")</f>
        <v>dispo</v>
      </c>
      <c r="P8" s="105" t="str">
        <f>IF(AND($T$4&gt;=Tableau1[[#This Row],[DATE DEPART]], $T$4&lt;=Tableau1[[#This Row],[DATE RETOUR]]), "non dispo", "dispo")</f>
        <v>dispo</v>
      </c>
      <c r="Q8" s="105" t="str">
        <f>IF(AND(Tableau1[[#This Row],[debemprunt]]="dispo", Tableau1[[#This Row],[finemprunt]]="dispo"),"dispo","non dispo")</f>
        <v>dispo</v>
      </c>
    </row>
    <row r="9" spans="1:22" x14ac:dyDescent="0.25">
      <c r="A9" t="s">
        <v>346</v>
      </c>
      <c r="B9" t="s">
        <v>191</v>
      </c>
      <c r="C9" s="51">
        <v>43719</v>
      </c>
      <c r="D9" s="51">
        <v>43721</v>
      </c>
      <c r="E9" s="51" t="s">
        <v>256</v>
      </c>
      <c r="F9" s="51" t="s">
        <v>369</v>
      </c>
      <c r="G9" s="51" t="str">
        <f>IF(Tableau1[[#This Row],[INITIALES]]="","",Tableau1[[#This Row],[INITIALES]]&amp;TEXT(Tableau1[[#This Row],[DATE DEPART]], "jjmmaa"))</f>
        <v>TB110919</v>
      </c>
      <c r="H9" s="73" t="str">
        <f>IFERROR(VLOOKUP(A9,Tableau6[],2,FALSE),"")</f>
        <v>TB</v>
      </c>
      <c r="I9" s="73">
        <f>IFERROR(ROWS($A$4:Tableau1[[#This Row],[TCR]]), "")</f>
        <v>6</v>
      </c>
      <c r="J9" s="73" t="str">
        <f>IF(G9='FACTURE PRO FORMAT'!$I$6,'EMPRUNT MATERIEL'!I9,"")</f>
        <v/>
      </c>
      <c r="K9" s="73">
        <f t="shared" si="0"/>
        <v>14</v>
      </c>
      <c r="L9" s="73">
        <f>IFERROR(ROWS($A$4:Tableau1[[#This Row],[TCR]]), "")</f>
        <v>6</v>
      </c>
      <c r="M9" s="73">
        <f>IF($G9='LISTE MATERIEL'!$G$3,'EMPRUNT MATERIEL'!L9,"")</f>
        <v>6</v>
      </c>
      <c r="N9" s="73">
        <f t="shared" si="1"/>
        <v>7</v>
      </c>
      <c r="O9" s="105" t="str">
        <f>IF(AND($S$4&gt;=Tableau1[[#This Row],[DATE DEPART]], $S$4&lt;=Tableau1[[#This Row],[DATE RETOUR]]),"non dispo","dispo")</f>
        <v>dispo</v>
      </c>
      <c r="P9" s="105" t="str">
        <f>IF(AND($T$4&gt;=Tableau1[[#This Row],[DATE DEPART]], $T$4&lt;=Tableau1[[#This Row],[DATE RETOUR]]), "non dispo", "dispo")</f>
        <v>dispo</v>
      </c>
      <c r="Q9" s="105" t="str">
        <f>IF(AND(Tableau1[[#This Row],[debemprunt]]="dispo", Tableau1[[#This Row],[finemprunt]]="dispo"),"dispo","non dispo")</f>
        <v>dispo</v>
      </c>
    </row>
    <row r="10" spans="1:22" x14ac:dyDescent="0.25">
      <c r="A10" t="s">
        <v>346</v>
      </c>
      <c r="B10" t="s">
        <v>193</v>
      </c>
      <c r="C10" s="51">
        <v>43719</v>
      </c>
      <c r="D10" s="51">
        <v>43721</v>
      </c>
      <c r="E10" s="51" t="s">
        <v>256</v>
      </c>
      <c r="F10" s="51" t="s">
        <v>369</v>
      </c>
      <c r="G10" s="51" t="str">
        <f>IF(Tableau1[[#This Row],[INITIALES]]="","",Tableau1[[#This Row],[INITIALES]]&amp;TEXT(Tableau1[[#This Row],[DATE DEPART]], "jjmmaa"))</f>
        <v>TB110919</v>
      </c>
      <c r="H10" s="73" t="str">
        <f>IFERROR(VLOOKUP(A10,Tableau6[],2,FALSE),"")</f>
        <v>TB</v>
      </c>
      <c r="I10" s="73">
        <f>IFERROR(ROWS($A$4:Tableau1[[#This Row],[TCR]]), "")</f>
        <v>7</v>
      </c>
      <c r="J10" s="73" t="str">
        <f>IF(G10='FACTURE PRO FORMAT'!$I$6,'EMPRUNT MATERIEL'!I10,"")</f>
        <v/>
      </c>
      <c r="K10" s="73" t="str">
        <f t="shared" si="0"/>
        <v/>
      </c>
      <c r="L10" s="73">
        <f>IFERROR(ROWS($A$4:Tableau1[[#This Row],[TCR]]), "")</f>
        <v>7</v>
      </c>
      <c r="M10" s="73">
        <f>IF($G10='LISTE MATERIEL'!$G$3,'EMPRUNT MATERIEL'!L10,"")</f>
        <v>7</v>
      </c>
      <c r="N10" s="73" t="str">
        <f t="shared" si="1"/>
        <v/>
      </c>
      <c r="O10" s="105" t="str">
        <f>IF(AND($S$4&gt;=Tableau1[[#This Row],[DATE DEPART]], $S$4&lt;=Tableau1[[#This Row],[DATE RETOUR]]),"non dispo","dispo")</f>
        <v>dispo</v>
      </c>
      <c r="P10" s="105" t="str">
        <f>IF(AND($T$4&gt;=Tableau1[[#This Row],[DATE DEPART]], $T$4&lt;=Tableau1[[#This Row],[DATE RETOUR]]), "non dispo", "dispo")</f>
        <v>dispo</v>
      </c>
      <c r="Q10" s="105" t="str">
        <f>IF(AND(Tableau1[[#This Row],[debemprunt]]="dispo", Tableau1[[#This Row],[finemprunt]]="dispo"),"dispo","non dispo")</f>
        <v>dispo</v>
      </c>
    </row>
    <row r="11" spans="1:22" x14ac:dyDescent="0.25">
      <c r="A11" t="s">
        <v>340</v>
      </c>
      <c r="B11" t="s">
        <v>368</v>
      </c>
      <c r="C11" s="51">
        <v>43726</v>
      </c>
      <c r="D11" s="51">
        <v>43730</v>
      </c>
      <c r="E11" s="51" t="s">
        <v>371</v>
      </c>
      <c r="F11" s="51" t="s">
        <v>371</v>
      </c>
      <c r="G11" s="51" t="str">
        <f>IF(Tableau1[[#This Row],[INITIALES]]="","",Tableau1[[#This Row],[INITIALES]]&amp;TEXT(Tableau1[[#This Row],[DATE DEPART]], "jjmmaa"))</f>
        <v>JB180919</v>
      </c>
      <c r="H11" s="73" t="str">
        <f>IFERROR(VLOOKUP(A11,Tableau6[],2,FALSE),"")</f>
        <v>JB</v>
      </c>
      <c r="I11" s="73">
        <f>IFERROR(ROWS($A$4:Tableau1[[#This Row],[TCR]]), "")</f>
        <v>8</v>
      </c>
      <c r="J11" s="73" t="str">
        <f>IF(G11='FACTURE PRO FORMAT'!$I$6,'EMPRUNT MATERIEL'!I11,"")</f>
        <v/>
      </c>
      <c r="K11" s="73" t="str">
        <f t="shared" si="0"/>
        <v/>
      </c>
      <c r="L11" s="73">
        <f>IFERROR(ROWS($A$4:Tableau1[[#This Row],[TCR]]), "")</f>
        <v>8</v>
      </c>
      <c r="M11" s="73" t="str">
        <f>IF($G11='LISTE MATERIEL'!$G$3,'EMPRUNT MATERIEL'!L11,"")</f>
        <v/>
      </c>
      <c r="N11" s="73" t="str">
        <f t="shared" si="1"/>
        <v/>
      </c>
      <c r="O11" s="105" t="str">
        <f>IF(AND($S$4&gt;=Tableau1[[#This Row],[DATE DEPART]], $S$4&lt;=Tableau1[[#This Row],[DATE RETOUR]]),"non dispo","dispo")</f>
        <v>dispo</v>
      </c>
      <c r="P11" s="105" t="str">
        <f>IF(AND($T$4&gt;=Tableau1[[#This Row],[DATE DEPART]], $T$4&lt;=Tableau1[[#This Row],[DATE RETOUR]]), "non dispo", "dispo")</f>
        <v>dispo</v>
      </c>
      <c r="Q11" s="105" t="str">
        <f>IF(AND(Tableau1[[#This Row],[debemprunt]]="dispo", Tableau1[[#This Row],[finemprunt]]="dispo"),"dispo","non dispo")</f>
        <v>dispo</v>
      </c>
    </row>
    <row r="12" spans="1:22" x14ac:dyDescent="0.25">
      <c r="A12" t="s">
        <v>321</v>
      </c>
      <c r="B12" t="s">
        <v>372</v>
      </c>
      <c r="C12" s="51">
        <v>43713</v>
      </c>
      <c r="D12" s="51">
        <v>43717</v>
      </c>
      <c r="E12" s="51" t="s">
        <v>5</v>
      </c>
      <c r="F12" s="51" t="s">
        <v>373</v>
      </c>
      <c r="G12" s="51" t="str">
        <f>IF(Tableau1[[#This Row],[INITIALES]]="","",Tableau1[[#This Row],[INITIALES]]&amp;TEXT(Tableau1[[#This Row],[DATE DEPART]], "jjmmaa"))</f>
        <v>OR050919</v>
      </c>
      <c r="H12" s="73" t="str">
        <f>IFERROR(VLOOKUP(A12,Tableau6[],2,FALSE),"")</f>
        <v>OR</v>
      </c>
      <c r="I12" s="73">
        <f>IFERROR(ROWS($A$4:Tableau1[[#This Row],[TCR]]), "")</f>
        <v>9</v>
      </c>
      <c r="J12" s="73">
        <f>IF(G12='FACTURE PRO FORMAT'!$I$6,'EMPRUNT MATERIEL'!I12,"")</f>
        <v>9</v>
      </c>
      <c r="K12" s="73" t="str">
        <f t="shared" si="0"/>
        <v/>
      </c>
      <c r="L12" s="73">
        <f>IFERROR(ROWS($A$4:Tableau1[[#This Row],[TCR]]), "")</f>
        <v>9</v>
      </c>
      <c r="M12" s="73" t="str">
        <f>IF($G12='LISTE MATERIEL'!$G$3,'EMPRUNT MATERIEL'!L12,"")</f>
        <v/>
      </c>
      <c r="N12" s="73" t="str">
        <f t="shared" si="1"/>
        <v/>
      </c>
      <c r="O12" s="105" t="str">
        <f>IF(AND($S$4&gt;=Tableau1[[#This Row],[DATE DEPART]], $S$4&lt;=Tableau1[[#This Row],[DATE RETOUR]]),"non dispo","dispo")</f>
        <v>non dispo</v>
      </c>
      <c r="P12" s="105" t="str">
        <f>IF(AND($T$4&gt;=Tableau1[[#This Row],[DATE DEPART]], $T$4&lt;=Tableau1[[#This Row],[DATE RETOUR]]), "non dispo", "dispo")</f>
        <v>non dispo</v>
      </c>
      <c r="Q12" s="105" t="str">
        <f>IF(AND(Tableau1[[#This Row],[debemprunt]]="dispo", Tableau1[[#This Row],[finemprunt]]="dispo"),"dispo","non dispo")</f>
        <v>non dispo</v>
      </c>
    </row>
    <row r="13" spans="1:22" x14ac:dyDescent="0.25">
      <c r="A13" t="s">
        <v>321</v>
      </c>
      <c r="B13" t="s">
        <v>374</v>
      </c>
      <c r="C13" s="51">
        <v>43713</v>
      </c>
      <c r="D13" s="51">
        <v>43717</v>
      </c>
      <c r="E13" s="51" t="s">
        <v>5</v>
      </c>
      <c r="F13" s="51" t="s">
        <v>373</v>
      </c>
      <c r="G13" s="51" t="str">
        <f>IF(Tableau1[[#This Row],[INITIALES]]="","",Tableau1[[#This Row],[INITIALES]]&amp;TEXT(Tableau1[[#This Row],[DATE DEPART]], "jjmmaa"))</f>
        <v>OR050919</v>
      </c>
      <c r="H13" s="73" t="str">
        <f>IFERROR(VLOOKUP(A13,Tableau6[],2,FALSE),"")</f>
        <v>OR</v>
      </c>
      <c r="I13" s="73">
        <f>IFERROR(ROWS($A$4:Tableau1[[#This Row],[TCR]]), "")</f>
        <v>10</v>
      </c>
      <c r="J13" s="73">
        <f>IF(G13='FACTURE PRO FORMAT'!$I$6,'EMPRUNT MATERIEL'!I13,"")</f>
        <v>10</v>
      </c>
      <c r="K13" s="73" t="str">
        <f t="shared" si="0"/>
        <v/>
      </c>
      <c r="L13" s="73">
        <f>IFERROR(ROWS($A$4:Tableau1[[#This Row],[TCR]]), "")</f>
        <v>10</v>
      </c>
      <c r="M13" s="73" t="str">
        <f>IF($G13='LISTE MATERIEL'!$G$3,'EMPRUNT MATERIEL'!L13,"")</f>
        <v/>
      </c>
      <c r="N13" s="73" t="str">
        <f t="shared" si="1"/>
        <v/>
      </c>
      <c r="O13" s="105" t="str">
        <f>IF(AND($S$4&gt;=Tableau1[[#This Row],[DATE DEPART]], $S$4&lt;=Tableau1[[#This Row],[DATE RETOUR]]),"non dispo","dispo")</f>
        <v>non dispo</v>
      </c>
      <c r="P13" s="105" t="str">
        <f>IF(AND($T$4&gt;=Tableau1[[#This Row],[DATE DEPART]], $T$4&lt;=Tableau1[[#This Row],[DATE RETOUR]]), "non dispo", "dispo")</f>
        <v>non dispo</v>
      </c>
      <c r="Q13" s="105" t="str">
        <f>IF(AND(Tableau1[[#This Row],[debemprunt]]="dispo", Tableau1[[#This Row],[finemprunt]]="dispo"),"dispo","non dispo")</f>
        <v>non dispo</v>
      </c>
    </row>
    <row r="14" spans="1:22" x14ac:dyDescent="0.25">
      <c r="A14" t="s">
        <v>321</v>
      </c>
      <c r="B14" t="s">
        <v>375</v>
      </c>
      <c r="C14" s="51">
        <v>43713</v>
      </c>
      <c r="D14" s="51">
        <v>43717</v>
      </c>
      <c r="E14" s="51" t="s">
        <v>5</v>
      </c>
      <c r="F14" s="51" t="s">
        <v>373</v>
      </c>
      <c r="G14" s="51" t="str">
        <f>IF(Tableau1[[#This Row],[INITIALES]]="","",Tableau1[[#This Row],[INITIALES]]&amp;TEXT(Tableau1[[#This Row],[DATE DEPART]], "jjmmaa"))</f>
        <v>OR050919</v>
      </c>
      <c r="H14" s="51" t="str">
        <f>IFERROR(VLOOKUP(A14,Tableau6[],2,FALSE),"")</f>
        <v>OR</v>
      </c>
      <c r="I14" s="73">
        <f>IFERROR(ROWS($A$4:Tableau1[[#This Row],[TCR]]), "")</f>
        <v>11</v>
      </c>
      <c r="J14" s="73">
        <f>IF(G14='FACTURE PRO FORMAT'!$I$6,'EMPRUNT MATERIEL'!I14,"")</f>
        <v>11</v>
      </c>
      <c r="K14" s="73" t="str">
        <f t="shared" si="0"/>
        <v/>
      </c>
      <c r="L14" s="73">
        <f>IFERROR(ROWS($A$4:Tableau1[[#This Row],[TCR]]), "")</f>
        <v>11</v>
      </c>
      <c r="M14" s="73" t="str">
        <f>IF($G14='LISTE MATERIEL'!$G$3,'EMPRUNT MATERIEL'!L14,"")</f>
        <v/>
      </c>
      <c r="N14" s="73" t="str">
        <f t="shared" si="1"/>
        <v/>
      </c>
      <c r="O14" s="105" t="str">
        <f>IF(AND($S$4&gt;=Tableau1[[#This Row],[DATE DEPART]], $S$4&lt;=Tableau1[[#This Row],[DATE RETOUR]]),"non dispo","dispo")</f>
        <v>non dispo</v>
      </c>
      <c r="P14" s="105" t="str">
        <f>IF(AND($T$4&gt;=Tableau1[[#This Row],[DATE DEPART]], $T$4&lt;=Tableau1[[#This Row],[DATE RETOUR]]), "non dispo", "dispo")</f>
        <v>non dispo</v>
      </c>
      <c r="Q14" s="105" t="str">
        <f>IF(AND(Tableau1[[#This Row],[debemprunt]]="dispo", Tableau1[[#This Row],[finemprunt]]="dispo"),"dispo","non dispo")</f>
        <v>non dispo</v>
      </c>
    </row>
    <row r="15" spans="1:22" x14ac:dyDescent="0.25">
      <c r="A15" t="s">
        <v>321</v>
      </c>
      <c r="B15" t="s">
        <v>376</v>
      </c>
      <c r="C15" s="51">
        <v>43713</v>
      </c>
      <c r="D15" s="51">
        <v>43717</v>
      </c>
      <c r="E15" s="51" t="s">
        <v>5</v>
      </c>
      <c r="F15" s="51" t="s">
        <v>373</v>
      </c>
      <c r="G15" s="51" t="str">
        <f>IF(Tableau1[[#This Row],[INITIALES]]="","",Tableau1[[#This Row],[INITIALES]]&amp;TEXT(Tableau1[[#This Row],[DATE DEPART]], "jjmmaa"))</f>
        <v>OR050919</v>
      </c>
      <c r="H15" s="51" t="str">
        <f>IFERROR(VLOOKUP(A15,Tableau6[],2,FALSE),"")</f>
        <v>OR</v>
      </c>
      <c r="I15" s="73">
        <f>IFERROR(ROWS($A$4:Tableau1[[#This Row],[TCR]]), "")</f>
        <v>12</v>
      </c>
      <c r="J15" s="73">
        <f>IF(G15='FACTURE PRO FORMAT'!$I$6,'EMPRUNT MATERIEL'!I15,"")</f>
        <v>12</v>
      </c>
      <c r="K15" s="73" t="str">
        <f t="shared" si="0"/>
        <v/>
      </c>
      <c r="L15" s="73">
        <f>IFERROR(ROWS($A$4:Tableau1[[#This Row],[TCR]]), "")</f>
        <v>12</v>
      </c>
      <c r="M15" s="73" t="str">
        <f>IF($G15='LISTE MATERIEL'!$G$3,'EMPRUNT MATERIEL'!L15,"")</f>
        <v/>
      </c>
      <c r="N15" s="73" t="str">
        <f t="shared" si="1"/>
        <v/>
      </c>
      <c r="O15" s="105" t="str">
        <f>IF(AND($S$4&gt;=Tableau1[[#This Row],[DATE DEPART]], $S$4&lt;=Tableau1[[#This Row],[DATE RETOUR]]),"non dispo","dispo")</f>
        <v>non dispo</v>
      </c>
      <c r="P15" s="105" t="str">
        <f>IF(AND($T$4&gt;=Tableau1[[#This Row],[DATE DEPART]], $T$4&lt;=Tableau1[[#This Row],[DATE RETOUR]]), "non dispo", "dispo")</f>
        <v>non dispo</v>
      </c>
      <c r="Q15" s="105" t="str">
        <f>IF(AND(Tableau1[[#This Row],[debemprunt]]="dispo", Tableau1[[#This Row],[finemprunt]]="dispo"),"dispo","non dispo")</f>
        <v>non dispo</v>
      </c>
    </row>
    <row r="16" spans="1:22" x14ac:dyDescent="0.25">
      <c r="A16" t="s">
        <v>321</v>
      </c>
      <c r="B16" t="s">
        <v>377</v>
      </c>
      <c r="C16" s="51">
        <v>43713</v>
      </c>
      <c r="D16" s="51">
        <v>43717</v>
      </c>
      <c r="E16" s="51" t="s">
        <v>5</v>
      </c>
      <c r="F16" s="51" t="s">
        <v>373</v>
      </c>
      <c r="G16" s="51" t="str">
        <f>IF(Tableau1[[#This Row],[INITIALES]]="","",Tableau1[[#This Row],[INITIALES]]&amp;TEXT(Tableau1[[#This Row],[DATE DEPART]], "jjmmaa"))</f>
        <v>OR050919</v>
      </c>
      <c r="H16" s="51" t="str">
        <f>IFERROR(VLOOKUP(A16,Tableau6[],2,FALSE),"")</f>
        <v>OR</v>
      </c>
      <c r="I16" s="73">
        <f>IFERROR(ROWS($A$4:Tableau1[[#This Row],[TCR]]), "")</f>
        <v>13</v>
      </c>
      <c r="J16" s="73">
        <f>IF(G16='FACTURE PRO FORMAT'!$I$6,'EMPRUNT MATERIEL'!I16,"")</f>
        <v>13</v>
      </c>
      <c r="K16" s="73" t="str">
        <f t="shared" si="0"/>
        <v/>
      </c>
      <c r="L16" s="73">
        <f>IFERROR(ROWS($A$4:Tableau1[[#This Row],[TCR]]), "")</f>
        <v>13</v>
      </c>
      <c r="M16" s="73" t="str">
        <f>IF($G16='LISTE MATERIEL'!$G$3,'EMPRUNT MATERIEL'!L16,"")</f>
        <v/>
      </c>
      <c r="N16" s="73" t="str">
        <f t="shared" si="1"/>
        <v/>
      </c>
      <c r="O16" s="105" t="str">
        <f>IF(AND($S$4&gt;=Tableau1[[#This Row],[DATE DEPART]], $S$4&lt;=Tableau1[[#This Row],[DATE RETOUR]]),"non dispo","dispo")</f>
        <v>non dispo</v>
      </c>
      <c r="P16" s="105" t="str">
        <f>IF(AND($T$4&gt;=Tableau1[[#This Row],[DATE DEPART]], $T$4&lt;=Tableau1[[#This Row],[DATE RETOUR]]), "non dispo", "dispo")</f>
        <v>non dispo</v>
      </c>
      <c r="Q16" s="105" t="str">
        <f>IF(AND(Tableau1[[#This Row],[debemprunt]]="dispo", Tableau1[[#This Row],[finemprunt]]="dispo"),"dispo","non dispo")</f>
        <v>non dispo</v>
      </c>
    </row>
    <row r="17" spans="1:17" x14ac:dyDescent="0.25">
      <c r="A17" t="s">
        <v>321</v>
      </c>
      <c r="B17" t="s">
        <v>378</v>
      </c>
      <c r="C17" s="51">
        <v>43713</v>
      </c>
      <c r="D17" s="51">
        <v>43717</v>
      </c>
      <c r="E17" s="51" t="s">
        <v>5</v>
      </c>
      <c r="F17" s="51" t="s">
        <v>373</v>
      </c>
      <c r="G17" s="51" t="str">
        <f>IF(Tableau1[[#This Row],[INITIALES]]="","",Tableau1[[#This Row],[INITIALES]]&amp;TEXT(Tableau1[[#This Row],[DATE DEPART]], "jjmmaa"))</f>
        <v>OR050919</v>
      </c>
      <c r="H17" s="51" t="str">
        <f>IFERROR(VLOOKUP(A17,Tableau6[],2,FALSE),"")</f>
        <v>OR</v>
      </c>
      <c r="I17" s="73">
        <f>IFERROR(ROWS($A$4:Tableau1[[#This Row],[TCR]]), "")</f>
        <v>14</v>
      </c>
      <c r="J17" s="73">
        <f>IF(G17='FACTURE PRO FORMAT'!$I$6,'EMPRUNT MATERIEL'!I17,"")</f>
        <v>14</v>
      </c>
      <c r="K17" s="73" t="str">
        <f t="shared" si="0"/>
        <v/>
      </c>
      <c r="L17" s="73">
        <f>IFERROR(ROWS($A$4:Tableau1[[#This Row],[TCR]]), "")</f>
        <v>14</v>
      </c>
      <c r="M17" s="73" t="str">
        <f>IF($G17='LISTE MATERIEL'!$G$3,'EMPRUNT MATERIEL'!L17,"")</f>
        <v/>
      </c>
      <c r="N17" s="73" t="str">
        <f t="shared" si="1"/>
        <v/>
      </c>
      <c r="O17" s="105" t="str">
        <f>IF(AND($S$4&gt;=Tableau1[[#This Row],[DATE DEPART]], $S$4&lt;=Tableau1[[#This Row],[DATE RETOUR]]),"non dispo","dispo")</f>
        <v>non dispo</v>
      </c>
      <c r="P17" s="105" t="str">
        <f>IF(AND($T$4&gt;=Tableau1[[#This Row],[DATE DEPART]], $T$4&lt;=Tableau1[[#This Row],[DATE RETOUR]]), "non dispo", "dispo")</f>
        <v>non dispo</v>
      </c>
      <c r="Q17" s="105" t="str">
        <f>IF(AND(Tableau1[[#This Row],[debemprunt]]="dispo", Tableau1[[#This Row],[finemprunt]]="dispo"),"dispo","non dispo")</f>
        <v>non dispo</v>
      </c>
    </row>
  </sheetData>
  <mergeCells count="1">
    <mergeCell ref="A1:H1"/>
  </mergeCells>
  <dataValidations count="1">
    <dataValidation type="list" allowBlank="1" showInputMessage="1" sqref="A4:A17">
      <formula1>TCR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7" r:id="rId4" name="CommandButton2">
          <controlPr defaultSize="0" autoLine="0" r:id="rId5">
            <anchor moveWithCells="1">
              <from>
                <xdr:col>7</xdr:col>
                <xdr:colOff>57150</xdr:colOff>
                <xdr:row>0</xdr:row>
                <xdr:rowOff>133350</xdr:rowOff>
              </from>
              <to>
                <xdr:col>8</xdr:col>
                <xdr:colOff>876300</xdr:colOff>
                <xdr:row>1</xdr:row>
                <xdr:rowOff>152400</xdr:rowOff>
              </to>
            </anchor>
          </controlPr>
        </control>
      </mc:Choice>
      <mc:Fallback>
        <control shapeId="4107" r:id="rId4" name="CommandButton2"/>
      </mc:Fallback>
    </mc:AlternateContent>
    <mc:AlternateContent xmlns:mc="http://schemas.openxmlformats.org/markup-compatibility/2006">
      <mc:Choice Requires="x14">
        <control shapeId="4103" r:id="rId6" name="CommandButton1">
          <controlPr defaultSize="0" autoLine="0" r:id="rId7">
            <anchor moveWithCells="1">
              <from>
                <xdr:col>5</xdr:col>
                <xdr:colOff>447675</xdr:colOff>
                <xdr:row>0</xdr:row>
                <xdr:rowOff>133350</xdr:rowOff>
              </from>
              <to>
                <xdr:col>6</xdr:col>
                <xdr:colOff>1133475</xdr:colOff>
                <xdr:row>1</xdr:row>
                <xdr:rowOff>161925</xdr:rowOff>
              </to>
            </anchor>
          </controlPr>
        </control>
      </mc:Choice>
      <mc:Fallback>
        <control shapeId="4103" r:id="rId6" name="CommandButton1"/>
      </mc:Fallback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CONFIG!$C$2:$C$14</xm:f>
          </x14:formula1>
          <xm:sqref>B2</xm:sqref>
        </x14:dataValidation>
        <x14:dataValidation type="list" allowBlank="1" showInputMessage="1" showErrorMessage="1">
          <x14:formula1>
            <xm:f>CONFIG!$M$2:$M$145</xm:f>
          </x14:formula1>
          <xm:sqref>B4</xm:sqref>
        </x14:dataValidation>
        <x14:dataValidation type="list" allowBlank="1" showInputMessage="1" showErrorMessage="1">
          <x14:formula1>
            <xm:f>'J:\GESTION MATERIEL DTSI\[GESTION MATERIEL PROD DTSI V1.4 BETA.xlsm]CONFIG'!#REF!</xm:f>
          </x14:formula1>
          <xm:sqref>B5:B17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G54"/>
  <sheetViews>
    <sheetView workbookViewId="0">
      <selection activeCell="A4" sqref="A4"/>
    </sheetView>
  </sheetViews>
  <sheetFormatPr baseColWidth="10" defaultRowHeight="15" x14ac:dyDescent="0.25"/>
  <cols>
    <col min="1" max="1" width="20" bestFit="1" customWidth="1"/>
    <col min="2" max="2" width="13.85546875" style="1" bestFit="1" customWidth="1"/>
    <col min="3" max="3" width="18.5703125" style="1" customWidth="1"/>
    <col min="4" max="4" width="18.140625" style="1" customWidth="1"/>
    <col min="7" max="7" width="18" style="99" customWidth="1"/>
  </cols>
  <sheetData>
    <row r="2" spans="1:7" ht="41.25" customHeight="1" x14ac:dyDescent="0.25">
      <c r="A2" s="132" t="s">
        <v>255</v>
      </c>
      <c r="B2" s="132"/>
      <c r="C2" s="132"/>
      <c r="D2" s="132"/>
      <c r="E2" s="132"/>
      <c r="F2" s="132"/>
      <c r="G2" s="132"/>
    </row>
    <row r="3" spans="1:7" x14ac:dyDescent="0.25">
      <c r="A3" t="s">
        <v>215</v>
      </c>
      <c r="B3" s="1" t="s">
        <v>216</v>
      </c>
      <c r="C3" s="1" t="s">
        <v>221</v>
      </c>
      <c r="D3" s="1" t="s">
        <v>219</v>
      </c>
      <c r="E3" t="s">
        <v>226</v>
      </c>
      <c r="F3" t="s">
        <v>227</v>
      </c>
      <c r="G3" s="99" t="s">
        <v>258</v>
      </c>
    </row>
    <row r="4" spans="1:7" x14ac:dyDescent="0.25">
      <c r="A4" t="str">
        <f>IFERROR(INDEX(Tableau1[TCR],MATCH(G4,Tableau1[RefMission],0)),"")</f>
        <v>BADUEL Thibault</v>
      </c>
      <c r="B4" s="1" t="str">
        <f>IFERROR(VLOOKUP(A4,Tableau6[],2,FALSE),"")</f>
        <v>TB</v>
      </c>
      <c r="C4" s="51">
        <f>IFERROR(INDEX(Tableau1[DATE DEPART],MATCH(G4,Tableau1[RefMission],0)),"")</f>
        <v>43719</v>
      </c>
      <c r="D4" s="51">
        <f>IFERROR(INDEX(Tableau1[DATE RETOUR],MATCH(G4,Tableau1[RefMission],0)),"")</f>
        <v>43721</v>
      </c>
      <c r="E4" t="str">
        <f>IFERROR(INDEX(Tableau1[PAYS],MATCH(G4,Tableau1[RefMission],0)),"")</f>
        <v>FRANCE</v>
      </c>
      <c r="F4" t="str">
        <f>IFERROR(INDEX(Tableau1[VILLE],MATCH(G4,Tableau1[RefMission],0)),"")</f>
        <v>LAVAUR</v>
      </c>
      <c r="G4" s="99" t="str">
        <f t="array" ref="G4">IFERROR(INDEX(Tableau1[RefMission],SMALL(IF(FREQUENCY(IF(Tableau1[RefMission]&lt;&gt;"",MATCH(Tableau1[RefMission],Tableau1[RefMission],0)), ROW(Tableau1[RefMission])-ROW(MISSIONS!$B$3)+1),ROW(Tableau1[RefMission])-ROW(MISSIONS!$B$3)+1),ROWS(MISSIONS!G$4:G4))),"")</f>
        <v>TB110919</v>
      </c>
    </row>
    <row r="5" spans="1:7" x14ac:dyDescent="0.25">
      <c r="A5" s="74" t="str">
        <f>IFERROR(INDEX(Tableau1[TCR],MATCH(G5,Tableau1[RefMission],0)),"")</f>
        <v>BOILEAU Julien</v>
      </c>
      <c r="B5" s="1" t="str">
        <f>IFERROR(VLOOKUP(A5,Tableau6[],2,FALSE),"")</f>
        <v>JB</v>
      </c>
      <c r="C5" s="51">
        <f>IFERROR(INDEX(Tableau1[DATE DEPART],MATCH(G5,Tableau1[RefMission],0)),"")</f>
        <v>43726</v>
      </c>
      <c r="D5" s="51">
        <f>IFERROR(INDEX(Tableau1[DATE RETOUR],MATCH(G5,Tableau1[RefMission],0)),"")</f>
        <v>43730</v>
      </c>
      <c r="E5" s="74" t="str">
        <f>IFERROR(INDEX(Tableau1[PAYS],MATCH(G5,Tableau1[RefMission],0)),"")</f>
        <v>DUBAI</v>
      </c>
      <c r="F5" s="74" t="str">
        <f>IFERROR(INDEX(Tableau1[VILLE],MATCH(G5,Tableau1[RefMission],0)),"")</f>
        <v>DUBAI</v>
      </c>
      <c r="G5" s="99" t="str">
        <f t="array" ref="G5">IFERROR(INDEX(Tableau1[RefMission],SMALL(IF(FREQUENCY(IF(Tableau1[RefMission]&lt;&gt;"",MATCH(Tableau1[RefMission],Tableau1[RefMission],0)), ROW(Tableau1[RefMission])-ROW(MISSIONS!$B$3)+1),ROW(Tableau1[RefMission])-ROW(MISSIONS!$B$3)+1),ROWS(MISSIONS!G$4:G5))),"")</f>
        <v>JB180919</v>
      </c>
    </row>
    <row r="6" spans="1:7" x14ac:dyDescent="0.25">
      <c r="A6" s="74" t="str">
        <f>IFERROR(INDEX(Tableau1[TCR],MATCH(G6,Tableau1[RefMission],0)),"")</f>
        <v>RAOUL Olivier</v>
      </c>
      <c r="B6" s="1" t="str">
        <f>IFERROR(VLOOKUP(A6,Tableau6[],2,FALSE),"")</f>
        <v>OR</v>
      </c>
      <c r="C6" s="51">
        <f>IFERROR(INDEX(Tableau1[DATE DEPART],MATCH(G6,Tableau1[RefMission],0)),"")</f>
        <v>43713</v>
      </c>
      <c r="D6" s="51">
        <f>IFERROR(INDEX(Tableau1[DATE RETOUR],MATCH(G6,Tableau1[RefMission],0)),"")</f>
        <v>43717</v>
      </c>
      <c r="E6" s="74" t="str">
        <f>IFERROR(INDEX(Tableau1[PAYS],MATCH(G6,Tableau1[RefMission],0)),"")</f>
        <v>RDC</v>
      </c>
      <c r="F6" s="74" t="str">
        <f>IFERROR(INDEX(Tableau1[VILLE],MATCH(G6,Tableau1[RefMission],0)),"")</f>
        <v>KINSHASA</v>
      </c>
      <c r="G6" s="99" t="str">
        <f t="array" ref="G6">IFERROR(INDEX(Tableau1[RefMission],SMALL(IF(FREQUENCY(IF(Tableau1[RefMission]&lt;&gt;"",MATCH(Tableau1[RefMission],Tableau1[RefMission],0)), ROW(Tableau1[RefMission])-ROW(MISSIONS!$B$3)+1),ROW(Tableau1[RefMission])-ROW(MISSIONS!$B$3)+1),ROWS(MISSIONS!G$4:G6))),"")</f>
        <v>OR050919</v>
      </c>
    </row>
    <row r="7" spans="1:7" x14ac:dyDescent="0.25">
      <c r="A7" s="74">
        <f>IFERROR(INDEX(Tableau1[TCR],MATCH(G7,Tableau1[RefMission],0)),"")</f>
        <v>0</v>
      </c>
      <c r="B7" s="1" t="str">
        <f>IFERROR(VLOOKUP(A7,Tableau6[],2,FALSE),"")</f>
        <v/>
      </c>
      <c r="C7" s="51">
        <f>IFERROR(INDEX(Tableau1[DATE DEPART],MATCH(G7,Tableau1[RefMission],0)),"")</f>
        <v>43657</v>
      </c>
      <c r="D7" s="51">
        <f>IFERROR(INDEX(Tableau1[DATE RETOUR],MATCH(G7,Tableau1[RefMission],0)),"")</f>
        <v>43666</v>
      </c>
      <c r="E7" s="74" t="str">
        <f>IFERROR(INDEX(Tableau1[PAYS],MATCH(G7,Tableau1[RefMission],0)),"")</f>
        <v>FRANCE</v>
      </c>
      <c r="F7" s="74" t="str">
        <f>IFERROR(INDEX(Tableau1[VILLE],MATCH(G7,Tableau1[RefMission],0)),"")</f>
        <v>AVIGNON</v>
      </c>
      <c r="G7" s="99" t="str">
        <f t="array" ref="G7">IFERROR(INDEX(Tableau1[RefMission],SMALL(IF(FREQUENCY(IF(Tableau1[RefMission]&lt;&gt;"",MATCH(Tableau1[RefMission],Tableau1[RefMission],0)), ROW(Tableau1[RefMission])-ROW(MISSIONS!$B$3)+1),ROW(Tableau1[RefMission])-ROW(MISSIONS!$B$3)+1),ROWS(MISSIONS!G$4:G7))),"")</f>
        <v/>
      </c>
    </row>
    <row r="8" spans="1:7" x14ac:dyDescent="0.25">
      <c r="A8" s="74">
        <f>IFERROR(INDEX(Tableau1[TCR],MATCH(G8,Tableau1[RefMission],0)),"")</f>
        <v>0</v>
      </c>
      <c r="B8" s="1" t="str">
        <f>IFERROR(VLOOKUP(A8,Tableau6[],2,FALSE),"")</f>
        <v/>
      </c>
      <c r="C8" s="51">
        <f>IFERROR(INDEX(Tableau1[DATE DEPART],MATCH(G8,Tableau1[RefMission],0)),"")</f>
        <v>43657</v>
      </c>
      <c r="D8" s="51">
        <f>IFERROR(INDEX(Tableau1[DATE RETOUR],MATCH(G8,Tableau1[RefMission],0)),"")</f>
        <v>43666</v>
      </c>
      <c r="E8" s="74" t="str">
        <f>IFERROR(INDEX(Tableau1[PAYS],MATCH(G8,Tableau1[RefMission],0)),"")</f>
        <v>FRANCE</v>
      </c>
      <c r="F8" s="74" t="str">
        <f>IFERROR(INDEX(Tableau1[VILLE],MATCH(G8,Tableau1[RefMission],0)),"")</f>
        <v>AVIGNON</v>
      </c>
      <c r="G8" s="99" t="str">
        <f t="array" ref="G8">IFERROR(INDEX(Tableau1[RefMission],SMALL(IF(FREQUENCY(IF(Tableau1[RefMission]&lt;&gt;"",MATCH(Tableau1[RefMission],Tableau1[RefMission],0)), ROW(Tableau1[RefMission])-ROW(MISSIONS!$B$3)+1),ROW(Tableau1[RefMission])-ROW(MISSIONS!$B$3)+1),ROWS(MISSIONS!G$4:G8))),"")</f>
        <v/>
      </c>
    </row>
    <row r="9" spans="1:7" x14ac:dyDescent="0.25">
      <c r="A9" s="74">
        <f>IFERROR(INDEX(Tableau1[TCR],MATCH(G9,Tableau1[RefMission],0)),"")</f>
        <v>0</v>
      </c>
      <c r="B9" s="1" t="str">
        <f>IFERROR(VLOOKUP(A9,Tableau6[],2,FALSE),"")</f>
        <v/>
      </c>
      <c r="C9" s="51">
        <f>IFERROR(INDEX(Tableau1[DATE DEPART],MATCH(G9,Tableau1[RefMission],0)),"")</f>
        <v>43657</v>
      </c>
      <c r="D9" s="51">
        <f>IFERROR(INDEX(Tableau1[DATE RETOUR],MATCH(G9,Tableau1[RefMission],0)),"")</f>
        <v>43666</v>
      </c>
      <c r="E9" s="74" t="str">
        <f>IFERROR(INDEX(Tableau1[PAYS],MATCH(G9,Tableau1[RefMission],0)),"")</f>
        <v>FRANCE</v>
      </c>
      <c r="F9" s="74" t="str">
        <f>IFERROR(INDEX(Tableau1[VILLE],MATCH(G9,Tableau1[RefMission],0)),"")</f>
        <v>AVIGNON</v>
      </c>
      <c r="G9" s="99" t="str">
        <f t="array" ref="G9">IFERROR(INDEX(Tableau1[RefMission],SMALL(IF(FREQUENCY(IF(Tableau1[RefMission]&lt;&gt;"",MATCH(Tableau1[RefMission],Tableau1[RefMission],0)), ROW(Tableau1[RefMission])-ROW(MISSIONS!$B$3)+1),ROW(Tableau1[RefMission])-ROW(MISSIONS!$B$3)+1),ROWS(MISSIONS!G$4:G9))),"")</f>
        <v/>
      </c>
    </row>
    <row r="10" spans="1:7" x14ac:dyDescent="0.25">
      <c r="A10" s="74">
        <f>IFERROR(INDEX(Tableau1[TCR],MATCH(G10,Tableau1[RefMission],0)),"")</f>
        <v>0</v>
      </c>
      <c r="B10" s="1" t="str">
        <f>IFERROR(VLOOKUP(A10,Tableau6[],2,FALSE),"")</f>
        <v/>
      </c>
      <c r="C10" s="51">
        <f>IFERROR(INDEX(Tableau1[DATE DEPART],MATCH(G10,Tableau1[RefMission],0)),"")</f>
        <v>43657</v>
      </c>
      <c r="D10" s="51">
        <f>IFERROR(INDEX(Tableau1[DATE RETOUR],MATCH(G10,Tableau1[RefMission],0)),"")</f>
        <v>43666</v>
      </c>
      <c r="E10" s="74" t="str">
        <f>IFERROR(INDEX(Tableau1[PAYS],MATCH(G10,Tableau1[RefMission],0)),"")</f>
        <v>FRANCE</v>
      </c>
      <c r="F10" s="74" t="str">
        <f>IFERROR(INDEX(Tableau1[VILLE],MATCH(G10,Tableau1[RefMission],0)),"")</f>
        <v>AVIGNON</v>
      </c>
      <c r="G10" s="99" t="str">
        <f t="array" ref="G10">IFERROR(INDEX(Tableau1[RefMission],SMALL(IF(FREQUENCY(IF(Tableau1[RefMission]&lt;&gt;"",MATCH(Tableau1[RefMission],Tableau1[RefMission],0)), ROW(Tableau1[RefMission])-ROW(MISSIONS!$B$3)+1),ROW(Tableau1[RefMission])-ROW(MISSIONS!$B$3)+1),ROWS(MISSIONS!G$4:G10))),"")</f>
        <v/>
      </c>
    </row>
    <row r="11" spans="1:7" x14ac:dyDescent="0.25">
      <c r="A11" s="74">
        <f>IFERROR(INDEX(Tableau1[TCR],MATCH(G11,Tableau1[RefMission],0)),"")</f>
        <v>0</v>
      </c>
      <c r="B11" s="1" t="str">
        <f>IFERROR(VLOOKUP(A11,Tableau6[],2,FALSE),"")</f>
        <v/>
      </c>
      <c r="C11" s="51">
        <f>IFERROR(INDEX(Tableau1[DATE DEPART],MATCH(G11,Tableau1[RefMission],0)),"")</f>
        <v>43657</v>
      </c>
      <c r="D11" s="51">
        <f>IFERROR(INDEX(Tableau1[DATE RETOUR],MATCH(G11,Tableau1[RefMission],0)),"")</f>
        <v>43666</v>
      </c>
      <c r="E11" s="74" t="str">
        <f>IFERROR(INDEX(Tableau1[PAYS],MATCH(G11,Tableau1[RefMission],0)),"")</f>
        <v>FRANCE</v>
      </c>
      <c r="F11" s="74" t="str">
        <f>IFERROR(INDEX(Tableau1[VILLE],MATCH(G11,Tableau1[RefMission],0)),"")</f>
        <v>AVIGNON</v>
      </c>
      <c r="G11" s="99" t="str">
        <f t="array" ref="G11">IFERROR(INDEX(Tableau1[RefMission],SMALL(IF(FREQUENCY(IF(Tableau1[RefMission]&lt;&gt;"",MATCH(Tableau1[RefMission],Tableau1[RefMission],0)), ROW(Tableau1[RefMission])-ROW(MISSIONS!$B$3)+1),ROW(Tableau1[RefMission])-ROW(MISSIONS!$B$3)+1),ROWS(MISSIONS!G$4:G11))),"")</f>
        <v/>
      </c>
    </row>
    <row r="12" spans="1:7" x14ac:dyDescent="0.25">
      <c r="A12" s="74">
        <f>IFERROR(INDEX(Tableau1[TCR],MATCH(G12,Tableau1[RefMission],0)),"")</f>
        <v>0</v>
      </c>
      <c r="B12" s="1" t="str">
        <f>IFERROR(VLOOKUP(A12,Tableau6[],2,FALSE),"")</f>
        <v/>
      </c>
      <c r="C12" s="51">
        <f>IFERROR(INDEX(Tableau1[DATE DEPART],MATCH(G12,Tableau1[RefMission],0)),"")</f>
        <v>43657</v>
      </c>
      <c r="D12" s="51">
        <f>IFERROR(INDEX(Tableau1[DATE RETOUR],MATCH(G12,Tableau1[RefMission],0)),"")</f>
        <v>43666</v>
      </c>
      <c r="E12" s="74" t="str">
        <f>IFERROR(INDEX(Tableau1[PAYS],MATCH(G12,Tableau1[RefMission],0)),"")</f>
        <v>FRANCE</v>
      </c>
      <c r="F12" s="74" t="str">
        <f>IFERROR(INDEX(Tableau1[VILLE],MATCH(G12,Tableau1[RefMission],0)),"")</f>
        <v>AVIGNON</v>
      </c>
      <c r="G12" s="99" t="str">
        <f t="array" ref="G12">IFERROR(INDEX(Tableau1[RefMission],SMALL(IF(FREQUENCY(IF(Tableau1[RefMission]&lt;&gt;"",MATCH(Tableau1[RefMission],Tableau1[RefMission],0)), ROW(Tableau1[RefMission])-ROW(MISSIONS!$B$3)+1),ROW(Tableau1[RefMission])-ROW(MISSIONS!$B$3)+1),ROWS(MISSIONS!G$4:G12))),"")</f>
        <v/>
      </c>
    </row>
    <row r="13" spans="1:7" x14ac:dyDescent="0.25">
      <c r="A13" s="74">
        <f>IFERROR(INDEX(Tableau1[TCR],MATCH(G13,Tableau1[RefMission],0)),"")</f>
        <v>0</v>
      </c>
      <c r="B13" s="1" t="str">
        <f>IFERROR(VLOOKUP(A13,Tableau6[],2,FALSE),"")</f>
        <v/>
      </c>
      <c r="C13" s="51">
        <f>IFERROR(INDEX(Tableau1[DATE DEPART],MATCH(G13,Tableau1[RefMission],0)),"")</f>
        <v>43657</v>
      </c>
      <c r="D13" s="51">
        <f>IFERROR(INDEX(Tableau1[DATE RETOUR],MATCH(G13,Tableau1[RefMission],0)),"")</f>
        <v>43666</v>
      </c>
      <c r="E13" s="74" t="str">
        <f>IFERROR(INDEX(Tableau1[PAYS],MATCH(G13,Tableau1[RefMission],0)),"")</f>
        <v>FRANCE</v>
      </c>
      <c r="F13" s="74" t="str">
        <f>IFERROR(INDEX(Tableau1[VILLE],MATCH(G13,Tableau1[RefMission],0)),"")</f>
        <v>AVIGNON</v>
      </c>
      <c r="G13" s="99" t="str">
        <f t="array" ref="G13">IFERROR(INDEX(Tableau1[RefMission],SMALL(IF(FREQUENCY(IF(Tableau1[RefMission]&lt;&gt;"",MATCH(Tableau1[RefMission],Tableau1[RefMission],0)), ROW(Tableau1[RefMission])-ROW(MISSIONS!$B$3)+1),ROW(Tableau1[RefMission])-ROW(MISSIONS!$B$3)+1),ROWS(MISSIONS!G$4:G13))),"")</f>
        <v/>
      </c>
    </row>
    <row r="14" spans="1:7" x14ac:dyDescent="0.25">
      <c r="A14" s="74">
        <f>IFERROR(INDEX(Tableau1[TCR],MATCH(G14,Tableau1[RefMission],0)),"")</f>
        <v>0</v>
      </c>
      <c r="B14" s="1" t="str">
        <f>IFERROR(VLOOKUP(A14,Tableau6[],2,FALSE),"")</f>
        <v/>
      </c>
      <c r="C14" s="51">
        <f>IFERROR(INDEX(Tableau1[DATE DEPART],MATCH(G14,Tableau1[RefMission],0)),"")</f>
        <v>43657</v>
      </c>
      <c r="D14" s="51">
        <f>IFERROR(INDEX(Tableau1[DATE RETOUR],MATCH(G14,Tableau1[RefMission],0)),"")</f>
        <v>43666</v>
      </c>
      <c r="E14" s="74" t="str">
        <f>IFERROR(INDEX(Tableau1[PAYS],MATCH(G14,Tableau1[RefMission],0)),"")</f>
        <v>FRANCE</v>
      </c>
      <c r="F14" s="74" t="str">
        <f>IFERROR(INDEX(Tableau1[VILLE],MATCH(G14,Tableau1[RefMission],0)),"")</f>
        <v>AVIGNON</v>
      </c>
      <c r="G14" s="99" t="str">
        <f t="array" ref="G14">IFERROR(INDEX(Tableau1[RefMission],SMALL(IF(FREQUENCY(IF(Tableau1[RefMission]&lt;&gt;"",MATCH(Tableau1[RefMission],Tableau1[RefMission],0)), ROW(Tableau1[RefMission])-ROW(MISSIONS!$B$3)+1),ROW(Tableau1[RefMission])-ROW(MISSIONS!$B$3)+1),ROWS(MISSIONS!G$4:G14))),"")</f>
        <v/>
      </c>
    </row>
    <row r="15" spans="1:7" x14ac:dyDescent="0.25">
      <c r="A15" s="74">
        <f>IFERROR(INDEX(Tableau1[TCR],MATCH(G15,Tableau1[RefMission],0)),"")</f>
        <v>0</v>
      </c>
      <c r="B15" s="1" t="str">
        <f>IFERROR(VLOOKUP(A15,Tableau6[],2,FALSE),"")</f>
        <v/>
      </c>
      <c r="C15" s="51">
        <f>IFERROR(INDEX(Tableau1[DATE DEPART],MATCH(G15,Tableau1[RefMission],0)),"")</f>
        <v>43657</v>
      </c>
      <c r="D15" s="51">
        <f>IFERROR(INDEX(Tableau1[DATE RETOUR],MATCH(G15,Tableau1[RefMission],0)),"")</f>
        <v>43666</v>
      </c>
      <c r="E15" s="74" t="str">
        <f>IFERROR(INDEX(Tableau1[PAYS],MATCH(G15,Tableau1[RefMission],0)),"")</f>
        <v>FRANCE</v>
      </c>
      <c r="F15" s="74" t="str">
        <f>IFERROR(INDEX(Tableau1[VILLE],MATCH(G15,Tableau1[RefMission],0)),"")</f>
        <v>AVIGNON</v>
      </c>
      <c r="G15" s="99" t="str">
        <f t="array" ref="G15">IFERROR(INDEX(Tableau1[RefMission],SMALL(IF(FREQUENCY(IF(Tableau1[RefMission]&lt;&gt;"",MATCH(Tableau1[RefMission],Tableau1[RefMission],0)), ROW(Tableau1[RefMission])-ROW(MISSIONS!$B$3)+1),ROW(Tableau1[RefMission])-ROW(MISSIONS!$B$3)+1),ROWS(MISSIONS!G$4:G15))),"")</f>
        <v/>
      </c>
    </row>
    <row r="16" spans="1:7" x14ac:dyDescent="0.25">
      <c r="A16" s="74">
        <f>IFERROR(INDEX(Tableau1[TCR],MATCH(G16,Tableau1[RefMission],0)),"")</f>
        <v>0</v>
      </c>
      <c r="B16" s="1" t="str">
        <f>IFERROR(VLOOKUP(A16,Tableau6[],2,FALSE),"")</f>
        <v/>
      </c>
      <c r="C16" s="51">
        <f>IFERROR(INDEX(Tableau1[DATE DEPART],MATCH(G16,Tableau1[RefMission],0)),"")</f>
        <v>43657</v>
      </c>
      <c r="D16" s="51">
        <f>IFERROR(INDEX(Tableau1[DATE RETOUR],MATCH(G16,Tableau1[RefMission],0)),"")</f>
        <v>43666</v>
      </c>
      <c r="E16" s="74" t="str">
        <f>IFERROR(INDEX(Tableau1[PAYS],MATCH(G16,Tableau1[RefMission],0)),"")</f>
        <v>FRANCE</v>
      </c>
      <c r="F16" s="74" t="str">
        <f>IFERROR(INDEX(Tableau1[VILLE],MATCH(G16,Tableau1[RefMission],0)),"")</f>
        <v>AVIGNON</v>
      </c>
      <c r="G16" s="99" t="str">
        <f t="array" ref="G16">IFERROR(INDEX(Tableau1[RefMission],SMALL(IF(FREQUENCY(IF(Tableau1[RefMission]&lt;&gt;"",MATCH(Tableau1[RefMission],Tableau1[RefMission],0)), ROW(Tableau1[RefMission])-ROW(MISSIONS!$B$3)+1),ROW(Tableau1[RefMission])-ROW(MISSIONS!$B$3)+1),ROWS(MISSIONS!G$4:G16))),"")</f>
        <v/>
      </c>
    </row>
    <row r="17" spans="1:7" x14ac:dyDescent="0.25">
      <c r="A17" s="74">
        <f>IFERROR(INDEX(Tableau1[TCR],MATCH(G17,Tableau1[RefMission],0)),"")</f>
        <v>0</v>
      </c>
      <c r="B17" s="1" t="str">
        <f>IFERROR(VLOOKUP(A17,Tableau6[],2,FALSE),"")</f>
        <v/>
      </c>
      <c r="C17" s="51">
        <f>IFERROR(INDEX(Tableau1[DATE DEPART],MATCH(G17,Tableau1[RefMission],0)),"")</f>
        <v>43657</v>
      </c>
      <c r="D17" s="51">
        <f>IFERROR(INDEX(Tableau1[DATE RETOUR],MATCH(G17,Tableau1[RefMission],0)),"")</f>
        <v>43666</v>
      </c>
      <c r="E17" s="74" t="str">
        <f>IFERROR(INDEX(Tableau1[PAYS],MATCH(G17,Tableau1[RefMission],0)),"")</f>
        <v>FRANCE</v>
      </c>
      <c r="F17" s="74" t="str">
        <f>IFERROR(INDEX(Tableau1[VILLE],MATCH(G17,Tableau1[RefMission],0)),"")</f>
        <v>AVIGNON</v>
      </c>
      <c r="G17" s="99" t="str">
        <f t="array" ref="G17">IFERROR(INDEX(Tableau1[RefMission],SMALL(IF(FREQUENCY(IF(Tableau1[RefMission]&lt;&gt;"",MATCH(Tableau1[RefMission],Tableau1[RefMission],0)), ROW(Tableau1[RefMission])-ROW(MISSIONS!$B$3)+1),ROW(Tableau1[RefMission])-ROW(MISSIONS!$B$3)+1),ROWS(MISSIONS!G$4:G17))),"")</f>
        <v/>
      </c>
    </row>
    <row r="18" spans="1:7" x14ac:dyDescent="0.25">
      <c r="A18" s="74">
        <f>IFERROR(INDEX(Tableau1[TCR],MATCH(G18,Tableau1[RefMission],0)),"")</f>
        <v>0</v>
      </c>
      <c r="B18" s="1" t="str">
        <f>IFERROR(VLOOKUP(A18,Tableau6[],2,FALSE),"")</f>
        <v/>
      </c>
      <c r="C18" s="51">
        <f>IFERROR(INDEX(Tableau1[DATE DEPART],MATCH(G18,Tableau1[RefMission],0)),"")</f>
        <v>43657</v>
      </c>
      <c r="D18" s="51">
        <f>IFERROR(INDEX(Tableau1[DATE RETOUR],MATCH(G18,Tableau1[RefMission],0)),"")</f>
        <v>43666</v>
      </c>
      <c r="E18" s="74" t="str">
        <f>IFERROR(INDEX(Tableau1[PAYS],MATCH(G18,Tableau1[RefMission],0)),"")</f>
        <v>FRANCE</v>
      </c>
      <c r="F18" s="74" t="str">
        <f>IFERROR(INDEX(Tableau1[VILLE],MATCH(G18,Tableau1[RefMission],0)),"")</f>
        <v>AVIGNON</v>
      </c>
      <c r="G18" s="99" t="str">
        <f t="array" ref="G18">IFERROR(INDEX(Tableau1[RefMission],SMALL(IF(FREQUENCY(IF(Tableau1[RefMission]&lt;&gt;"",MATCH(Tableau1[RefMission],Tableau1[RefMission],0)), ROW(Tableau1[RefMission])-ROW(MISSIONS!$B$3)+1),ROW(Tableau1[RefMission])-ROW(MISSIONS!$B$3)+1),ROWS(MISSIONS!G$4:G18))),"")</f>
        <v/>
      </c>
    </row>
    <row r="19" spans="1:7" x14ac:dyDescent="0.25">
      <c r="A19" s="74">
        <f>IFERROR(INDEX(Tableau1[TCR],MATCH(G19,Tableau1[RefMission],0)),"")</f>
        <v>0</v>
      </c>
      <c r="B19" s="1" t="str">
        <f>IFERROR(VLOOKUP(A19,Tableau6[],2,FALSE),"")</f>
        <v/>
      </c>
      <c r="C19" s="51">
        <f>IFERROR(INDEX(Tableau1[DATE DEPART],MATCH(G19,Tableau1[RefMission],0)),"")</f>
        <v>43657</v>
      </c>
      <c r="D19" s="51">
        <f>IFERROR(INDEX(Tableau1[DATE RETOUR],MATCH(G19,Tableau1[RefMission],0)),"")</f>
        <v>43666</v>
      </c>
      <c r="E19" s="74" t="str">
        <f>IFERROR(INDEX(Tableau1[PAYS],MATCH(G19,Tableau1[RefMission],0)),"")</f>
        <v>FRANCE</v>
      </c>
      <c r="F19" s="74" t="str">
        <f>IFERROR(INDEX(Tableau1[VILLE],MATCH(G19,Tableau1[RefMission],0)),"")</f>
        <v>AVIGNON</v>
      </c>
      <c r="G19" s="99" t="str">
        <f t="array" ref="G19">IFERROR(INDEX(Tableau1[RefMission],SMALL(IF(FREQUENCY(IF(Tableau1[RefMission]&lt;&gt;"",MATCH(Tableau1[RefMission],Tableau1[RefMission],0)), ROW(Tableau1[RefMission])-ROW(MISSIONS!$B$3)+1),ROW(Tableau1[RefMission])-ROW(MISSIONS!$B$3)+1),ROWS(MISSIONS!G$4:G19))),"")</f>
        <v/>
      </c>
    </row>
    <row r="20" spans="1:7" x14ac:dyDescent="0.25">
      <c r="A20" s="74">
        <f>IFERROR(INDEX(Tableau1[TCR],MATCH(G20,Tableau1[RefMission],0)),"")</f>
        <v>0</v>
      </c>
      <c r="B20" s="1" t="str">
        <f>IFERROR(VLOOKUP(A20,Tableau6[],2,FALSE),"")</f>
        <v/>
      </c>
      <c r="C20" s="51">
        <f>IFERROR(INDEX(Tableau1[DATE DEPART],MATCH(G20,Tableau1[RefMission],0)),"")</f>
        <v>43657</v>
      </c>
      <c r="D20" s="51">
        <f>IFERROR(INDEX(Tableau1[DATE RETOUR],MATCH(G20,Tableau1[RefMission],0)),"")</f>
        <v>43666</v>
      </c>
      <c r="E20" s="74" t="str">
        <f>IFERROR(INDEX(Tableau1[PAYS],MATCH(G20,Tableau1[RefMission],0)),"")</f>
        <v>FRANCE</v>
      </c>
      <c r="F20" s="74" t="str">
        <f>IFERROR(INDEX(Tableau1[VILLE],MATCH(G20,Tableau1[RefMission],0)),"")</f>
        <v>AVIGNON</v>
      </c>
      <c r="G20" s="99" t="str">
        <f t="array" ref="G20">IFERROR(INDEX(Tableau1[RefMission],SMALL(IF(FREQUENCY(IF(Tableau1[RefMission]&lt;&gt;"",MATCH(Tableau1[RefMission],Tableau1[RefMission],0)), ROW(Tableau1[RefMission])-ROW(MISSIONS!$B$3)+1),ROW(Tableau1[RefMission])-ROW(MISSIONS!$B$3)+1),ROWS(MISSIONS!G$4:G20))),"")</f>
        <v/>
      </c>
    </row>
    <row r="21" spans="1:7" x14ac:dyDescent="0.25">
      <c r="A21" s="74">
        <f>IFERROR(INDEX(Tableau1[TCR],MATCH(G21,Tableau1[RefMission],0)),"")</f>
        <v>0</v>
      </c>
      <c r="B21" s="1" t="str">
        <f>IFERROR(VLOOKUP(A21,Tableau6[],2,FALSE),"")</f>
        <v/>
      </c>
      <c r="C21" s="51">
        <f>IFERROR(INDEX(Tableau1[DATE DEPART],MATCH(G21,Tableau1[RefMission],0)),"")</f>
        <v>43657</v>
      </c>
      <c r="D21" s="51">
        <f>IFERROR(INDEX(Tableau1[DATE RETOUR],MATCH(G21,Tableau1[RefMission],0)),"")</f>
        <v>43666</v>
      </c>
      <c r="E21" s="74" t="str">
        <f>IFERROR(INDEX(Tableau1[PAYS],MATCH(G21,Tableau1[RefMission],0)),"")</f>
        <v>FRANCE</v>
      </c>
      <c r="F21" s="74" t="str">
        <f>IFERROR(INDEX(Tableau1[VILLE],MATCH(G21,Tableau1[RefMission],0)),"")</f>
        <v>AVIGNON</v>
      </c>
      <c r="G21" s="99" t="str">
        <f t="array" ref="G21">IFERROR(INDEX(Tableau1[RefMission],SMALL(IF(FREQUENCY(IF(Tableau1[RefMission]&lt;&gt;"",MATCH(Tableau1[RefMission],Tableau1[RefMission],0)), ROW(Tableau1[RefMission])-ROW(MISSIONS!$B$3)+1),ROW(Tableau1[RefMission])-ROW(MISSIONS!$B$3)+1),ROWS(MISSIONS!G$4:G21))),"")</f>
        <v/>
      </c>
    </row>
    <row r="22" spans="1:7" x14ac:dyDescent="0.25">
      <c r="A22" s="74">
        <f>IFERROR(INDEX(Tableau1[TCR],MATCH(G22,Tableau1[RefMission],0)),"")</f>
        <v>0</v>
      </c>
      <c r="B22" s="1" t="str">
        <f>IFERROR(VLOOKUP(A22,Tableau6[],2,FALSE),"")</f>
        <v/>
      </c>
      <c r="C22" s="51">
        <f>IFERROR(INDEX(Tableau1[DATE DEPART],MATCH(G22,Tableau1[RefMission],0)),"")</f>
        <v>43657</v>
      </c>
      <c r="D22" s="51">
        <f>IFERROR(INDEX(Tableau1[DATE RETOUR],MATCH(G22,Tableau1[RefMission],0)),"")</f>
        <v>43666</v>
      </c>
      <c r="E22" s="74" t="str">
        <f>IFERROR(INDEX(Tableau1[PAYS],MATCH(G22,Tableau1[RefMission],0)),"")</f>
        <v>FRANCE</v>
      </c>
      <c r="F22" s="74" t="str">
        <f>IFERROR(INDEX(Tableau1[VILLE],MATCH(G22,Tableau1[RefMission],0)),"")</f>
        <v>AVIGNON</v>
      </c>
      <c r="G22" s="99" t="str">
        <f t="array" ref="G22">IFERROR(INDEX(Tableau1[RefMission],SMALL(IF(FREQUENCY(IF(Tableau1[RefMission]&lt;&gt;"",MATCH(Tableau1[RefMission],Tableau1[RefMission],0)), ROW(Tableau1[RefMission])-ROW(MISSIONS!$B$3)+1),ROW(Tableau1[RefMission])-ROW(MISSIONS!$B$3)+1),ROWS(MISSIONS!G$4:G22))),"")</f>
        <v/>
      </c>
    </row>
    <row r="23" spans="1:7" x14ac:dyDescent="0.25">
      <c r="A23" s="74">
        <f>IFERROR(INDEX(Tableau1[TCR],MATCH(G23,Tableau1[RefMission],0)),"")</f>
        <v>0</v>
      </c>
      <c r="B23" s="1" t="str">
        <f>IFERROR(VLOOKUP(A23,Tableau6[],2,FALSE),"")</f>
        <v/>
      </c>
      <c r="C23" s="51">
        <f>IFERROR(INDEX(Tableau1[DATE DEPART],MATCH(G23,Tableau1[RefMission],0)),"")</f>
        <v>43657</v>
      </c>
      <c r="D23" s="51">
        <f>IFERROR(INDEX(Tableau1[DATE RETOUR],MATCH(G23,Tableau1[RefMission],0)),"")</f>
        <v>43666</v>
      </c>
      <c r="E23" s="74" t="str">
        <f>IFERROR(INDEX(Tableau1[PAYS],MATCH(G23,Tableau1[RefMission],0)),"")</f>
        <v>FRANCE</v>
      </c>
      <c r="F23" s="74" t="str">
        <f>IFERROR(INDEX(Tableau1[VILLE],MATCH(G23,Tableau1[RefMission],0)),"")</f>
        <v>AVIGNON</v>
      </c>
      <c r="G23" s="99" t="str">
        <f t="array" ref="G23">IFERROR(INDEX(Tableau1[RefMission],SMALL(IF(FREQUENCY(IF(Tableau1[RefMission]&lt;&gt;"",MATCH(Tableau1[RefMission],Tableau1[RefMission],0)), ROW(Tableau1[RefMission])-ROW(MISSIONS!$B$3)+1),ROW(Tableau1[RefMission])-ROW(MISSIONS!$B$3)+1),ROWS(MISSIONS!G$4:G23))),"")</f>
        <v/>
      </c>
    </row>
    <row r="24" spans="1:7" x14ac:dyDescent="0.25">
      <c r="A24" s="74">
        <f>IFERROR(INDEX(Tableau1[TCR],MATCH(G24,Tableau1[RefMission],0)),"")</f>
        <v>0</v>
      </c>
      <c r="B24" s="1" t="str">
        <f>IFERROR(VLOOKUP(A24,Tableau6[],2,FALSE),"")</f>
        <v/>
      </c>
      <c r="C24" s="51">
        <f>IFERROR(INDEX(Tableau1[DATE DEPART],MATCH(G24,Tableau1[RefMission],0)),"")</f>
        <v>43657</v>
      </c>
      <c r="D24" s="51">
        <f>IFERROR(INDEX(Tableau1[DATE RETOUR],MATCH(G24,Tableau1[RefMission],0)),"")</f>
        <v>43666</v>
      </c>
      <c r="E24" s="74" t="str">
        <f>IFERROR(INDEX(Tableau1[PAYS],MATCH(G24,Tableau1[RefMission],0)),"")</f>
        <v>FRANCE</v>
      </c>
      <c r="F24" s="74" t="str">
        <f>IFERROR(INDEX(Tableau1[VILLE],MATCH(G24,Tableau1[RefMission],0)),"")</f>
        <v>AVIGNON</v>
      </c>
      <c r="G24" s="99" t="str">
        <f t="array" ref="G24">IFERROR(INDEX(Tableau1[RefMission],SMALL(IF(FREQUENCY(IF(Tableau1[RefMission]&lt;&gt;"",MATCH(Tableau1[RefMission],Tableau1[RefMission],0)), ROW(Tableau1[RefMission])-ROW(MISSIONS!$B$3)+1),ROW(Tableau1[RefMission])-ROW(MISSIONS!$B$3)+1),ROWS(MISSIONS!G$4:G24))),"")</f>
        <v/>
      </c>
    </row>
    <row r="25" spans="1:7" x14ac:dyDescent="0.25">
      <c r="A25" s="74">
        <f>IFERROR(INDEX(Tableau1[TCR],MATCH(G25,Tableau1[RefMission],0)),"")</f>
        <v>0</v>
      </c>
      <c r="B25" s="1" t="str">
        <f>IFERROR(VLOOKUP(A25,Tableau6[],2,FALSE),"")</f>
        <v/>
      </c>
      <c r="C25" s="51">
        <f>IFERROR(INDEX(Tableau1[DATE DEPART],MATCH(G25,Tableau1[RefMission],0)),"")</f>
        <v>43657</v>
      </c>
      <c r="D25" s="51">
        <f>IFERROR(INDEX(Tableau1[DATE RETOUR],MATCH(G25,Tableau1[RefMission],0)),"")</f>
        <v>43666</v>
      </c>
      <c r="E25" s="74" t="str">
        <f>IFERROR(INDEX(Tableau1[PAYS],MATCH(G25,Tableau1[RefMission],0)),"")</f>
        <v>FRANCE</v>
      </c>
      <c r="F25" s="74" t="str">
        <f>IFERROR(INDEX(Tableau1[VILLE],MATCH(G25,Tableau1[RefMission],0)),"")</f>
        <v>AVIGNON</v>
      </c>
      <c r="G25" s="99" t="str">
        <f t="array" ref="G25">IFERROR(INDEX(Tableau1[RefMission],SMALL(IF(FREQUENCY(IF(Tableau1[RefMission]&lt;&gt;"",MATCH(Tableau1[RefMission],Tableau1[RefMission],0)), ROW(Tableau1[RefMission])-ROW(MISSIONS!$B$3)+1),ROW(Tableau1[RefMission])-ROW(MISSIONS!$B$3)+1),ROWS(MISSIONS!G$4:G25))),"")</f>
        <v/>
      </c>
    </row>
    <row r="26" spans="1:7" x14ac:dyDescent="0.25">
      <c r="A26" s="74">
        <f>IFERROR(INDEX(Tableau1[TCR],MATCH(G26,Tableau1[RefMission],0)),"")</f>
        <v>0</v>
      </c>
      <c r="B26" s="1" t="str">
        <f>IFERROR(VLOOKUP(A26,Tableau6[],2,FALSE),"")</f>
        <v/>
      </c>
      <c r="C26" s="51">
        <f>IFERROR(INDEX(Tableau1[DATE DEPART],MATCH(G26,Tableau1[RefMission],0)),"")</f>
        <v>43657</v>
      </c>
      <c r="D26" s="51">
        <f>IFERROR(INDEX(Tableau1[DATE RETOUR],MATCH(G26,Tableau1[RefMission],0)),"")</f>
        <v>43666</v>
      </c>
      <c r="E26" s="74" t="str">
        <f>IFERROR(INDEX(Tableau1[PAYS],MATCH(G26,Tableau1[RefMission],0)),"")</f>
        <v>FRANCE</v>
      </c>
      <c r="F26" s="74" t="str">
        <f>IFERROR(INDEX(Tableau1[VILLE],MATCH(G26,Tableau1[RefMission],0)),"")</f>
        <v>AVIGNON</v>
      </c>
      <c r="G26" s="99" t="str">
        <f t="array" ref="G26">IFERROR(INDEX(Tableau1[RefMission],SMALL(IF(FREQUENCY(IF(Tableau1[RefMission]&lt;&gt;"",MATCH(Tableau1[RefMission],Tableau1[RefMission],0)), ROW(Tableau1[RefMission])-ROW(MISSIONS!$B$3)+1),ROW(Tableau1[RefMission])-ROW(MISSIONS!$B$3)+1),ROWS(MISSIONS!G$4:G26))),"")</f>
        <v/>
      </c>
    </row>
    <row r="27" spans="1:7" x14ac:dyDescent="0.25">
      <c r="A27" s="74">
        <f>IFERROR(INDEX(Tableau1[TCR],MATCH(G27,Tableau1[RefMission],0)),"")</f>
        <v>0</v>
      </c>
      <c r="B27" s="1" t="str">
        <f>IFERROR(VLOOKUP(A27,Tableau6[],2,FALSE),"")</f>
        <v/>
      </c>
      <c r="C27" s="51">
        <f>IFERROR(INDEX(Tableau1[DATE DEPART],MATCH(G27,Tableau1[RefMission],0)),"")</f>
        <v>43657</v>
      </c>
      <c r="D27" s="51">
        <f>IFERROR(INDEX(Tableau1[DATE RETOUR],MATCH(G27,Tableau1[RefMission],0)),"")</f>
        <v>43666</v>
      </c>
      <c r="E27" s="74" t="str">
        <f>IFERROR(INDEX(Tableau1[PAYS],MATCH(G27,Tableau1[RefMission],0)),"")</f>
        <v>FRANCE</v>
      </c>
      <c r="F27" s="74" t="str">
        <f>IFERROR(INDEX(Tableau1[VILLE],MATCH(G27,Tableau1[RefMission],0)),"")</f>
        <v>AVIGNON</v>
      </c>
      <c r="G27" s="99" t="str">
        <f t="array" ref="G27">IFERROR(INDEX(Tableau1[RefMission],SMALL(IF(FREQUENCY(IF(Tableau1[RefMission]&lt;&gt;"",MATCH(Tableau1[RefMission],Tableau1[RefMission],0)), ROW(Tableau1[RefMission])-ROW(MISSIONS!$B$3)+1),ROW(Tableau1[RefMission])-ROW(MISSIONS!$B$3)+1),ROWS(MISSIONS!G$4:G27))),"")</f>
        <v/>
      </c>
    </row>
    <row r="28" spans="1:7" x14ac:dyDescent="0.25">
      <c r="A28" s="74">
        <f>IFERROR(INDEX(Tableau1[TCR],MATCH(G28,Tableau1[RefMission],0)),"")</f>
        <v>0</v>
      </c>
      <c r="B28" s="1" t="str">
        <f>IFERROR(VLOOKUP(A28,Tableau6[],2,FALSE),"")</f>
        <v/>
      </c>
      <c r="C28" s="51">
        <f>IFERROR(INDEX(Tableau1[DATE DEPART],MATCH(G28,Tableau1[RefMission],0)),"")</f>
        <v>43657</v>
      </c>
      <c r="D28" s="51">
        <f>IFERROR(INDEX(Tableau1[DATE RETOUR],MATCH(G28,Tableau1[RefMission],0)),"")</f>
        <v>43666</v>
      </c>
      <c r="E28" s="74" t="str">
        <f>IFERROR(INDEX(Tableau1[PAYS],MATCH(G28,Tableau1[RefMission],0)),"")</f>
        <v>FRANCE</v>
      </c>
      <c r="F28" s="74" t="str">
        <f>IFERROR(INDEX(Tableau1[VILLE],MATCH(G28,Tableau1[RefMission],0)),"")</f>
        <v>AVIGNON</v>
      </c>
      <c r="G28" s="99" t="str">
        <f t="array" ref="G28">IFERROR(INDEX(Tableau1[RefMission],SMALL(IF(FREQUENCY(IF(Tableau1[RefMission]&lt;&gt;"",MATCH(Tableau1[RefMission],Tableau1[RefMission],0)), ROW(Tableau1[RefMission])-ROW(MISSIONS!$B$3)+1),ROW(Tableau1[RefMission])-ROW(MISSIONS!$B$3)+1),ROWS(MISSIONS!G$4:G28))),"")</f>
        <v/>
      </c>
    </row>
    <row r="29" spans="1:7" x14ac:dyDescent="0.25">
      <c r="A29" s="74">
        <f>IFERROR(INDEX(Tableau1[TCR],MATCH(G29,Tableau1[RefMission],0)),"")</f>
        <v>0</v>
      </c>
      <c r="B29" s="1" t="str">
        <f>IFERROR(VLOOKUP(A29,Tableau6[],2,FALSE),"")</f>
        <v/>
      </c>
      <c r="C29" s="51">
        <f>IFERROR(INDEX(Tableau1[DATE DEPART],MATCH(G29,Tableau1[RefMission],0)),"")</f>
        <v>43657</v>
      </c>
      <c r="D29" s="51">
        <f>IFERROR(INDEX(Tableau1[DATE RETOUR],MATCH(G29,Tableau1[RefMission],0)),"")</f>
        <v>43666</v>
      </c>
      <c r="E29" s="74" t="str">
        <f>IFERROR(INDEX(Tableau1[PAYS],MATCH(G29,Tableau1[RefMission],0)),"")</f>
        <v>FRANCE</v>
      </c>
      <c r="F29" s="74" t="str">
        <f>IFERROR(INDEX(Tableau1[VILLE],MATCH(G29,Tableau1[RefMission],0)),"")</f>
        <v>AVIGNON</v>
      </c>
      <c r="G29" s="99" t="str">
        <f t="array" ref="G29">IFERROR(INDEX(Tableau1[RefMission],SMALL(IF(FREQUENCY(IF(Tableau1[RefMission]&lt;&gt;"",MATCH(Tableau1[RefMission],Tableau1[RefMission],0)), ROW(Tableau1[RefMission])-ROW(MISSIONS!$B$3)+1),ROW(Tableau1[RefMission])-ROW(MISSIONS!$B$3)+1),ROWS(MISSIONS!G$4:G29))),"")</f>
        <v/>
      </c>
    </row>
    <row r="30" spans="1:7" x14ac:dyDescent="0.25">
      <c r="A30" s="74">
        <f>IFERROR(INDEX(Tableau1[TCR],MATCH(G30,Tableau1[RefMission],0)),"")</f>
        <v>0</v>
      </c>
      <c r="B30" s="1" t="str">
        <f>IFERROR(VLOOKUP(A30,Tableau6[],2,FALSE),"")</f>
        <v/>
      </c>
      <c r="C30" s="51">
        <f>IFERROR(INDEX(Tableau1[DATE DEPART],MATCH(G30,Tableau1[RefMission],0)),"")</f>
        <v>43657</v>
      </c>
      <c r="D30" s="51">
        <f>IFERROR(INDEX(Tableau1[DATE RETOUR],MATCH(G30,Tableau1[RefMission],0)),"")</f>
        <v>43666</v>
      </c>
      <c r="E30" s="74" t="str">
        <f>IFERROR(INDEX(Tableau1[PAYS],MATCH(G30,Tableau1[RefMission],0)),"")</f>
        <v>FRANCE</v>
      </c>
      <c r="F30" s="74" t="str">
        <f>IFERROR(INDEX(Tableau1[VILLE],MATCH(G30,Tableau1[RefMission],0)),"")</f>
        <v>AVIGNON</v>
      </c>
      <c r="G30" s="99" t="str">
        <f t="array" ref="G30">IFERROR(INDEX(Tableau1[RefMission],SMALL(IF(FREQUENCY(IF(Tableau1[RefMission]&lt;&gt;"",MATCH(Tableau1[RefMission],Tableau1[RefMission],0)), ROW(Tableau1[RefMission])-ROW(MISSIONS!$B$3)+1),ROW(Tableau1[RefMission])-ROW(MISSIONS!$B$3)+1),ROWS(MISSIONS!G$4:G30))),"")</f>
        <v/>
      </c>
    </row>
    <row r="31" spans="1:7" x14ac:dyDescent="0.25">
      <c r="A31" s="74">
        <f>IFERROR(INDEX(Tableau1[TCR],MATCH(G31,Tableau1[RefMission],0)),"")</f>
        <v>0</v>
      </c>
      <c r="B31" s="1" t="str">
        <f>IFERROR(VLOOKUP(A31,Tableau6[],2,FALSE),"")</f>
        <v/>
      </c>
      <c r="C31" s="51">
        <f>IFERROR(INDEX(Tableau1[DATE DEPART],MATCH(G31,Tableau1[RefMission],0)),"")</f>
        <v>43657</v>
      </c>
      <c r="D31" s="51">
        <f>IFERROR(INDEX(Tableau1[DATE RETOUR],MATCH(G31,Tableau1[RefMission],0)),"")</f>
        <v>43666</v>
      </c>
      <c r="E31" s="74" t="str">
        <f>IFERROR(INDEX(Tableau1[PAYS],MATCH(G31,Tableau1[RefMission],0)),"")</f>
        <v>FRANCE</v>
      </c>
      <c r="F31" s="74" t="str">
        <f>IFERROR(INDEX(Tableau1[VILLE],MATCH(G31,Tableau1[RefMission],0)),"")</f>
        <v>AVIGNON</v>
      </c>
      <c r="G31" s="99" t="str">
        <f t="array" ref="G31">IFERROR(INDEX(Tableau1[RefMission],SMALL(IF(FREQUENCY(IF(Tableau1[RefMission]&lt;&gt;"",MATCH(Tableau1[RefMission],Tableau1[RefMission],0)), ROW(Tableau1[RefMission])-ROW(MISSIONS!$B$3)+1),ROW(Tableau1[RefMission])-ROW(MISSIONS!$B$3)+1),ROWS(MISSIONS!G$4:G31))),"")</f>
        <v/>
      </c>
    </row>
    <row r="32" spans="1:7" x14ac:dyDescent="0.25">
      <c r="A32" s="74">
        <f>IFERROR(INDEX(Tableau1[TCR],MATCH(G32,Tableau1[RefMission],0)),"")</f>
        <v>0</v>
      </c>
      <c r="B32" s="1" t="str">
        <f>IFERROR(VLOOKUP(A32,Tableau6[],2,FALSE),"")</f>
        <v/>
      </c>
      <c r="C32" s="51">
        <f>IFERROR(INDEX(Tableau1[DATE DEPART],MATCH(G32,Tableau1[RefMission],0)),"")</f>
        <v>43657</v>
      </c>
      <c r="D32" s="51">
        <f>IFERROR(INDEX(Tableau1[DATE RETOUR],MATCH(G32,Tableau1[RefMission],0)),"")</f>
        <v>43666</v>
      </c>
      <c r="E32" s="74" t="str">
        <f>IFERROR(INDEX(Tableau1[PAYS],MATCH(G32,Tableau1[RefMission],0)),"")</f>
        <v>FRANCE</v>
      </c>
      <c r="F32" s="74" t="str">
        <f>IFERROR(INDEX(Tableau1[VILLE],MATCH(G32,Tableau1[RefMission],0)),"")</f>
        <v>AVIGNON</v>
      </c>
      <c r="G32" s="99" t="str">
        <f t="array" ref="G32">IFERROR(INDEX(Tableau1[RefMission],SMALL(IF(FREQUENCY(IF(Tableau1[RefMission]&lt;&gt;"",MATCH(Tableau1[RefMission],Tableau1[RefMission],0)), ROW(Tableau1[RefMission])-ROW(MISSIONS!$B$3)+1),ROW(Tableau1[RefMission])-ROW(MISSIONS!$B$3)+1),ROWS(MISSIONS!G$4:G32))),"")</f>
        <v/>
      </c>
    </row>
    <row r="33" spans="1:7" x14ac:dyDescent="0.25">
      <c r="A33" s="74">
        <f>IFERROR(INDEX(Tableau1[TCR],MATCH(G33,Tableau1[RefMission],0)),"")</f>
        <v>0</v>
      </c>
      <c r="B33" s="1" t="str">
        <f>IFERROR(VLOOKUP(A33,Tableau6[],2,FALSE),"")</f>
        <v/>
      </c>
      <c r="C33" s="51">
        <f>IFERROR(INDEX(Tableau1[DATE DEPART],MATCH(G33,Tableau1[RefMission],0)),"")</f>
        <v>43657</v>
      </c>
      <c r="D33" s="51">
        <f>IFERROR(INDEX(Tableau1[DATE RETOUR],MATCH(G33,Tableau1[RefMission],0)),"")</f>
        <v>43666</v>
      </c>
      <c r="E33" s="74" t="str">
        <f>IFERROR(INDEX(Tableau1[PAYS],MATCH(G33,Tableau1[RefMission],0)),"")</f>
        <v>FRANCE</v>
      </c>
      <c r="F33" s="74" t="str">
        <f>IFERROR(INDEX(Tableau1[VILLE],MATCH(G33,Tableau1[RefMission],0)),"")</f>
        <v>AVIGNON</v>
      </c>
      <c r="G33" s="99" t="str">
        <f t="array" ref="G33">IFERROR(INDEX(Tableau1[RefMission],SMALL(IF(FREQUENCY(IF(Tableau1[RefMission]&lt;&gt;"",MATCH(Tableau1[RefMission],Tableau1[RefMission],0)), ROW(Tableau1[RefMission])-ROW(MISSIONS!$B$3)+1),ROW(Tableau1[RefMission])-ROW(MISSIONS!$B$3)+1),ROWS(MISSIONS!G$4:G33))),"")</f>
        <v/>
      </c>
    </row>
    <row r="34" spans="1:7" x14ac:dyDescent="0.25">
      <c r="A34" s="74">
        <f>IFERROR(INDEX(Tableau1[TCR],MATCH(G34,Tableau1[RefMission],0)),"")</f>
        <v>0</v>
      </c>
      <c r="B34" s="1" t="str">
        <f>IFERROR(VLOOKUP(A34,Tableau6[],2,FALSE),"")</f>
        <v/>
      </c>
      <c r="C34" s="51">
        <f>IFERROR(INDEX(Tableau1[DATE DEPART],MATCH(G34,Tableau1[RefMission],0)),"")</f>
        <v>43657</v>
      </c>
      <c r="D34" s="51">
        <f>IFERROR(INDEX(Tableau1[DATE RETOUR],MATCH(G34,Tableau1[RefMission],0)),"")</f>
        <v>43666</v>
      </c>
      <c r="E34" s="74" t="str">
        <f>IFERROR(INDEX(Tableau1[PAYS],MATCH(G34,Tableau1[RefMission],0)),"")</f>
        <v>FRANCE</v>
      </c>
      <c r="F34" s="74" t="str">
        <f>IFERROR(INDEX(Tableau1[VILLE],MATCH(G34,Tableau1[RefMission],0)),"")</f>
        <v>AVIGNON</v>
      </c>
      <c r="G34" s="99" t="str">
        <f t="array" ref="G34">IFERROR(INDEX(Tableau1[RefMission],SMALL(IF(FREQUENCY(IF(Tableau1[RefMission]&lt;&gt;"",MATCH(Tableau1[RefMission],Tableau1[RefMission],0)), ROW(Tableau1[RefMission])-ROW(MISSIONS!$B$3)+1),ROW(Tableau1[RefMission])-ROW(MISSIONS!$B$3)+1),ROWS(MISSIONS!G$4:G34))),"")</f>
        <v/>
      </c>
    </row>
    <row r="35" spans="1:7" x14ac:dyDescent="0.25">
      <c r="A35" s="74">
        <f>IFERROR(INDEX(Tableau1[TCR],MATCH(G35,Tableau1[RefMission],0)),"")</f>
        <v>0</v>
      </c>
      <c r="B35" s="1" t="str">
        <f>IFERROR(VLOOKUP(A35,Tableau6[],2,FALSE),"")</f>
        <v/>
      </c>
      <c r="C35" s="51">
        <f>IFERROR(INDEX(Tableau1[DATE DEPART],MATCH(G35,Tableau1[RefMission],0)),"")</f>
        <v>43657</v>
      </c>
      <c r="D35" s="51">
        <f>IFERROR(INDEX(Tableau1[DATE RETOUR],MATCH(G35,Tableau1[RefMission],0)),"")</f>
        <v>43666</v>
      </c>
      <c r="E35" s="74" t="str">
        <f>IFERROR(INDEX(Tableau1[PAYS],MATCH(G35,Tableau1[RefMission],0)),"")</f>
        <v>FRANCE</v>
      </c>
      <c r="F35" s="74" t="str">
        <f>IFERROR(INDEX(Tableau1[VILLE],MATCH(G35,Tableau1[RefMission],0)),"")</f>
        <v>AVIGNON</v>
      </c>
      <c r="G35" s="99" t="str">
        <f t="array" ref="G35">IFERROR(INDEX(Tableau1[RefMission],SMALL(IF(FREQUENCY(IF(Tableau1[RefMission]&lt;&gt;"",MATCH(Tableau1[RefMission],Tableau1[RefMission],0)), ROW(Tableau1[RefMission])-ROW(MISSIONS!$B$3)+1),ROW(Tableau1[RefMission])-ROW(MISSIONS!$B$3)+1),ROWS(MISSIONS!G$4:G35))),"")</f>
        <v/>
      </c>
    </row>
    <row r="36" spans="1:7" x14ac:dyDescent="0.25">
      <c r="A36" s="74">
        <f>IFERROR(INDEX(Tableau1[TCR],MATCH(G36,Tableau1[RefMission],0)),"")</f>
        <v>0</v>
      </c>
      <c r="B36" s="1" t="str">
        <f>IFERROR(VLOOKUP(A36,Tableau6[],2,FALSE),"")</f>
        <v/>
      </c>
      <c r="C36" s="51">
        <f>IFERROR(INDEX(Tableau1[DATE DEPART],MATCH(G36,Tableau1[RefMission],0)),"")</f>
        <v>43657</v>
      </c>
      <c r="D36" s="51">
        <f>IFERROR(INDEX(Tableau1[DATE RETOUR],MATCH(G36,Tableau1[RefMission],0)),"")</f>
        <v>43666</v>
      </c>
      <c r="E36" s="74" t="str">
        <f>IFERROR(INDEX(Tableau1[PAYS],MATCH(G36,Tableau1[RefMission],0)),"")</f>
        <v>FRANCE</v>
      </c>
      <c r="F36" s="74" t="str">
        <f>IFERROR(INDEX(Tableau1[VILLE],MATCH(G36,Tableau1[RefMission],0)),"")</f>
        <v>AVIGNON</v>
      </c>
      <c r="G36" s="99" t="str">
        <f t="array" ref="G36">IFERROR(INDEX(Tableau1[RefMission],SMALL(IF(FREQUENCY(IF(Tableau1[RefMission]&lt;&gt;"",MATCH(Tableau1[RefMission],Tableau1[RefMission],0)), ROW(Tableau1[RefMission])-ROW(MISSIONS!$B$3)+1),ROW(Tableau1[RefMission])-ROW(MISSIONS!$B$3)+1),ROWS(MISSIONS!G$4:G36))),"")</f>
        <v/>
      </c>
    </row>
    <row r="37" spans="1:7" x14ac:dyDescent="0.25">
      <c r="A37" s="74">
        <f>IFERROR(INDEX(Tableau1[TCR],MATCH(G37,Tableau1[RefMission],0)),"")</f>
        <v>0</v>
      </c>
      <c r="B37" s="1" t="str">
        <f>IFERROR(VLOOKUP(A37,Tableau6[],2,FALSE),"")</f>
        <v/>
      </c>
      <c r="C37" s="51">
        <f>IFERROR(INDEX(Tableau1[DATE DEPART],MATCH(G37,Tableau1[RefMission],0)),"")</f>
        <v>43657</v>
      </c>
      <c r="D37" s="51">
        <f>IFERROR(INDEX(Tableau1[DATE RETOUR],MATCH(G37,Tableau1[RefMission],0)),"")</f>
        <v>43666</v>
      </c>
      <c r="E37" s="74" t="str">
        <f>IFERROR(INDEX(Tableau1[PAYS],MATCH(G37,Tableau1[RefMission],0)),"")</f>
        <v>FRANCE</v>
      </c>
      <c r="F37" s="74" t="str">
        <f>IFERROR(INDEX(Tableau1[VILLE],MATCH(G37,Tableau1[RefMission],0)),"")</f>
        <v>AVIGNON</v>
      </c>
      <c r="G37" s="99" t="str">
        <f t="array" ref="G37">IFERROR(INDEX(Tableau1[RefMission],SMALL(IF(FREQUENCY(IF(Tableau1[RefMission]&lt;&gt;"",MATCH(Tableau1[RefMission],Tableau1[RefMission],0)), ROW(Tableau1[RefMission])-ROW(MISSIONS!$B$3)+1),ROW(Tableau1[RefMission])-ROW(MISSIONS!$B$3)+1),ROWS(MISSIONS!G$4:G37))),"")</f>
        <v/>
      </c>
    </row>
    <row r="38" spans="1:7" x14ac:dyDescent="0.25">
      <c r="A38" s="74">
        <f>IFERROR(INDEX(Tableau1[TCR],MATCH(G38,Tableau1[RefMission],0)),"")</f>
        <v>0</v>
      </c>
      <c r="B38" s="1" t="str">
        <f>IFERROR(VLOOKUP(A38,Tableau6[],2,FALSE),"")</f>
        <v/>
      </c>
      <c r="C38" s="51">
        <f>IFERROR(INDEX(Tableau1[DATE DEPART],MATCH(G38,Tableau1[RefMission],0)),"")</f>
        <v>43657</v>
      </c>
      <c r="D38" s="51">
        <f>IFERROR(INDEX(Tableau1[DATE RETOUR],MATCH(G38,Tableau1[RefMission],0)),"")</f>
        <v>43666</v>
      </c>
      <c r="E38" s="74" t="str">
        <f>IFERROR(INDEX(Tableau1[PAYS],MATCH(G38,Tableau1[RefMission],0)),"")</f>
        <v>FRANCE</v>
      </c>
      <c r="F38" s="74" t="str">
        <f>IFERROR(INDEX(Tableau1[VILLE],MATCH(G38,Tableau1[RefMission],0)),"")</f>
        <v>AVIGNON</v>
      </c>
      <c r="G38" s="99" t="str">
        <f t="array" ref="G38">IFERROR(INDEX(Tableau1[RefMission],SMALL(IF(FREQUENCY(IF(Tableau1[RefMission]&lt;&gt;"",MATCH(Tableau1[RefMission],Tableau1[RefMission],0)), ROW(Tableau1[RefMission])-ROW(MISSIONS!$B$3)+1),ROW(Tableau1[RefMission])-ROW(MISSIONS!$B$3)+1),ROWS(MISSIONS!G$4:G38))),"")</f>
        <v/>
      </c>
    </row>
    <row r="39" spans="1:7" x14ac:dyDescent="0.25">
      <c r="A39" s="74">
        <f>IFERROR(INDEX(Tableau1[TCR],MATCH(G39,Tableau1[RefMission],0)),"")</f>
        <v>0</v>
      </c>
      <c r="B39" s="1" t="str">
        <f>IFERROR(VLOOKUP(A39,Tableau6[],2,FALSE),"")</f>
        <v/>
      </c>
      <c r="C39" s="51">
        <f>IFERROR(INDEX(Tableau1[DATE DEPART],MATCH(G39,Tableau1[RefMission],0)),"")</f>
        <v>43657</v>
      </c>
      <c r="D39" s="51">
        <f>IFERROR(INDEX(Tableau1[DATE RETOUR],MATCH(G39,Tableau1[RefMission],0)),"")</f>
        <v>43666</v>
      </c>
      <c r="E39" s="74" t="str">
        <f>IFERROR(INDEX(Tableau1[PAYS],MATCH(G39,Tableau1[RefMission],0)),"")</f>
        <v>FRANCE</v>
      </c>
      <c r="F39" s="74" t="str">
        <f>IFERROR(INDEX(Tableau1[VILLE],MATCH(G39,Tableau1[RefMission],0)),"")</f>
        <v>AVIGNON</v>
      </c>
      <c r="G39" s="99" t="str">
        <f t="array" ref="G39">IFERROR(INDEX(Tableau1[RefMission],SMALL(IF(FREQUENCY(IF(Tableau1[RefMission]&lt;&gt;"",MATCH(Tableau1[RefMission],Tableau1[RefMission],0)), ROW(Tableau1[RefMission])-ROW(MISSIONS!$B$3)+1),ROW(Tableau1[RefMission])-ROW(MISSIONS!$B$3)+1),ROWS(MISSIONS!G$4:G39))),"")</f>
        <v/>
      </c>
    </row>
    <row r="40" spans="1:7" x14ac:dyDescent="0.25">
      <c r="A40" s="74">
        <f>IFERROR(INDEX(Tableau1[TCR],MATCH(G40,Tableau1[RefMission],0)),"")</f>
        <v>0</v>
      </c>
      <c r="B40" s="1" t="str">
        <f>IFERROR(VLOOKUP(A40,Tableau6[],2,FALSE),"")</f>
        <v/>
      </c>
      <c r="C40" s="51">
        <f>IFERROR(INDEX(Tableau1[DATE DEPART],MATCH(G40,Tableau1[RefMission],0)),"")</f>
        <v>43657</v>
      </c>
      <c r="D40" s="51">
        <f>IFERROR(INDEX(Tableau1[DATE RETOUR],MATCH(G40,Tableau1[RefMission],0)),"")</f>
        <v>43666</v>
      </c>
      <c r="E40" s="74" t="str">
        <f>IFERROR(INDEX(Tableau1[PAYS],MATCH(G40,Tableau1[RefMission],0)),"")</f>
        <v>FRANCE</v>
      </c>
      <c r="F40" s="74" t="str">
        <f>IFERROR(INDEX(Tableau1[VILLE],MATCH(G40,Tableau1[RefMission],0)),"")</f>
        <v>AVIGNON</v>
      </c>
      <c r="G40" s="99" t="str">
        <f t="array" ref="G40">IFERROR(INDEX(Tableau1[RefMission],SMALL(IF(FREQUENCY(IF(Tableau1[RefMission]&lt;&gt;"",MATCH(Tableau1[RefMission],Tableau1[RefMission],0)), ROW(Tableau1[RefMission])-ROW(MISSIONS!$B$3)+1),ROW(Tableau1[RefMission])-ROW(MISSIONS!$B$3)+1),ROWS(MISSIONS!G$4:G40))),"")</f>
        <v/>
      </c>
    </row>
    <row r="41" spans="1:7" x14ac:dyDescent="0.25">
      <c r="A41" s="74">
        <f>IFERROR(INDEX(Tableau1[TCR],MATCH(G41,Tableau1[RefMission],0)),"")</f>
        <v>0</v>
      </c>
      <c r="B41" s="1" t="str">
        <f>IFERROR(VLOOKUP(A41,Tableau6[],2,FALSE),"")</f>
        <v/>
      </c>
      <c r="C41" s="51">
        <f>IFERROR(INDEX(Tableau1[DATE DEPART],MATCH(G41,Tableau1[RefMission],0)),"")</f>
        <v>43657</v>
      </c>
      <c r="D41" s="51">
        <f>IFERROR(INDEX(Tableau1[DATE RETOUR],MATCH(G41,Tableau1[RefMission],0)),"")</f>
        <v>43666</v>
      </c>
      <c r="E41" s="74" t="str">
        <f>IFERROR(INDEX(Tableau1[PAYS],MATCH(G41,Tableau1[RefMission],0)),"")</f>
        <v>FRANCE</v>
      </c>
      <c r="F41" s="74" t="str">
        <f>IFERROR(INDEX(Tableau1[VILLE],MATCH(G41,Tableau1[RefMission],0)),"")</f>
        <v>AVIGNON</v>
      </c>
      <c r="G41" s="99" t="str">
        <f t="array" ref="G41">IFERROR(INDEX(Tableau1[RefMission],SMALL(IF(FREQUENCY(IF(Tableau1[RefMission]&lt;&gt;"",MATCH(Tableau1[RefMission],Tableau1[RefMission],0)), ROW(Tableau1[RefMission])-ROW(MISSIONS!$B$3)+1),ROW(Tableau1[RefMission])-ROW(MISSIONS!$B$3)+1),ROWS(MISSIONS!G$4:G41))),"")</f>
        <v/>
      </c>
    </row>
    <row r="42" spans="1:7" x14ac:dyDescent="0.25">
      <c r="A42" s="74">
        <f>IFERROR(INDEX(Tableau1[TCR],MATCH(G42,Tableau1[RefMission],0)),"")</f>
        <v>0</v>
      </c>
      <c r="B42" s="1" t="str">
        <f>IFERROR(VLOOKUP(A42,Tableau6[],2,FALSE),"")</f>
        <v/>
      </c>
      <c r="C42" s="51">
        <f>IFERROR(INDEX(Tableau1[DATE DEPART],MATCH(G42,Tableau1[RefMission],0)),"")</f>
        <v>43657</v>
      </c>
      <c r="D42" s="51">
        <f>IFERROR(INDEX(Tableau1[DATE RETOUR],MATCH(G42,Tableau1[RefMission],0)),"")</f>
        <v>43666</v>
      </c>
      <c r="E42" s="74" t="str">
        <f>IFERROR(INDEX(Tableau1[PAYS],MATCH(G42,Tableau1[RefMission],0)),"")</f>
        <v>FRANCE</v>
      </c>
      <c r="F42" s="74" t="str">
        <f>IFERROR(INDEX(Tableau1[VILLE],MATCH(G42,Tableau1[RefMission],0)),"")</f>
        <v>AVIGNON</v>
      </c>
      <c r="G42" s="99" t="str">
        <f t="array" ref="G42">IFERROR(INDEX(Tableau1[RefMission],SMALL(IF(FREQUENCY(IF(Tableau1[RefMission]&lt;&gt;"",MATCH(Tableau1[RefMission],Tableau1[RefMission],0)), ROW(Tableau1[RefMission])-ROW(MISSIONS!$B$3)+1),ROW(Tableau1[RefMission])-ROW(MISSIONS!$B$3)+1),ROWS(MISSIONS!G$4:G42))),"")</f>
        <v/>
      </c>
    </row>
    <row r="43" spans="1:7" x14ac:dyDescent="0.25">
      <c r="A43" s="74">
        <f>IFERROR(INDEX(Tableau1[TCR],MATCH(G43,Tableau1[RefMission],0)),"")</f>
        <v>0</v>
      </c>
      <c r="B43" s="1" t="str">
        <f>IFERROR(VLOOKUP(A43,Tableau6[],2,FALSE),"")</f>
        <v/>
      </c>
      <c r="C43" s="51">
        <f>IFERROR(INDEX(Tableau1[DATE DEPART],MATCH(G43,Tableau1[RefMission],0)),"")</f>
        <v>43657</v>
      </c>
      <c r="D43" s="51">
        <f>IFERROR(INDEX(Tableau1[DATE RETOUR],MATCH(G43,Tableau1[RefMission],0)),"")</f>
        <v>43666</v>
      </c>
      <c r="E43" s="74" t="str">
        <f>IFERROR(INDEX(Tableau1[PAYS],MATCH(G43,Tableau1[RefMission],0)),"")</f>
        <v>FRANCE</v>
      </c>
      <c r="F43" s="74" t="str">
        <f>IFERROR(INDEX(Tableau1[VILLE],MATCH(G43,Tableau1[RefMission],0)),"")</f>
        <v>AVIGNON</v>
      </c>
      <c r="G43" s="99" t="str">
        <f t="array" ref="G43">IFERROR(INDEX(Tableau1[RefMission],SMALL(IF(FREQUENCY(IF(Tableau1[RefMission]&lt;&gt;"",MATCH(Tableau1[RefMission],Tableau1[RefMission],0)), ROW(Tableau1[RefMission])-ROW(MISSIONS!$B$3)+1),ROW(Tableau1[RefMission])-ROW(MISSIONS!$B$3)+1),ROWS(MISSIONS!G$4:G43))),"")</f>
        <v/>
      </c>
    </row>
    <row r="44" spans="1:7" x14ac:dyDescent="0.25">
      <c r="A44" s="74">
        <f>IFERROR(INDEX(Tableau1[TCR],MATCH(G44,Tableau1[RefMission],0)),"")</f>
        <v>0</v>
      </c>
      <c r="B44" s="1" t="str">
        <f>IFERROR(VLOOKUP(A44,Tableau6[],2,FALSE),"")</f>
        <v/>
      </c>
      <c r="C44" s="51">
        <f>IFERROR(INDEX(Tableau1[DATE DEPART],MATCH(G44,Tableau1[RefMission],0)),"")</f>
        <v>43657</v>
      </c>
      <c r="D44" s="51">
        <f>IFERROR(INDEX(Tableau1[DATE RETOUR],MATCH(G44,Tableau1[RefMission],0)),"")</f>
        <v>43666</v>
      </c>
      <c r="E44" s="74" t="str">
        <f>IFERROR(INDEX(Tableau1[PAYS],MATCH(G44,Tableau1[RefMission],0)),"")</f>
        <v>FRANCE</v>
      </c>
      <c r="F44" s="74" t="str">
        <f>IFERROR(INDEX(Tableau1[VILLE],MATCH(G44,Tableau1[RefMission],0)),"")</f>
        <v>AVIGNON</v>
      </c>
      <c r="G44" s="99" t="str">
        <f t="array" ref="G44">IFERROR(INDEX(Tableau1[RefMission],SMALL(IF(FREQUENCY(IF(Tableau1[RefMission]&lt;&gt;"",MATCH(Tableau1[RefMission],Tableau1[RefMission],0)), ROW(Tableau1[RefMission])-ROW(MISSIONS!$B$3)+1),ROW(Tableau1[RefMission])-ROW(MISSIONS!$B$3)+1),ROWS(MISSIONS!G$4:G44))),"")</f>
        <v/>
      </c>
    </row>
    <row r="45" spans="1:7" x14ac:dyDescent="0.25">
      <c r="A45" s="74">
        <f>IFERROR(INDEX(Tableau1[TCR],MATCH(G45,Tableau1[RefMission],0)),"")</f>
        <v>0</v>
      </c>
      <c r="B45" s="1" t="str">
        <f>IFERROR(VLOOKUP(A45,Tableau6[],2,FALSE),"")</f>
        <v/>
      </c>
      <c r="C45" s="51">
        <f>IFERROR(INDEX(Tableau1[DATE DEPART],MATCH(G45,Tableau1[RefMission],0)),"")</f>
        <v>43657</v>
      </c>
      <c r="D45" s="51">
        <f>IFERROR(INDEX(Tableau1[DATE RETOUR],MATCH(G45,Tableau1[RefMission],0)),"")</f>
        <v>43666</v>
      </c>
      <c r="E45" s="74" t="str">
        <f>IFERROR(INDEX(Tableau1[PAYS],MATCH(G45,Tableau1[RefMission],0)),"")</f>
        <v>FRANCE</v>
      </c>
      <c r="F45" s="74" t="str">
        <f>IFERROR(INDEX(Tableau1[VILLE],MATCH(G45,Tableau1[RefMission],0)),"")</f>
        <v>AVIGNON</v>
      </c>
      <c r="G45" s="99" t="str">
        <f t="array" ref="G45">IFERROR(INDEX(Tableau1[RefMission],SMALL(IF(FREQUENCY(IF(Tableau1[RefMission]&lt;&gt;"",MATCH(Tableau1[RefMission],Tableau1[RefMission],0)), ROW(Tableau1[RefMission])-ROW(MISSIONS!$B$3)+1),ROW(Tableau1[RefMission])-ROW(MISSIONS!$B$3)+1),ROWS(MISSIONS!G$4:G45))),"")</f>
        <v/>
      </c>
    </row>
    <row r="46" spans="1:7" x14ac:dyDescent="0.25">
      <c r="A46" s="74">
        <f>IFERROR(INDEX(Tableau1[TCR],MATCH(G46,Tableau1[RefMission],0)),"")</f>
        <v>0</v>
      </c>
      <c r="B46" s="1" t="str">
        <f>IFERROR(VLOOKUP(A46,Tableau6[],2,FALSE),"")</f>
        <v/>
      </c>
      <c r="C46" s="51">
        <f>IFERROR(INDEX(Tableau1[DATE DEPART],MATCH(G46,Tableau1[RefMission],0)),"")</f>
        <v>43657</v>
      </c>
      <c r="D46" s="51">
        <f>IFERROR(INDEX(Tableau1[DATE RETOUR],MATCH(G46,Tableau1[RefMission],0)),"")</f>
        <v>43666</v>
      </c>
      <c r="E46" s="74" t="str">
        <f>IFERROR(INDEX(Tableau1[PAYS],MATCH(G46,Tableau1[RefMission],0)),"")</f>
        <v>FRANCE</v>
      </c>
      <c r="F46" s="74" t="str">
        <f>IFERROR(INDEX(Tableau1[VILLE],MATCH(G46,Tableau1[RefMission],0)),"")</f>
        <v>AVIGNON</v>
      </c>
      <c r="G46" s="99" t="str">
        <f t="array" ref="G46">IFERROR(INDEX(Tableau1[RefMission],SMALL(IF(FREQUENCY(IF(Tableau1[RefMission]&lt;&gt;"",MATCH(Tableau1[RefMission],Tableau1[RefMission],0)), ROW(Tableau1[RefMission])-ROW(MISSIONS!$B$3)+1),ROW(Tableau1[RefMission])-ROW(MISSIONS!$B$3)+1),ROWS(MISSIONS!G$4:G46))),"")</f>
        <v/>
      </c>
    </row>
    <row r="47" spans="1:7" x14ac:dyDescent="0.25">
      <c r="A47" s="74">
        <f>IFERROR(INDEX(Tableau1[TCR],MATCH(G47,Tableau1[RefMission],0)),"")</f>
        <v>0</v>
      </c>
      <c r="B47" s="1" t="str">
        <f>IFERROR(VLOOKUP(A47,Tableau6[],2,FALSE),"")</f>
        <v/>
      </c>
      <c r="C47" s="51">
        <f>IFERROR(INDEX(Tableau1[DATE DEPART],MATCH(G47,Tableau1[RefMission],0)),"")</f>
        <v>43657</v>
      </c>
      <c r="D47" s="51">
        <f>IFERROR(INDEX(Tableau1[DATE RETOUR],MATCH(G47,Tableau1[RefMission],0)),"")</f>
        <v>43666</v>
      </c>
      <c r="E47" s="74" t="str">
        <f>IFERROR(INDEX(Tableau1[PAYS],MATCH(G47,Tableau1[RefMission],0)),"")</f>
        <v>FRANCE</v>
      </c>
      <c r="F47" s="74" t="str">
        <f>IFERROR(INDEX(Tableau1[VILLE],MATCH(G47,Tableau1[RefMission],0)),"")</f>
        <v>AVIGNON</v>
      </c>
      <c r="G47" s="99" t="str">
        <f t="array" ref="G47">IFERROR(INDEX(Tableau1[RefMission],SMALL(IF(FREQUENCY(IF(Tableau1[RefMission]&lt;&gt;"",MATCH(Tableau1[RefMission],Tableau1[RefMission],0)), ROW(Tableau1[RefMission])-ROW(MISSIONS!$B$3)+1),ROW(Tableau1[RefMission])-ROW(MISSIONS!$B$3)+1),ROWS(MISSIONS!G$4:G47))),"")</f>
        <v/>
      </c>
    </row>
    <row r="48" spans="1:7" x14ac:dyDescent="0.25">
      <c r="A48" s="74">
        <f>IFERROR(INDEX(Tableau1[TCR],MATCH(G48,Tableau1[RefMission],0)),"")</f>
        <v>0</v>
      </c>
      <c r="B48" s="1" t="str">
        <f>IFERROR(VLOOKUP(A48,Tableau6[],2,FALSE),"")</f>
        <v/>
      </c>
      <c r="C48" s="51">
        <f>IFERROR(INDEX(Tableau1[DATE DEPART],MATCH(G48,Tableau1[RefMission],0)),"")</f>
        <v>43657</v>
      </c>
      <c r="D48" s="51">
        <f>IFERROR(INDEX(Tableau1[DATE RETOUR],MATCH(G48,Tableau1[RefMission],0)),"")</f>
        <v>43666</v>
      </c>
      <c r="E48" s="74" t="str">
        <f>IFERROR(INDEX(Tableau1[PAYS],MATCH(G48,Tableau1[RefMission],0)),"")</f>
        <v>FRANCE</v>
      </c>
      <c r="F48" s="74" t="str">
        <f>IFERROR(INDEX(Tableau1[VILLE],MATCH(G48,Tableau1[RefMission],0)),"")</f>
        <v>AVIGNON</v>
      </c>
      <c r="G48" s="99" t="str">
        <f t="array" ref="G48">IFERROR(INDEX(Tableau1[RefMission],SMALL(IF(FREQUENCY(IF(Tableau1[RefMission]&lt;&gt;"",MATCH(Tableau1[RefMission],Tableau1[RefMission],0)), ROW(Tableau1[RefMission])-ROW(MISSIONS!$B$3)+1),ROW(Tableau1[RefMission])-ROW(MISSIONS!$B$3)+1),ROWS(MISSIONS!G$4:G48))),"")</f>
        <v/>
      </c>
    </row>
    <row r="49" spans="1:7" x14ac:dyDescent="0.25">
      <c r="A49" s="74">
        <f>IFERROR(INDEX(Tableau1[TCR],MATCH(G49,Tableau1[RefMission],0)),"")</f>
        <v>0</v>
      </c>
      <c r="B49" s="1" t="str">
        <f>IFERROR(VLOOKUP(A49,Tableau6[],2,FALSE),"")</f>
        <v/>
      </c>
      <c r="C49" s="51">
        <f>IFERROR(INDEX(Tableau1[DATE DEPART],MATCH(G49,Tableau1[RefMission],0)),"")</f>
        <v>43657</v>
      </c>
      <c r="D49" s="51">
        <f>IFERROR(INDEX(Tableau1[DATE RETOUR],MATCH(G49,Tableau1[RefMission],0)),"")</f>
        <v>43666</v>
      </c>
      <c r="E49" s="74" t="str">
        <f>IFERROR(INDEX(Tableau1[PAYS],MATCH(G49,Tableau1[RefMission],0)),"")</f>
        <v>FRANCE</v>
      </c>
      <c r="F49" s="74" t="str">
        <f>IFERROR(INDEX(Tableau1[VILLE],MATCH(G49,Tableau1[RefMission],0)),"")</f>
        <v>AVIGNON</v>
      </c>
      <c r="G49" s="99" t="str">
        <f t="array" ref="G49">IFERROR(INDEX(Tableau1[RefMission],SMALL(IF(FREQUENCY(IF(Tableau1[RefMission]&lt;&gt;"",MATCH(Tableau1[RefMission],Tableau1[RefMission],0)), ROW(Tableau1[RefMission])-ROW(MISSIONS!$B$3)+1),ROW(Tableau1[RefMission])-ROW(MISSIONS!$B$3)+1),ROWS(MISSIONS!G$4:G49))),"")</f>
        <v/>
      </c>
    </row>
    <row r="50" spans="1:7" x14ac:dyDescent="0.25">
      <c r="A50" s="74">
        <f>IFERROR(INDEX(Tableau1[TCR],MATCH(G50,Tableau1[RefMission],0)),"")</f>
        <v>0</v>
      </c>
      <c r="B50" s="1" t="str">
        <f>IFERROR(VLOOKUP(A50,Tableau6[],2,FALSE),"")</f>
        <v/>
      </c>
      <c r="C50" s="51">
        <f>IFERROR(INDEX(Tableau1[DATE DEPART],MATCH(G50,Tableau1[RefMission],0)),"")</f>
        <v>43657</v>
      </c>
      <c r="D50" s="51">
        <f>IFERROR(INDEX(Tableau1[DATE RETOUR],MATCH(G50,Tableau1[RefMission],0)),"")</f>
        <v>43666</v>
      </c>
      <c r="E50" s="74" t="str">
        <f>IFERROR(INDEX(Tableau1[PAYS],MATCH(G50,Tableau1[RefMission],0)),"")</f>
        <v>FRANCE</v>
      </c>
      <c r="F50" s="74" t="str">
        <f>IFERROR(INDEX(Tableau1[VILLE],MATCH(G50,Tableau1[RefMission],0)),"")</f>
        <v>AVIGNON</v>
      </c>
      <c r="G50" s="99" t="str">
        <f t="array" ref="G50">IFERROR(INDEX(Tableau1[RefMission],SMALL(IF(FREQUENCY(IF(Tableau1[RefMission]&lt;&gt;"",MATCH(Tableau1[RefMission],Tableau1[RefMission],0)), ROW(Tableau1[RefMission])-ROW(MISSIONS!$B$3)+1),ROW(Tableau1[RefMission])-ROW(MISSIONS!$B$3)+1),ROWS(MISSIONS!G$4:G50))),"")</f>
        <v/>
      </c>
    </row>
    <row r="51" spans="1:7" x14ac:dyDescent="0.25">
      <c r="A51" s="74">
        <f>IFERROR(INDEX(Tableau1[TCR],MATCH(G51,Tableau1[RefMission],0)),"")</f>
        <v>0</v>
      </c>
      <c r="B51" s="1" t="str">
        <f>IFERROR(VLOOKUP(A51,Tableau6[],2,FALSE),"")</f>
        <v/>
      </c>
      <c r="C51" s="51">
        <f>IFERROR(INDEX(Tableau1[DATE DEPART],MATCH(G51,Tableau1[RefMission],0)),"")</f>
        <v>43657</v>
      </c>
      <c r="D51" s="51">
        <f>IFERROR(INDEX(Tableau1[DATE RETOUR],MATCH(G51,Tableau1[RefMission],0)),"")</f>
        <v>43666</v>
      </c>
      <c r="E51" s="74" t="str">
        <f>IFERROR(INDEX(Tableau1[PAYS],MATCH(G51,Tableau1[RefMission],0)),"")</f>
        <v>FRANCE</v>
      </c>
      <c r="F51" s="74" t="str">
        <f>IFERROR(INDEX(Tableau1[VILLE],MATCH(G51,Tableau1[RefMission],0)),"")</f>
        <v>AVIGNON</v>
      </c>
      <c r="G51" s="99" t="str">
        <f t="array" ref="G51">IFERROR(INDEX(Tableau1[RefMission],SMALL(IF(FREQUENCY(IF(Tableau1[RefMission]&lt;&gt;"",MATCH(Tableau1[RefMission],Tableau1[RefMission],0)), ROW(Tableau1[RefMission])-ROW(MISSIONS!$B$3)+1),ROW(Tableau1[RefMission])-ROW(MISSIONS!$B$3)+1),ROWS(MISSIONS!G$4:G51))),"")</f>
        <v/>
      </c>
    </row>
    <row r="52" spans="1:7" x14ac:dyDescent="0.25">
      <c r="A52" s="74">
        <f>IFERROR(INDEX(Tableau1[TCR],MATCH(G52,Tableau1[RefMission],0)),"")</f>
        <v>0</v>
      </c>
      <c r="B52" s="1" t="str">
        <f>IFERROR(VLOOKUP(A52,Tableau6[],2,FALSE),"")</f>
        <v/>
      </c>
      <c r="C52" s="51">
        <f>IFERROR(INDEX(Tableau1[DATE DEPART],MATCH(G52,Tableau1[RefMission],0)),"")</f>
        <v>43657</v>
      </c>
      <c r="D52" s="51">
        <f>IFERROR(INDEX(Tableau1[DATE RETOUR],MATCH(G52,Tableau1[RefMission],0)),"")</f>
        <v>43666</v>
      </c>
      <c r="E52" s="74" t="str">
        <f>IFERROR(INDEX(Tableau1[PAYS],MATCH(G52,Tableau1[RefMission],0)),"")</f>
        <v>FRANCE</v>
      </c>
      <c r="F52" s="74" t="str">
        <f>IFERROR(INDEX(Tableau1[VILLE],MATCH(G52,Tableau1[RefMission],0)),"")</f>
        <v>AVIGNON</v>
      </c>
      <c r="G52" s="99" t="str">
        <f t="array" ref="G52">IFERROR(INDEX(Tableau1[RefMission],SMALL(IF(FREQUENCY(IF(Tableau1[RefMission]&lt;&gt;"",MATCH(Tableau1[RefMission],Tableau1[RefMission],0)), ROW(Tableau1[RefMission])-ROW(MISSIONS!$B$3)+1),ROW(Tableau1[RefMission])-ROW(MISSIONS!$B$3)+1),ROWS(MISSIONS!G$4:G52))),"")</f>
        <v/>
      </c>
    </row>
    <row r="53" spans="1:7" x14ac:dyDescent="0.25">
      <c r="A53" s="74">
        <f>IFERROR(INDEX(Tableau1[TCR],MATCH(G53,Tableau1[RefMission],0)),"")</f>
        <v>0</v>
      </c>
      <c r="B53" s="1" t="str">
        <f>IFERROR(VLOOKUP(A53,Tableau6[],2,FALSE),"")</f>
        <v/>
      </c>
      <c r="C53" s="51">
        <f>IFERROR(INDEX(Tableau1[DATE DEPART],MATCH(G53,Tableau1[RefMission],0)),"")</f>
        <v>43657</v>
      </c>
      <c r="D53" s="51">
        <f>IFERROR(INDEX(Tableau1[DATE RETOUR],MATCH(G53,Tableau1[RefMission],0)),"")</f>
        <v>43666</v>
      </c>
      <c r="E53" s="74" t="str">
        <f>IFERROR(INDEX(Tableau1[PAYS],MATCH(G53,Tableau1[RefMission],0)),"")</f>
        <v>FRANCE</v>
      </c>
      <c r="F53" s="74" t="str">
        <f>IFERROR(INDEX(Tableau1[VILLE],MATCH(G53,Tableau1[RefMission],0)),"")</f>
        <v>AVIGNON</v>
      </c>
      <c r="G53" s="99" t="str">
        <f t="array" ref="G53">IFERROR(INDEX(Tableau1[RefMission],SMALL(IF(FREQUENCY(IF(Tableau1[RefMission]&lt;&gt;"",MATCH(Tableau1[RefMission],Tableau1[RefMission],0)), ROW(Tableau1[RefMission])-ROW(MISSIONS!$B$3)+1),ROW(Tableau1[RefMission])-ROW(MISSIONS!$B$3)+1),ROWS(MISSIONS!G$4:G53))),"")</f>
        <v/>
      </c>
    </row>
    <row r="54" spans="1:7" x14ac:dyDescent="0.25">
      <c r="A54" s="74">
        <f>IFERROR(INDEX(Tableau1[TCR],MATCH(G54,Tableau1[RefMission],0)),"")</f>
        <v>0</v>
      </c>
      <c r="B54" s="1" t="str">
        <f>IFERROR(VLOOKUP(A54,Tableau6[],2,FALSE),"")</f>
        <v/>
      </c>
      <c r="C54" s="51">
        <f>IFERROR(INDEX(Tableau1[DATE DEPART],MATCH(G54,Tableau1[RefMission],0)),"")</f>
        <v>43657</v>
      </c>
      <c r="D54" s="51">
        <f>IFERROR(INDEX(Tableau1[DATE RETOUR],MATCH(G54,Tableau1[RefMission],0)),"")</f>
        <v>43666</v>
      </c>
      <c r="E54" s="74" t="str">
        <f>IFERROR(INDEX(Tableau1[PAYS],MATCH(G54,Tableau1[RefMission],0)),"")</f>
        <v>FRANCE</v>
      </c>
      <c r="F54" s="74" t="str">
        <f>IFERROR(INDEX(Tableau1[VILLE],MATCH(G54,Tableau1[RefMission],0)),"")</f>
        <v>AVIGNON</v>
      </c>
      <c r="G54" s="99" t="str">
        <f t="array" ref="G54">IFERROR(INDEX(Tableau1[RefMission],SMALL(IF(FREQUENCY(IF(Tableau1[RefMission]&lt;&gt;"",MATCH(Tableau1[RefMission],Tableau1[RefMission],0)), ROW(Tableau1[RefMission])-ROW(MISSIONS!$B$3)+1),ROW(Tableau1[RefMission])-ROW(MISSIONS!$B$3)+1),ROWS(MISSIONS!G$4:G54))),"")</f>
        <v/>
      </c>
    </row>
  </sheetData>
  <sheetProtection sort="0" autoFilter="0" pivotTables="0"/>
  <dataConsolidate/>
  <mergeCells count="1">
    <mergeCell ref="A2:G2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  <pageSetUpPr fitToPage="1"/>
  </sheetPr>
  <dimension ref="A1:L63"/>
  <sheetViews>
    <sheetView showGridLines="0" showZeros="0" zoomScaleNormal="100" workbookViewId="0">
      <selection activeCell="L23" sqref="L23"/>
    </sheetView>
  </sheetViews>
  <sheetFormatPr baseColWidth="10" defaultColWidth="0" defaultRowHeight="11.25" zeroHeight="1" x14ac:dyDescent="0.2"/>
  <cols>
    <col min="1" max="1" width="2.7109375" style="6" customWidth="1"/>
    <col min="2" max="2" width="25.42578125" style="6" customWidth="1"/>
    <col min="3" max="3" width="13.5703125" style="6" customWidth="1"/>
    <col min="4" max="4" width="15.5703125" style="6" customWidth="1"/>
    <col min="5" max="5" width="8.5703125" style="6" customWidth="1"/>
    <col min="6" max="6" width="9" style="23" customWidth="1"/>
    <col min="7" max="7" width="6.140625" style="10" customWidth="1"/>
    <col min="8" max="8" width="5.42578125" style="6" customWidth="1"/>
    <col min="9" max="16380" width="11.42578125" style="6" customWidth="1"/>
    <col min="16381" max="16381" width="3.7109375" style="6" customWidth="1"/>
    <col min="16382" max="16384" width="3.5703125" style="6" customWidth="1"/>
  </cols>
  <sheetData>
    <row r="1" spans="1:12" s="95" customFormat="1" x14ac:dyDescent="0.2">
      <c r="F1" s="97"/>
      <c r="G1" s="98"/>
    </row>
    <row r="2" spans="1:12" s="95" customFormat="1" x14ac:dyDescent="0.2">
      <c r="F2" s="97"/>
      <c r="G2" s="98"/>
    </row>
    <row r="3" spans="1:12" s="95" customFormat="1" x14ac:dyDescent="0.2">
      <c r="A3" s="6"/>
      <c r="B3" s="6"/>
      <c r="C3" s="6"/>
      <c r="D3" s="6"/>
      <c r="E3" s="6"/>
      <c r="F3" s="23"/>
      <c r="G3" s="10"/>
      <c r="H3" s="6"/>
    </row>
    <row r="4" spans="1:12" s="95" customFormat="1" ht="21" x14ac:dyDescent="0.35">
      <c r="A4" s="6"/>
      <c r="B4" s="6"/>
      <c r="C4" s="6"/>
      <c r="D4" s="6"/>
      <c r="E4" s="6"/>
      <c r="F4" s="23"/>
      <c r="G4" s="10"/>
      <c r="H4" s="6"/>
      <c r="I4" s="134" t="s">
        <v>225</v>
      </c>
      <c r="J4" s="134"/>
      <c r="K4" s="134" t="s">
        <v>225</v>
      </c>
      <c r="L4" s="134"/>
    </row>
    <row r="5" spans="1:12" s="95" customFormat="1" ht="21" customHeight="1" thickBot="1" x14ac:dyDescent="0.4">
      <c r="A5" s="6"/>
      <c r="B5" s="6"/>
      <c r="C5" s="6"/>
      <c r="D5" s="6"/>
      <c r="E5" s="6"/>
      <c r="F5" s="53" t="str">
        <f ca="1">"PARIS LE : "&amp;TEXT(Tableau2[AUJOURD''HUI], "jj/mm/aaaa")</f>
        <v>PARIS LE : 06/09/2019</v>
      </c>
      <c r="G5" s="10"/>
      <c r="H5" s="6"/>
      <c r="I5" s="134" t="s">
        <v>223</v>
      </c>
      <c r="J5" s="134"/>
      <c r="K5" s="134" t="s">
        <v>229</v>
      </c>
      <c r="L5" s="134"/>
    </row>
    <row r="6" spans="1:12" s="95" customFormat="1" ht="21" customHeight="1" thickBot="1" x14ac:dyDescent="0.4">
      <c r="A6" s="24" t="s">
        <v>151</v>
      </c>
      <c r="B6" s="6"/>
      <c r="C6" s="6"/>
      <c r="D6" s="6"/>
      <c r="E6" s="6"/>
      <c r="F6" s="23"/>
      <c r="G6" s="10"/>
      <c r="H6" s="6"/>
      <c r="I6" s="139" t="s">
        <v>380</v>
      </c>
      <c r="J6" s="140"/>
      <c r="K6" s="135" t="s">
        <v>273</v>
      </c>
      <c r="L6" s="136"/>
    </row>
    <row r="7" spans="1:12" s="95" customFormat="1" x14ac:dyDescent="0.2">
      <c r="A7" s="6" t="s">
        <v>152</v>
      </c>
      <c r="B7" s="6"/>
      <c r="C7" s="6"/>
      <c r="D7" s="6"/>
      <c r="E7" s="6"/>
      <c r="F7" s="23"/>
      <c r="G7" s="10"/>
      <c r="H7" s="6"/>
    </row>
    <row r="8" spans="1:12" s="95" customFormat="1" x14ac:dyDescent="0.2">
      <c r="A8" s="6" t="s">
        <v>153</v>
      </c>
      <c r="B8" s="6"/>
      <c r="C8" s="6"/>
      <c r="D8" s="6"/>
      <c r="E8" s="6"/>
      <c r="F8" s="23"/>
      <c r="G8" s="10"/>
      <c r="H8" s="6"/>
    </row>
    <row r="9" spans="1:12" s="95" customFormat="1" ht="15" customHeight="1" x14ac:dyDescent="0.25">
      <c r="A9" s="6"/>
      <c r="B9" s="6"/>
      <c r="C9" s="138" t="s">
        <v>150</v>
      </c>
      <c r="D9" s="138"/>
      <c r="E9" s="6"/>
      <c r="F9" s="23"/>
      <c r="G9" s="10"/>
      <c r="H9" s="6"/>
    </row>
    <row r="10" spans="1:12" s="95" customFormat="1" x14ac:dyDescent="0.2">
      <c r="A10" s="6"/>
      <c r="B10" s="6"/>
      <c r="C10" s="6"/>
      <c r="D10" s="6"/>
      <c r="E10" s="6"/>
      <c r="F10" s="23"/>
      <c r="G10" s="10"/>
      <c r="H10" s="6"/>
    </row>
    <row r="11" spans="1:12" s="95" customFormat="1" ht="15.75" x14ac:dyDescent="0.25">
      <c r="A11" s="137" t="str">
        <f>"Je soussigné, "&amp;K6&amp;" dûment habilité, autorise "&amp;IFERROR(INDEX('EMPRUNT MATERIEL'!$A$4:$A$361,'EMPRUNT MATERIEL'!K4),"")</f>
        <v>Je soussigné, Benjamin AVAYOU dûment habilité, autorise RAOUL Olivier</v>
      </c>
      <c r="B11" s="137"/>
      <c r="C11" s="137"/>
      <c r="D11" s="137"/>
      <c r="E11" s="137"/>
      <c r="F11" s="137"/>
      <c r="G11" s="137"/>
      <c r="H11" s="137"/>
    </row>
    <row r="12" spans="1:12" s="95" customFormat="1" ht="15.75" x14ac:dyDescent="0.25">
      <c r="A12" s="137" t="s">
        <v>232</v>
      </c>
      <c r="B12" s="137"/>
      <c r="C12" s="137"/>
      <c r="D12" s="137"/>
      <c r="E12" s="137"/>
      <c r="F12" s="137"/>
      <c r="G12" s="137"/>
      <c r="H12" s="137"/>
    </row>
    <row r="13" spans="1:12" s="95" customFormat="1" ht="15.75" x14ac:dyDescent="0.25">
      <c r="A13" s="137" t="str">
        <f>"à destination de:  "&amp;IFERROR(INDEX('EMPRUNT MATERIEL'!$E$4:$E$361,'EMPRUNT MATERIEL'!K4),"")&amp;" "&amp;IFERROR(INDEX('EMPRUNT MATERIEL'!$F$4:$F$361,'EMPRUNT MATERIEL'!K4),"")</f>
        <v>à destination de:  RDC KINSHASA</v>
      </c>
      <c r="B13" s="137"/>
      <c r="C13" s="137"/>
      <c r="D13" s="137"/>
      <c r="E13" s="137"/>
      <c r="F13" s="137"/>
      <c r="G13" s="137"/>
      <c r="H13" s="137"/>
    </row>
    <row r="14" spans="1:12" s="95" customFormat="1" ht="15.75" customHeight="1" x14ac:dyDescent="0.25">
      <c r="A14" s="137" t="str">
        <f>"Du : "&amp;TEXT(IFERROR(INDEX('EMPRUNT MATERIEL'!$C$4:$C$361,'EMPRUNT MATERIEL'!K4),""),"jj/mm/aaaa")&amp;" "&amp;"Au : "&amp;TEXT(IFERROR(INDEX('EMPRUNT MATERIEL'!$D$4:$D$361,'EMPRUNT MATERIEL'!K4),""),"jj/mm/aaaa")</f>
        <v>Du : 05/09/2019 Au : 09/09/2019</v>
      </c>
      <c r="B14" s="137"/>
      <c r="C14" s="137"/>
      <c r="D14" s="137"/>
      <c r="E14" s="137"/>
      <c r="F14" s="137"/>
      <c r="G14" s="137"/>
      <c r="H14" s="137"/>
    </row>
    <row r="15" spans="1:12" s="95" customFormat="1" ht="12" thickBot="1" x14ac:dyDescent="0.25">
      <c r="A15" s="6"/>
      <c r="B15" s="7"/>
      <c r="C15" s="8"/>
      <c r="D15" s="8"/>
      <c r="E15" s="8"/>
      <c r="F15" s="9"/>
      <c r="G15" s="10"/>
      <c r="H15" s="6"/>
    </row>
    <row r="16" spans="1:12" s="95" customFormat="1" ht="12" thickBot="1" x14ac:dyDescent="0.25">
      <c r="A16" s="11"/>
      <c r="B16" s="12" t="s">
        <v>1</v>
      </c>
      <c r="C16" s="13" t="s">
        <v>113</v>
      </c>
      <c r="D16" s="14" t="s">
        <v>3</v>
      </c>
      <c r="E16" s="14" t="s">
        <v>114</v>
      </c>
      <c r="F16" s="15" t="s">
        <v>115</v>
      </c>
      <c r="G16" s="16" t="s">
        <v>116</v>
      </c>
      <c r="H16" s="17" t="s">
        <v>118</v>
      </c>
    </row>
    <row r="17" spans="1:8" s="95" customFormat="1" x14ac:dyDescent="0.2">
      <c r="A17" s="18">
        <v>1</v>
      </c>
      <c r="B17" s="19" t="str">
        <f>IFERROR(INDEX(MISSMATERIEL,'EMPRUNT MATERIEL'!K4), "")</f>
        <v>AUDIO SOUND DEVICES 552</v>
      </c>
      <c r="C17" s="19" t="str">
        <f>IFERROR(VLOOKUP($B17,Tableau7[],8,FALSE),"")</f>
        <v>SOUND DEVICES</v>
      </c>
      <c r="D17" s="19" t="str">
        <f>IFERROR(VLOOKUP($B17,Tableau7[],9,FALSE),"")</f>
        <v>552</v>
      </c>
      <c r="E17" s="19" t="str">
        <f>IFERROR(VLOOKUP($B17,Tableau7[],5,FALSE),"")</f>
        <v>X</v>
      </c>
      <c r="F17" s="20">
        <f>IFERROR(VLOOKUP($B17,Tableau7[],7,FALSE),"")</f>
        <v>2000</v>
      </c>
      <c r="G17" s="52" t="str">
        <f>IFERROR(VLOOKUP($B17,Tableau7[],6,FALSE),"")</f>
        <v>US</v>
      </c>
      <c r="H17" s="52" t="str">
        <f>IFERROR(VLOOKUP($B17,Tableau7[],11,FALSE),"")</f>
        <v>12553</v>
      </c>
    </row>
    <row r="18" spans="1:8" s="95" customFormat="1" x14ac:dyDescent="0.2">
      <c r="A18" s="21">
        <v>2</v>
      </c>
      <c r="B18" s="19" t="str">
        <f>IFERROR(INDEX(MISSMATERIEL,'EMPRUNT MATERIEL'!K5), "")</f>
        <v>AUDIO MICRO M88 11 / 35264</v>
      </c>
      <c r="C18" s="19" t="str">
        <f>IFERROR(VLOOKUP($B18,Tableau7[],8,FALSE),"")</f>
        <v>BEYERDYNAMIC</v>
      </c>
      <c r="D18" s="19" t="str">
        <f>IFERROR(VLOOKUP($B18,Tableau7[],9,FALSE),"")</f>
        <v>M88 TG</v>
      </c>
      <c r="E18" s="19" t="str">
        <f>IFERROR(VLOOKUP($B18,Tableau7[],5,FALSE),"")</f>
        <v>35264</v>
      </c>
      <c r="F18" s="20">
        <f>IFERROR(VLOOKUP($B18,Tableau7[],7,FALSE),"")</f>
        <v>140</v>
      </c>
      <c r="G18" s="52" t="str">
        <f>IFERROR(VLOOKUP($B18,Tableau7[],6,FALSE),"")</f>
        <v>X</v>
      </c>
      <c r="H18" s="52" t="str">
        <f>IFERROR(VLOOKUP($B18,Tableau7[],11,FALSE),"")</f>
        <v>09319</v>
      </c>
    </row>
    <row r="19" spans="1:8" s="95" customFormat="1" x14ac:dyDescent="0.2">
      <c r="A19" s="21">
        <v>3</v>
      </c>
      <c r="B19" s="19" t="str">
        <f>IFERROR(INDEX(MISSMATERIEL,'EMPRUNT MATERIEL'!K6), "")</f>
        <v>AUDIO MICRO M88 14 / 34865</v>
      </c>
      <c r="C19" s="19" t="str">
        <f>IFERROR(VLOOKUP($B19,Tableau7[],8,FALSE),"")</f>
        <v>BEYERDYNAMIC</v>
      </c>
      <c r="D19" s="19" t="str">
        <f>IFERROR(VLOOKUP($B19,Tableau7[],9,FALSE),"")</f>
        <v>M88 TG</v>
      </c>
      <c r="E19" s="19" t="str">
        <f>IFERROR(VLOOKUP($B19,Tableau7[],5,FALSE),"")</f>
        <v>34865</v>
      </c>
      <c r="F19" s="20">
        <f>IFERROR(VLOOKUP($B19,Tableau7[],7,FALSE),"")</f>
        <v>140</v>
      </c>
      <c r="G19" s="52" t="str">
        <f>IFERROR(VLOOKUP($B19,Tableau7[],6,FALSE),"")</f>
        <v>X</v>
      </c>
      <c r="H19" s="52" t="str">
        <f>IFERROR(VLOOKUP($B19,Tableau7[],11,FALSE),"")</f>
        <v>X</v>
      </c>
    </row>
    <row r="20" spans="1:8" s="95" customFormat="1" x14ac:dyDescent="0.2">
      <c r="A20" s="21">
        <v>4</v>
      </c>
      <c r="B20" s="19" t="str">
        <f>IFERROR(INDEX(MISSMATERIEL,'EMPRUNT MATERIEL'!K7), "")</f>
        <v>AUDIO MICRO M88 12 / 35932</v>
      </c>
      <c r="C20" s="19" t="str">
        <f>IFERROR(VLOOKUP($B20,Tableau7[],8,FALSE),"")</f>
        <v>BEYERDYNAMIC</v>
      </c>
      <c r="D20" s="19" t="str">
        <f>IFERROR(VLOOKUP($B20,Tableau7[],9,FALSE),"")</f>
        <v>M88 TG</v>
      </c>
      <c r="E20" s="19" t="str">
        <f>IFERROR(VLOOKUP($B20,Tableau7[],5,FALSE),"")</f>
        <v>35932</v>
      </c>
      <c r="F20" s="20">
        <f>IFERROR(VLOOKUP($B20,Tableau7[],7,FALSE),"")</f>
        <v>140</v>
      </c>
      <c r="G20" s="52" t="str">
        <f>IFERROR(VLOOKUP($B20,Tableau7[],6,FALSE),"")</f>
        <v>X</v>
      </c>
      <c r="H20" s="52" t="str">
        <f>IFERROR(VLOOKUP($B20,Tableau7[],11,FALSE),"")</f>
        <v>15236</v>
      </c>
    </row>
    <row r="21" spans="1:8" s="95" customFormat="1" x14ac:dyDescent="0.2">
      <c r="A21" s="21">
        <v>5</v>
      </c>
      <c r="B21" s="19" t="str">
        <f>IFERROR(INDEX(MISSMATERIEL,'EMPRUNT MATERIEL'!K8), "")</f>
        <v>AUDIO MICRO M88 16 / 34880</v>
      </c>
      <c r="C21" s="19" t="str">
        <f>IFERROR(VLOOKUP($B21,Tableau7[],8,FALSE),"")</f>
        <v>BEYERDYNAMIC</v>
      </c>
      <c r="D21" s="19" t="str">
        <f>IFERROR(VLOOKUP($B21,Tableau7[],9,FALSE),"")</f>
        <v>M88 TG</v>
      </c>
      <c r="E21" s="19" t="str">
        <f>IFERROR(VLOOKUP($B21,Tableau7[],5,FALSE),"")</f>
        <v>34880</v>
      </c>
      <c r="F21" s="20">
        <f>IFERROR(VLOOKUP($B21,Tableau7[],7,FALSE),"")</f>
        <v>140</v>
      </c>
      <c r="G21" s="52" t="str">
        <f>IFERROR(VLOOKUP($B21,Tableau7[],6,FALSE),"")</f>
        <v>X</v>
      </c>
      <c r="H21" s="52" t="str">
        <f>IFERROR(VLOOKUP($B21,Tableau7[],11,FALSE),"")</f>
        <v>X</v>
      </c>
    </row>
    <row r="22" spans="1:8" s="95" customFormat="1" x14ac:dyDescent="0.2">
      <c r="A22" s="21">
        <v>6</v>
      </c>
      <c r="B22" s="19" t="str">
        <f>IFERROR(INDEX(MISSMATERIEL,'EMPRUNT MATERIEL'!K9), "")</f>
        <v>AUDIO MICRO M88 15 / 33589</v>
      </c>
      <c r="C22" s="19" t="str">
        <f>IFERROR(VLOOKUP($B22,Tableau7[],8,FALSE),"")</f>
        <v>BEYERDYNAMIC</v>
      </c>
      <c r="D22" s="19" t="str">
        <f>IFERROR(VLOOKUP($B22,Tableau7[],9,FALSE),"")</f>
        <v>M88 TG</v>
      </c>
      <c r="E22" s="19" t="str">
        <f>IFERROR(VLOOKUP($B22,Tableau7[],5,FALSE),"")</f>
        <v>33589</v>
      </c>
      <c r="F22" s="20">
        <f>IFERROR(VLOOKUP($B22,Tableau7[],7,FALSE),"")</f>
        <v>140</v>
      </c>
      <c r="G22" s="52" t="str">
        <f>IFERROR(VLOOKUP($B22,Tableau7[],6,FALSE),"")</f>
        <v>X</v>
      </c>
      <c r="H22" s="52" t="str">
        <f>IFERROR(VLOOKUP($B22,Tableau7[],11,FALSE),"")</f>
        <v>X</v>
      </c>
    </row>
    <row r="23" spans="1:8" s="95" customFormat="1" x14ac:dyDescent="0.2">
      <c r="A23" s="21">
        <v>7</v>
      </c>
      <c r="B23" s="19" t="str">
        <f>IFERROR(INDEX(MISSMATERIEL,'EMPRUNT MATERIEL'!K10), "")</f>
        <v/>
      </c>
      <c r="C23" s="19" t="str">
        <f>IFERROR(VLOOKUP($B23,Tableau7[],8,FALSE),"")</f>
        <v/>
      </c>
      <c r="D23" s="19" t="str">
        <f>IFERROR(VLOOKUP($B23,Tableau7[],9,FALSE),"")</f>
        <v/>
      </c>
      <c r="E23" s="19" t="str">
        <f>IFERROR(VLOOKUP($B23,Tableau7[],5,FALSE),"")</f>
        <v/>
      </c>
      <c r="F23" s="20" t="str">
        <f>IFERROR(VLOOKUP($B23,Tableau7[],7,FALSE),"")</f>
        <v/>
      </c>
      <c r="G23" s="52" t="str">
        <f>IFERROR(VLOOKUP($B23,Tableau7[],6,FALSE),"")</f>
        <v/>
      </c>
      <c r="H23" s="52" t="str">
        <f>IFERROR(VLOOKUP($B23,Tableau7[],11,FALSE),"")</f>
        <v/>
      </c>
    </row>
    <row r="24" spans="1:8" s="95" customFormat="1" x14ac:dyDescent="0.2">
      <c r="A24" s="21">
        <v>8</v>
      </c>
      <c r="B24" s="19" t="str">
        <f>IFERROR(INDEX(MISSMATERIEL,'EMPRUNT MATERIEL'!K11), "")</f>
        <v/>
      </c>
      <c r="C24" s="19" t="str">
        <f>IFERROR(VLOOKUP($B24,Tableau7[],8,FALSE),"")</f>
        <v/>
      </c>
      <c r="D24" s="19" t="str">
        <f>IFERROR(VLOOKUP($B24,Tableau7[],9,FALSE),"")</f>
        <v/>
      </c>
      <c r="E24" s="19" t="str">
        <f>IFERROR(VLOOKUP($B24,Tableau7[],5,FALSE),"")</f>
        <v/>
      </c>
      <c r="F24" s="20" t="str">
        <f>IFERROR(VLOOKUP($B24,Tableau7[],7,FALSE),"")</f>
        <v/>
      </c>
      <c r="G24" s="52" t="str">
        <f>IFERROR(VLOOKUP($B24,Tableau7[],6,FALSE),"")</f>
        <v/>
      </c>
      <c r="H24" s="52" t="str">
        <f>IFERROR(VLOOKUP($B24,Tableau7[],11,FALSE),"")</f>
        <v/>
      </c>
    </row>
    <row r="25" spans="1:8" s="95" customFormat="1" x14ac:dyDescent="0.2">
      <c r="A25" s="21">
        <v>9</v>
      </c>
      <c r="B25" s="19" t="str">
        <f>IFERROR(INDEX(MISSMATERIEL,'EMPRUNT MATERIEL'!K12), "")</f>
        <v/>
      </c>
      <c r="C25" s="19" t="str">
        <f>IFERROR(VLOOKUP($B25,Tableau7[],8,FALSE),"")</f>
        <v/>
      </c>
      <c r="D25" s="19" t="str">
        <f>IFERROR(VLOOKUP($B25,Tableau7[],9,FALSE),"")</f>
        <v/>
      </c>
      <c r="E25" s="19" t="str">
        <f>IFERROR(VLOOKUP($B25,Tableau7[],5,FALSE),"")</f>
        <v/>
      </c>
      <c r="F25" s="20" t="str">
        <f>IFERROR(VLOOKUP($B25,Tableau7[],7,FALSE),"")</f>
        <v/>
      </c>
      <c r="G25" s="52" t="str">
        <f>IFERROR(VLOOKUP($B25,Tableau7[],6,FALSE),"")</f>
        <v/>
      </c>
      <c r="H25" s="52" t="str">
        <f>IFERROR(VLOOKUP($B25,Tableau7[],11,FALSE),"")</f>
        <v/>
      </c>
    </row>
    <row r="26" spans="1:8" s="95" customFormat="1" x14ac:dyDescent="0.2">
      <c r="A26" s="21">
        <v>10</v>
      </c>
      <c r="B26" s="19" t="str">
        <f>IFERROR(INDEX(MISSMATERIEL,'EMPRUNT MATERIEL'!#REF!), "")</f>
        <v/>
      </c>
      <c r="C26" s="19" t="str">
        <f>IFERROR(VLOOKUP($B26,Tableau7[],8,FALSE),"")</f>
        <v/>
      </c>
      <c r="D26" s="19" t="str">
        <f>IFERROR(VLOOKUP($B26,Tableau7[],9,FALSE),"")</f>
        <v/>
      </c>
      <c r="E26" s="19" t="str">
        <f>IFERROR(VLOOKUP($B26,Tableau7[],5,FALSE),"")</f>
        <v/>
      </c>
      <c r="F26" s="20" t="str">
        <f>IFERROR(VLOOKUP($B26,Tableau7[],7,FALSE),"")</f>
        <v/>
      </c>
      <c r="G26" s="52" t="str">
        <f>IFERROR(VLOOKUP($B26,Tableau7[],6,FALSE),"")</f>
        <v/>
      </c>
      <c r="H26" s="52" t="str">
        <f>IFERROR(VLOOKUP($B26,Tableau7[],11,FALSE),"")</f>
        <v/>
      </c>
    </row>
    <row r="27" spans="1:8" s="95" customFormat="1" x14ac:dyDescent="0.2">
      <c r="A27" s="21">
        <v>11</v>
      </c>
      <c r="B27" s="19" t="str">
        <f>IFERROR(INDEX(MISSMATERIEL,'EMPRUNT MATERIEL'!#REF!), "")</f>
        <v/>
      </c>
      <c r="C27" s="19" t="str">
        <f>IFERROR(VLOOKUP($B27,Tableau7[],8,FALSE),"")</f>
        <v/>
      </c>
      <c r="D27" s="19" t="str">
        <f>IFERROR(VLOOKUP($B27,Tableau7[],9,FALSE),"")</f>
        <v/>
      </c>
      <c r="E27" s="19" t="str">
        <f>IFERROR(VLOOKUP($B27,Tableau7[],5,FALSE),"")</f>
        <v/>
      </c>
      <c r="F27" s="20" t="str">
        <f>IFERROR(VLOOKUP($B27,Tableau7[],7,FALSE),"")</f>
        <v/>
      </c>
      <c r="G27" s="52" t="str">
        <f>IFERROR(VLOOKUP($B27,Tableau7[],6,FALSE),"")</f>
        <v/>
      </c>
      <c r="H27" s="52" t="str">
        <f>IFERROR(VLOOKUP($B27,Tableau7[],11,FALSE),"")</f>
        <v/>
      </c>
    </row>
    <row r="28" spans="1:8" s="95" customFormat="1" x14ac:dyDescent="0.2">
      <c r="A28" s="21">
        <v>12</v>
      </c>
      <c r="B28" s="19" t="str">
        <f>IFERROR(INDEX(MISSMATERIEL,'EMPRUNT MATERIEL'!#REF!), "")</f>
        <v/>
      </c>
      <c r="C28" s="19" t="str">
        <f>IFERROR(VLOOKUP($B28,Tableau7[],8,FALSE),"")</f>
        <v/>
      </c>
      <c r="D28" s="19" t="str">
        <f>IFERROR(VLOOKUP($B28,Tableau7[],9,FALSE),"")</f>
        <v/>
      </c>
      <c r="E28" s="19" t="str">
        <f>IFERROR(VLOOKUP($B28,Tableau7[],5,FALSE),"")</f>
        <v/>
      </c>
      <c r="F28" s="20" t="str">
        <f>IFERROR(VLOOKUP($B28,Tableau7[],7,FALSE),"")</f>
        <v/>
      </c>
      <c r="G28" s="52" t="str">
        <f>IFERROR(VLOOKUP($B28,Tableau7[],6,FALSE),"")</f>
        <v/>
      </c>
      <c r="H28" s="52" t="str">
        <f>IFERROR(VLOOKUP($B28,Tableau7[],11,FALSE),"")</f>
        <v/>
      </c>
    </row>
    <row r="29" spans="1:8" s="95" customFormat="1" x14ac:dyDescent="0.2">
      <c r="A29" s="21">
        <v>13</v>
      </c>
      <c r="B29" s="19" t="str">
        <f>IFERROR(INDEX(MISSMATERIEL,'EMPRUNT MATERIEL'!K18), "")</f>
        <v/>
      </c>
      <c r="C29" s="19" t="str">
        <f>IFERROR(VLOOKUP($B29,Tableau7[],8,FALSE),"")</f>
        <v/>
      </c>
      <c r="D29" s="19" t="str">
        <f>IFERROR(VLOOKUP($B29,Tableau7[],9,FALSE),"")</f>
        <v/>
      </c>
      <c r="E29" s="19" t="str">
        <f>IFERROR(VLOOKUP($B29,Tableau7[],5,FALSE),"")</f>
        <v/>
      </c>
      <c r="F29" s="20" t="str">
        <f>IFERROR(VLOOKUP($B29,Tableau7[],7,FALSE),"")</f>
        <v/>
      </c>
      <c r="G29" s="52" t="str">
        <f>IFERROR(VLOOKUP($B29,Tableau7[],6,FALSE),"")</f>
        <v/>
      </c>
      <c r="H29" s="52" t="str">
        <f>IFERROR(VLOOKUP($B29,Tableau7[],11,FALSE),"")</f>
        <v/>
      </c>
    </row>
    <row r="30" spans="1:8" s="95" customFormat="1" x14ac:dyDescent="0.2">
      <c r="A30" s="21">
        <v>14</v>
      </c>
      <c r="B30" s="19" t="str">
        <f>IFERROR(INDEX(MISSMATERIEL,'EMPRUNT MATERIEL'!K19), "")</f>
        <v/>
      </c>
      <c r="C30" s="19" t="str">
        <f>IFERROR(VLOOKUP($B30,Tableau7[],8,FALSE),"")</f>
        <v/>
      </c>
      <c r="D30" s="19" t="str">
        <f>IFERROR(VLOOKUP($B30,Tableau7[],9,FALSE),"")</f>
        <v/>
      </c>
      <c r="E30" s="19" t="str">
        <f>IFERROR(VLOOKUP($B30,Tableau7[],5,FALSE),"")</f>
        <v/>
      </c>
      <c r="F30" s="20" t="str">
        <f>IFERROR(VLOOKUP($B30,Tableau7[],7,FALSE),"")</f>
        <v/>
      </c>
      <c r="G30" s="52" t="str">
        <f>IFERROR(VLOOKUP($B30,Tableau7[],6,FALSE),"")</f>
        <v/>
      </c>
      <c r="H30" s="52" t="str">
        <f>IFERROR(VLOOKUP($B30,Tableau7[],11,FALSE),"")</f>
        <v/>
      </c>
    </row>
    <row r="31" spans="1:8" s="95" customFormat="1" x14ac:dyDescent="0.2">
      <c r="A31" s="21">
        <v>15</v>
      </c>
      <c r="B31" s="19" t="str">
        <f>IFERROR(INDEX(MISSMATERIEL,'EMPRUNT MATERIEL'!K20), "")</f>
        <v/>
      </c>
      <c r="C31" s="19" t="str">
        <f>IFERROR(VLOOKUP($B31,Tableau7[],8,FALSE),"")</f>
        <v/>
      </c>
      <c r="D31" s="19" t="str">
        <f>IFERROR(VLOOKUP($B31,Tableau7[],9,FALSE),"")</f>
        <v/>
      </c>
      <c r="E31" s="19" t="str">
        <f>IFERROR(VLOOKUP($B31,Tableau7[],5,FALSE),"")</f>
        <v/>
      </c>
      <c r="F31" s="20" t="str">
        <f>IFERROR(VLOOKUP($B31,Tableau7[],7,FALSE),"")</f>
        <v/>
      </c>
      <c r="G31" s="52" t="str">
        <f>IFERROR(VLOOKUP($B31,Tableau7[],6,FALSE),"")</f>
        <v/>
      </c>
      <c r="H31" s="52" t="str">
        <f>IFERROR(VLOOKUP($B31,Tableau7[],11,FALSE),"")</f>
        <v/>
      </c>
    </row>
    <row r="32" spans="1:8" s="95" customFormat="1" x14ac:dyDescent="0.2">
      <c r="A32" s="21">
        <v>16</v>
      </c>
      <c r="B32" s="19" t="str">
        <f>IFERROR(INDEX(MISSMATERIEL,'EMPRUNT MATERIEL'!K21), "")</f>
        <v/>
      </c>
      <c r="C32" s="19" t="str">
        <f>IFERROR(VLOOKUP($B32,Tableau7[],8,FALSE),"")</f>
        <v/>
      </c>
      <c r="D32" s="19" t="str">
        <f>IFERROR(VLOOKUP($B32,Tableau7[],9,FALSE),"")</f>
        <v/>
      </c>
      <c r="E32" s="19" t="str">
        <f>IFERROR(VLOOKUP($B32,Tableau7[],5,FALSE),"")</f>
        <v/>
      </c>
      <c r="F32" s="20" t="str">
        <f>IFERROR(VLOOKUP($B32,Tableau7[],7,FALSE),"")</f>
        <v/>
      </c>
      <c r="G32" s="52" t="str">
        <f>IFERROR(VLOOKUP($B32,Tableau7[],6,FALSE),"")</f>
        <v/>
      </c>
      <c r="H32" s="52" t="str">
        <f>IFERROR(VLOOKUP($B32,Tableau7[],11,FALSE),"")</f>
        <v/>
      </c>
    </row>
    <row r="33" spans="1:8" s="95" customFormat="1" x14ac:dyDescent="0.2">
      <c r="A33" s="21">
        <v>17</v>
      </c>
      <c r="B33" s="19" t="str">
        <f>IFERROR(INDEX(MISSMATERIEL,'EMPRUNT MATERIEL'!K22), "")</f>
        <v/>
      </c>
      <c r="C33" s="19" t="str">
        <f>IFERROR(VLOOKUP($B33,Tableau7[],8,FALSE),"")</f>
        <v/>
      </c>
      <c r="D33" s="19" t="str">
        <f>IFERROR(VLOOKUP($B33,Tableau7[],9,FALSE),"")</f>
        <v/>
      </c>
      <c r="E33" s="19" t="str">
        <f>IFERROR(VLOOKUP($B33,Tableau7[],5,FALSE),"")</f>
        <v/>
      </c>
      <c r="F33" s="20" t="str">
        <f>IFERROR(VLOOKUP($B33,Tableau7[],7,FALSE),"")</f>
        <v/>
      </c>
      <c r="G33" s="52" t="str">
        <f>IFERROR(VLOOKUP($B33,Tableau7[],6,FALSE),"")</f>
        <v/>
      </c>
      <c r="H33" s="52" t="str">
        <f>IFERROR(VLOOKUP($B33,Tableau7[],11,FALSE),"")</f>
        <v/>
      </c>
    </row>
    <row r="34" spans="1:8" s="95" customFormat="1" x14ac:dyDescent="0.2">
      <c r="A34" s="21">
        <v>18</v>
      </c>
      <c r="B34" s="19" t="str">
        <f>IFERROR(INDEX(MISSMATERIEL,'EMPRUNT MATERIEL'!K23), "")</f>
        <v/>
      </c>
      <c r="C34" s="19" t="str">
        <f>IFERROR(VLOOKUP($B34,Tableau7[],8,FALSE),"")</f>
        <v/>
      </c>
      <c r="D34" s="19" t="str">
        <f>IFERROR(VLOOKUP($B34,Tableau7[],9,FALSE),"")</f>
        <v/>
      </c>
      <c r="E34" s="19" t="str">
        <f>IFERROR(VLOOKUP($B34,Tableau7[],5,FALSE),"")</f>
        <v/>
      </c>
      <c r="F34" s="20" t="str">
        <f>IFERROR(VLOOKUP($B34,Tableau7[],7,FALSE),"")</f>
        <v/>
      </c>
      <c r="G34" s="52" t="str">
        <f>IFERROR(VLOOKUP($B34,Tableau7[],6,FALSE),"")</f>
        <v/>
      </c>
      <c r="H34" s="52" t="str">
        <f>IFERROR(VLOOKUP($B34,Tableau7[],11,FALSE),"")</f>
        <v/>
      </c>
    </row>
    <row r="35" spans="1:8" s="95" customFormat="1" x14ac:dyDescent="0.2">
      <c r="A35" s="21">
        <v>19</v>
      </c>
      <c r="B35" s="19" t="str">
        <f>IFERROR(INDEX(MISSMATERIEL,'EMPRUNT MATERIEL'!K24), "")</f>
        <v/>
      </c>
      <c r="C35" s="19" t="str">
        <f>IFERROR(VLOOKUP($B35,Tableau7[],8,FALSE),"")</f>
        <v/>
      </c>
      <c r="D35" s="19" t="str">
        <f>IFERROR(VLOOKUP($B35,Tableau7[],9,FALSE),"")</f>
        <v/>
      </c>
      <c r="E35" s="19" t="str">
        <f>IFERROR(VLOOKUP($B35,Tableau7[],5,FALSE),"")</f>
        <v/>
      </c>
      <c r="F35" s="20" t="str">
        <f>IFERROR(VLOOKUP($B35,Tableau7[],7,FALSE),"")</f>
        <v/>
      </c>
      <c r="G35" s="52" t="str">
        <f>IFERROR(VLOOKUP($B35,Tableau7[],6,FALSE),"")</f>
        <v/>
      </c>
      <c r="H35" s="52" t="str">
        <f>IFERROR(VLOOKUP($B35,Tableau7[],11,FALSE),"")</f>
        <v/>
      </c>
    </row>
    <row r="36" spans="1:8" s="95" customFormat="1" x14ac:dyDescent="0.2">
      <c r="A36" s="21">
        <v>20</v>
      </c>
      <c r="B36" s="19" t="str">
        <f>IFERROR(INDEX(MISSMATERIEL,'EMPRUNT MATERIEL'!K25), "")</f>
        <v/>
      </c>
      <c r="C36" s="19" t="str">
        <f>IFERROR(VLOOKUP($B36,Tableau7[],8,FALSE),"")</f>
        <v/>
      </c>
      <c r="D36" s="19" t="str">
        <f>IFERROR(VLOOKUP($B36,Tableau7[],9,FALSE),"")</f>
        <v/>
      </c>
      <c r="E36" s="19" t="str">
        <f>IFERROR(VLOOKUP($B36,Tableau7[],5,FALSE),"")</f>
        <v/>
      </c>
      <c r="F36" s="20" t="str">
        <f>IFERROR(VLOOKUP($B36,Tableau7[],7,FALSE),"")</f>
        <v/>
      </c>
      <c r="G36" s="52" t="str">
        <f>IFERROR(VLOOKUP($B36,Tableau7[],6,FALSE),"")</f>
        <v/>
      </c>
      <c r="H36" s="52" t="str">
        <f>IFERROR(VLOOKUP($B36,Tableau7[],11,FALSE),"")</f>
        <v/>
      </c>
    </row>
    <row r="37" spans="1:8" s="95" customFormat="1" x14ac:dyDescent="0.2">
      <c r="A37" s="21">
        <v>21</v>
      </c>
      <c r="B37" s="19" t="str">
        <f>IFERROR(INDEX(MISSMATERIEL,'EMPRUNT MATERIEL'!K26), "")</f>
        <v/>
      </c>
      <c r="C37" s="19" t="str">
        <f>IFERROR(VLOOKUP($B37,Tableau7[],8,FALSE),"")</f>
        <v/>
      </c>
      <c r="D37" s="19" t="str">
        <f>IFERROR(VLOOKUP($B37,Tableau7[],9,FALSE),"")</f>
        <v/>
      </c>
      <c r="E37" s="19" t="str">
        <f>IFERROR(VLOOKUP($B37,Tableau7[],5,FALSE),"")</f>
        <v/>
      </c>
      <c r="F37" s="20" t="str">
        <f>IFERROR(VLOOKUP($B37,Tableau7[],7,FALSE),"")</f>
        <v/>
      </c>
      <c r="G37" s="52" t="str">
        <f>IFERROR(VLOOKUP($B37,Tableau7[],6,FALSE),"")</f>
        <v/>
      </c>
      <c r="H37" s="52" t="str">
        <f>IFERROR(VLOOKUP($B37,Tableau7[],11,FALSE),"")</f>
        <v/>
      </c>
    </row>
    <row r="38" spans="1:8" s="95" customFormat="1" x14ac:dyDescent="0.2">
      <c r="A38" s="21">
        <v>22</v>
      </c>
      <c r="B38" s="19" t="str">
        <f>IFERROR(INDEX(MISSMATERIEL,'EMPRUNT MATERIEL'!K27), "")</f>
        <v/>
      </c>
      <c r="C38" s="19" t="str">
        <f>IFERROR(VLOOKUP($B38,Tableau7[],8,FALSE),"")</f>
        <v/>
      </c>
      <c r="D38" s="19" t="str">
        <f>IFERROR(VLOOKUP($B38,Tableau7[],9,FALSE),"")</f>
        <v/>
      </c>
      <c r="E38" s="19" t="str">
        <f>IFERROR(VLOOKUP($B38,Tableau7[],5,FALSE),"")</f>
        <v/>
      </c>
      <c r="F38" s="20" t="str">
        <f>IFERROR(VLOOKUP($B38,Tableau7[],7,FALSE),"")</f>
        <v/>
      </c>
      <c r="G38" s="52" t="str">
        <f>IFERROR(VLOOKUP($B38,Tableau7[],6,FALSE),"")</f>
        <v/>
      </c>
      <c r="H38" s="52" t="str">
        <f>IFERROR(VLOOKUP($B38,Tableau7[],11,FALSE),"")</f>
        <v/>
      </c>
    </row>
    <row r="39" spans="1:8" s="95" customFormat="1" ht="12" thickBot="1" x14ac:dyDescent="0.25">
      <c r="A39" s="22">
        <v>23</v>
      </c>
      <c r="B39" s="19" t="str">
        <f>IFERROR(INDEX(MISSMATERIEL,'EMPRUNT MATERIEL'!K28), "")</f>
        <v/>
      </c>
      <c r="C39" s="19" t="str">
        <f>IFERROR(VLOOKUP($B39,Tableau7[],8,FALSE),"")</f>
        <v/>
      </c>
      <c r="D39" s="19" t="str">
        <f>IFERROR(VLOOKUP($B39,Tableau7[],9,FALSE),"")</f>
        <v/>
      </c>
      <c r="E39" s="19" t="str">
        <f>IFERROR(VLOOKUP($B39,Tableau7[],5,FALSE),"")</f>
        <v/>
      </c>
      <c r="F39" s="20" t="str">
        <f>IFERROR(VLOOKUP($B39,Tableau7[],7,FALSE),"")</f>
        <v/>
      </c>
      <c r="G39" s="52" t="str">
        <f>IFERROR(VLOOKUP($B39,Tableau7[],6,FALSE),"")</f>
        <v/>
      </c>
      <c r="H39" s="52" t="str">
        <f>IFERROR(VLOOKUP($B39,Tableau7[],11,FALSE),"")</f>
        <v/>
      </c>
    </row>
    <row r="40" spans="1:8" s="95" customFormat="1" ht="23.25" customHeight="1" thickBot="1" x14ac:dyDescent="0.25">
      <c r="A40" s="6"/>
      <c r="B40" s="6"/>
      <c r="C40" s="6"/>
      <c r="D40" s="6"/>
      <c r="E40" s="29" t="s">
        <v>154</v>
      </c>
      <c r="F40" s="30">
        <f>SUM(F17:F39)</f>
        <v>2700</v>
      </c>
      <c r="G40" s="10"/>
      <c r="H40" s="6"/>
    </row>
    <row r="41" spans="1:8" s="95" customFormat="1" x14ac:dyDescent="0.2">
      <c r="A41" s="6"/>
      <c r="B41" s="6"/>
      <c r="C41" s="6"/>
      <c r="D41" s="6"/>
      <c r="E41" s="6"/>
      <c r="F41" s="23"/>
      <c r="G41" s="10"/>
      <c r="H41" s="6"/>
    </row>
    <row r="42" spans="1:8" s="95" customFormat="1" x14ac:dyDescent="0.2">
      <c r="A42" s="6"/>
      <c r="B42" s="6"/>
      <c r="C42" s="6"/>
      <c r="D42" s="6"/>
      <c r="E42" s="6"/>
      <c r="F42" s="23"/>
      <c r="G42" s="10"/>
      <c r="H42" s="6"/>
    </row>
    <row r="43" spans="1:8" s="95" customFormat="1" ht="18.75" x14ac:dyDescent="0.3">
      <c r="A43" s="6"/>
      <c r="B43" s="4" t="s">
        <v>155</v>
      </c>
      <c r="C43" s="25"/>
      <c r="D43" s="27">
        <f>F40</f>
        <v>2700</v>
      </c>
      <c r="E43" s="6"/>
      <c r="F43" s="23"/>
      <c r="G43" s="10"/>
      <c r="H43" s="6"/>
    </row>
    <row r="44" spans="1:8" s="95" customFormat="1" x14ac:dyDescent="0.2">
      <c r="A44" s="6"/>
      <c r="B44" s="6"/>
      <c r="C44" s="6"/>
      <c r="D44" s="6"/>
      <c r="E44" s="6"/>
      <c r="F44" s="23"/>
      <c r="G44" s="10"/>
      <c r="H44" s="6"/>
    </row>
    <row r="45" spans="1:8" s="95" customFormat="1" x14ac:dyDescent="0.2">
      <c r="A45" s="6"/>
      <c r="B45" s="6"/>
      <c r="C45" s="6"/>
      <c r="D45" s="6"/>
      <c r="E45" s="6"/>
      <c r="F45" s="23"/>
      <c r="G45" s="10"/>
      <c r="H45" s="6"/>
    </row>
    <row r="46" spans="1:8" s="95" customFormat="1" ht="15" customHeight="1" x14ac:dyDescent="0.3">
      <c r="A46" s="6"/>
      <c r="B46" s="6"/>
      <c r="C46" s="133" t="s">
        <v>156</v>
      </c>
      <c r="D46" s="133"/>
      <c r="E46" s="6"/>
      <c r="F46" s="23"/>
      <c r="G46" s="10"/>
      <c r="H46" s="6"/>
    </row>
    <row r="47" spans="1:8" s="95" customFormat="1" x14ac:dyDescent="0.2">
      <c r="A47" s="6"/>
      <c r="B47" s="6"/>
      <c r="C47" s="6"/>
      <c r="D47" s="6"/>
      <c r="E47" s="6"/>
      <c r="F47" s="23"/>
      <c r="G47" s="10"/>
      <c r="H47" s="6"/>
    </row>
    <row r="48" spans="1:8" s="95" customFormat="1" x14ac:dyDescent="0.2">
      <c r="A48" s="6"/>
      <c r="B48" s="6"/>
      <c r="C48" s="6"/>
      <c r="D48" s="6"/>
      <c r="E48" s="6"/>
      <c r="F48" s="23"/>
      <c r="G48" s="10"/>
      <c r="H48" s="6"/>
    </row>
    <row r="49" spans="1:8" s="95" customFormat="1" x14ac:dyDescent="0.2">
      <c r="A49" s="6"/>
      <c r="B49" s="6"/>
      <c r="C49" s="6"/>
      <c r="D49" s="6"/>
      <c r="E49" s="6"/>
      <c r="F49" s="23"/>
      <c r="G49" s="10"/>
      <c r="H49" s="6"/>
    </row>
    <row r="50" spans="1:8" s="95" customFormat="1" x14ac:dyDescent="0.2">
      <c r="A50" s="6"/>
      <c r="B50" s="6"/>
      <c r="C50" s="6"/>
      <c r="D50" s="6"/>
      <c r="E50" s="6"/>
      <c r="F50" s="23"/>
      <c r="G50" s="10"/>
      <c r="H50" s="6"/>
    </row>
    <row r="51" spans="1:8" s="95" customFormat="1" x14ac:dyDescent="0.2">
      <c r="A51" s="6"/>
      <c r="B51" s="6"/>
      <c r="C51" s="6"/>
      <c r="D51" s="6"/>
      <c r="E51" s="6"/>
      <c r="F51" s="23"/>
      <c r="G51" s="10"/>
      <c r="H51" s="6"/>
    </row>
    <row r="52" spans="1:8" s="95" customFormat="1" x14ac:dyDescent="0.2">
      <c r="A52" s="6"/>
      <c r="B52" s="6"/>
      <c r="C52" s="6"/>
      <c r="D52" s="6"/>
      <c r="E52" s="6"/>
      <c r="F52" s="23"/>
      <c r="G52" s="10"/>
      <c r="H52" s="6"/>
    </row>
    <row r="53" spans="1:8" s="95" customFormat="1" x14ac:dyDescent="0.2">
      <c r="A53" s="6"/>
      <c r="B53" s="6"/>
      <c r="C53" s="6"/>
      <c r="D53" s="6"/>
      <c r="E53" s="6"/>
      <c r="F53" s="23"/>
      <c r="G53" s="10"/>
      <c r="H53" s="6"/>
    </row>
    <row r="54" spans="1:8" s="95" customFormat="1" x14ac:dyDescent="0.2">
      <c r="A54" s="6"/>
      <c r="B54" s="6"/>
      <c r="C54" s="6"/>
      <c r="D54" s="6"/>
      <c r="E54" s="6"/>
      <c r="F54" s="23"/>
      <c r="G54" s="10"/>
      <c r="H54" s="6"/>
    </row>
    <row r="55" spans="1:8" s="95" customFormat="1" x14ac:dyDescent="0.2">
      <c r="A55" s="6"/>
      <c r="B55" s="6"/>
      <c r="C55" s="6"/>
      <c r="D55" s="6"/>
      <c r="E55" s="6"/>
      <c r="F55" s="23"/>
      <c r="G55" s="10"/>
      <c r="H55" s="6"/>
    </row>
    <row r="56" spans="1:8" s="96" customFormat="1" ht="15.75" x14ac:dyDescent="0.25">
      <c r="A56" s="28"/>
      <c r="B56" s="26" t="str">
        <f>K6&amp;"    "&amp;IFERROR(VLOOKUP($K$6,CONFIG!$D$2:$F$14,2,FALSE),"")&amp;"     "&amp;IFERROR(VLOOKUP($K$6,CONFIG!$D$2:$F$14,3,FALSE),"")</f>
        <v>Benjamin AVAYOU    01.84.22.88.82     benjamin.avayou@rfi.fr</v>
      </c>
      <c r="C56" s="28"/>
      <c r="D56" s="28"/>
      <c r="E56" s="31"/>
      <c r="F56" s="32"/>
      <c r="G56" s="33"/>
      <c r="H56" s="28"/>
    </row>
    <row r="57" spans="1:8" s="95" customFormat="1" x14ac:dyDescent="0.2">
      <c r="A57" s="6"/>
      <c r="B57" s="6"/>
      <c r="C57" s="6"/>
      <c r="D57" s="6"/>
      <c r="E57" s="6"/>
      <c r="F57" s="23"/>
      <c r="G57" s="10"/>
      <c r="H57" s="6"/>
    </row>
    <row r="58" spans="1:8" s="95" customFormat="1" x14ac:dyDescent="0.2">
      <c r="A58" s="6"/>
      <c r="B58" s="6"/>
      <c r="C58" s="6"/>
      <c r="D58" s="6"/>
      <c r="E58" s="6"/>
      <c r="F58" s="23"/>
      <c r="G58" s="10"/>
      <c r="H58" s="6"/>
    </row>
    <row r="59" spans="1:8" s="95" customFormat="1" x14ac:dyDescent="0.2">
      <c r="A59" s="6"/>
      <c r="B59" s="6"/>
      <c r="C59" s="6"/>
      <c r="D59" s="6"/>
      <c r="E59" s="6"/>
      <c r="F59" s="23"/>
      <c r="G59" s="10"/>
      <c r="H59" s="6"/>
    </row>
    <row r="60" spans="1:8" s="95" customFormat="1" x14ac:dyDescent="0.2">
      <c r="A60" s="6"/>
      <c r="B60" s="6"/>
      <c r="C60" s="6"/>
      <c r="D60" s="6"/>
      <c r="E60" s="6"/>
      <c r="F60" s="23"/>
      <c r="G60" s="10"/>
      <c r="H60" s="6"/>
    </row>
    <row r="61" spans="1:8" s="95" customFormat="1" x14ac:dyDescent="0.2">
      <c r="A61" s="6"/>
      <c r="B61" s="6"/>
      <c r="C61" s="6"/>
      <c r="D61" s="6"/>
      <c r="E61" s="6"/>
      <c r="F61" s="23"/>
      <c r="G61" s="10"/>
      <c r="H61" s="6"/>
    </row>
    <row r="62" spans="1:8" s="95" customFormat="1" x14ac:dyDescent="0.2">
      <c r="A62" s="6"/>
      <c r="B62" s="24" t="s">
        <v>151</v>
      </c>
      <c r="C62" s="6"/>
      <c r="D62" s="6"/>
      <c r="E62" s="6"/>
      <c r="F62" s="23"/>
      <c r="G62" s="10"/>
      <c r="H62" s="6"/>
    </row>
    <row r="63" spans="1:8" s="95" customFormat="1" x14ac:dyDescent="0.2">
      <c r="A63" s="6"/>
      <c r="B63" s="6" t="s">
        <v>157</v>
      </c>
      <c r="C63" s="6"/>
      <c r="D63" s="6"/>
      <c r="E63" s="6"/>
      <c r="F63" s="23"/>
      <c r="G63" s="10"/>
      <c r="H63" s="6"/>
    </row>
  </sheetData>
  <mergeCells count="12">
    <mergeCell ref="C46:D46"/>
    <mergeCell ref="K4:L4"/>
    <mergeCell ref="K5:L5"/>
    <mergeCell ref="K6:L6"/>
    <mergeCell ref="A11:H11"/>
    <mergeCell ref="A13:H13"/>
    <mergeCell ref="C9:D9"/>
    <mergeCell ref="A12:H12"/>
    <mergeCell ref="A14:H14"/>
    <mergeCell ref="I5:J5"/>
    <mergeCell ref="I6:J6"/>
    <mergeCell ref="I4:J4"/>
  </mergeCells>
  <dataValidations count="3">
    <dataValidation type="list" allowBlank="1" showInputMessage="1" sqref="B42 B17:B39">
      <formula1>IF(B17&lt;&gt;"",OFFSET(l_inventaire,MATCH(B17&amp;"*",l_inventaire,0)-1,,COUNTIF(l_inventaire,B17&amp;"*"),1),l_inventaire)</formula1>
    </dataValidation>
    <dataValidation type="list" allowBlank="1" showInputMessage="1" showErrorMessage="1" sqref="K6:L6">
      <formula1>CONFRESP</formula1>
    </dataValidation>
    <dataValidation type="list" allowBlank="1" showInputMessage="1" showErrorMessage="1" sqref="I6:J6">
      <formula1>REFMISSIONUNIQ</formula1>
    </dataValidation>
  </dataValidations>
  <pageMargins left="0.25" right="0.25" top="0.75" bottom="0.75" header="0.3" footer="0.3"/>
  <pageSetup paperSize="9" scale="9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INVENTAIRE!$A$4:$A$134</xm:f>
          </x14:formula1>
          <xm:sqref>B40:B41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E148"/>
  <sheetViews>
    <sheetView showZeros="0" tabSelected="1" zoomScale="70" zoomScaleNormal="70" workbookViewId="0">
      <pane ySplit="3" topLeftCell="A4" activePane="bottomLeft" state="frozen"/>
      <selection pane="bottomLeft" activeCell="R4" sqref="R4"/>
    </sheetView>
  </sheetViews>
  <sheetFormatPr baseColWidth="10" defaultRowHeight="15" x14ac:dyDescent="0.25"/>
  <cols>
    <col min="1" max="1" width="69.42578125" style="2" bestFit="1" customWidth="1"/>
    <col min="2" max="2" width="28.28515625" style="1" customWidth="1"/>
    <col min="3" max="3" width="20.42578125" bestFit="1" customWidth="1"/>
    <col min="4" max="4" width="20" style="1" customWidth="1"/>
    <col min="5" max="5" width="23.28515625" style="1" customWidth="1"/>
    <col min="6" max="6" width="22.140625" style="1" customWidth="1"/>
    <col min="7" max="7" width="18.7109375" style="5" customWidth="1"/>
    <col min="8" max="8" width="24.140625" style="1" bestFit="1" customWidth="1"/>
    <col min="9" max="9" width="27.42578125" style="1" bestFit="1" customWidth="1"/>
    <col min="10" max="10" width="11.42578125" customWidth="1"/>
    <col min="11" max="11" width="12.140625" customWidth="1"/>
    <col min="12" max="12" width="11.42578125" customWidth="1"/>
    <col min="13" max="13" width="12.85546875" customWidth="1"/>
    <col min="14" max="14" width="13.7109375" customWidth="1"/>
    <col min="15" max="15" width="12.5703125" customWidth="1"/>
    <col min="16" max="16" width="14.28515625" customWidth="1"/>
    <col min="17" max="17" width="13.7109375" customWidth="1"/>
    <col min="18" max="18" width="20.140625" style="99" bestFit="1" customWidth="1"/>
    <col min="19" max="19" width="19" customWidth="1"/>
    <col min="20" max="20" width="23.42578125" bestFit="1" customWidth="1"/>
    <col min="21" max="29" width="20.7109375" customWidth="1"/>
  </cols>
  <sheetData>
    <row r="1" spans="1:31" ht="39" customHeight="1" x14ac:dyDescent="0.7">
      <c r="A1" s="141" t="s">
        <v>245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3"/>
      <c r="R1" s="107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</row>
    <row r="2" spans="1:31" ht="28.5" customHeight="1" thickBot="1" x14ac:dyDescent="0.3">
      <c r="A2" s="144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6"/>
      <c r="R2" s="107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</row>
    <row r="3" spans="1:31" ht="15.75" thickBot="1" x14ac:dyDescent="0.3">
      <c r="A3" s="76" t="s">
        <v>1</v>
      </c>
      <c r="B3" s="77" t="s">
        <v>2</v>
      </c>
      <c r="C3" s="77" t="s">
        <v>3</v>
      </c>
      <c r="D3" s="77" t="s">
        <v>17</v>
      </c>
      <c r="E3" s="77" t="s">
        <v>18</v>
      </c>
      <c r="F3" s="77" t="s">
        <v>19</v>
      </c>
      <c r="G3" s="78" t="s">
        <v>115</v>
      </c>
      <c r="H3" s="77" t="s">
        <v>113</v>
      </c>
      <c r="I3" s="77" t="s">
        <v>119</v>
      </c>
      <c r="J3" s="77" t="s">
        <v>117</v>
      </c>
      <c r="K3" s="77" t="s">
        <v>118</v>
      </c>
      <c r="L3" s="79" t="s">
        <v>196</v>
      </c>
      <c r="M3" s="79" t="s">
        <v>197</v>
      </c>
      <c r="N3" s="79" t="s">
        <v>198</v>
      </c>
      <c r="O3" s="79" t="s">
        <v>237</v>
      </c>
      <c r="P3" s="79" t="s">
        <v>238</v>
      </c>
      <c r="Q3" s="80" t="s">
        <v>239</v>
      </c>
      <c r="R3" s="108" t="s">
        <v>265</v>
      </c>
      <c r="S3" s="101"/>
      <c r="T3" s="101"/>
      <c r="U3" s="101"/>
      <c r="V3" s="101"/>
      <c r="W3" s="101"/>
      <c r="X3" s="102"/>
      <c r="Y3" s="101"/>
      <c r="Z3" s="101"/>
      <c r="AA3" s="101"/>
      <c r="AB3" s="101"/>
      <c r="AC3" s="100"/>
      <c r="AD3" s="100"/>
    </row>
    <row r="4" spans="1:31" x14ac:dyDescent="0.25">
      <c r="A4" s="2" t="s">
        <v>132</v>
      </c>
      <c r="B4" s="1">
        <v>5</v>
      </c>
      <c r="C4" s="1" t="s">
        <v>16</v>
      </c>
      <c r="H4" s="1" t="s">
        <v>136</v>
      </c>
      <c r="J4" s="1" t="s">
        <v>31</v>
      </c>
      <c r="K4" s="1">
        <f t="shared" ref="K4:K35" si="0">D4</f>
        <v>0</v>
      </c>
      <c r="L4">
        <f>ROWS($A$4:Tableau7[[#This Row],[DESIGNATION]])</f>
        <v>1</v>
      </c>
      <c r="M4" t="str">
        <f>IF(C4='PLANNING MATOS'!$A$5,INVENTAIRE!L4,"")</f>
        <v/>
      </c>
      <c r="N4">
        <f t="shared" ref="N4:N35" si="1">IFERROR(SMALL($M$4:$M$416,L4),"")</f>
        <v>7</v>
      </c>
      <c r="O4">
        <f>ROWS($A$4:Tableau7[[#This Row],[DESIGNATION]])</f>
        <v>1</v>
      </c>
      <c r="P4" t="str">
        <f>IF($C4='EMPRUNT MATERIEL'!$B$2,INVENTAIRE!O4,"")</f>
        <v/>
      </c>
      <c r="Q4">
        <f t="shared" ref="Q4:Q35" si="2">IFERROR(SMALL($P$4:$P$416,O4),"")</f>
        <v>86</v>
      </c>
      <c r="R4" s="109" t="str">
        <f>IFERROR(INDEX(Tableau1[dispodates],MATCH(INVENTAIRE!A4,Tableau1[[MATERIEL ]],0)), "dispo")</f>
        <v>dispo</v>
      </c>
      <c r="S4" s="103"/>
      <c r="T4" s="103"/>
      <c r="U4" s="103"/>
      <c r="V4" s="103"/>
      <c r="W4" s="103"/>
      <c r="X4" s="104"/>
      <c r="Y4" s="103"/>
      <c r="Z4" s="103"/>
      <c r="AA4" s="103"/>
      <c r="AB4" s="103"/>
      <c r="AC4" s="100"/>
      <c r="AD4" s="100"/>
    </row>
    <row r="5" spans="1:31" x14ac:dyDescent="0.25">
      <c r="A5" s="2" t="s">
        <v>133</v>
      </c>
      <c r="B5" s="1">
        <v>5</v>
      </c>
      <c r="C5" s="1" t="s">
        <v>16</v>
      </c>
      <c r="H5" s="1" t="s">
        <v>136</v>
      </c>
      <c r="J5" s="1" t="s">
        <v>31</v>
      </c>
      <c r="K5" s="1">
        <f t="shared" si="0"/>
        <v>0</v>
      </c>
      <c r="L5">
        <f>ROWS($A$4:Tableau7[[#This Row],[DESIGNATION]])</f>
        <v>2</v>
      </c>
      <c r="M5" t="str">
        <f>IF(C5='PLANNING MATOS'!$A$5,INVENTAIRE!L5,"")</f>
        <v/>
      </c>
      <c r="N5">
        <f t="shared" si="1"/>
        <v>8</v>
      </c>
      <c r="O5">
        <f>ROWS($A$4:Tableau7[[#This Row],[DESIGNATION]])</f>
        <v>2</v>
      </c>
      <c r="P5" t="str">
        <f>IF($C5='EMPRUNT MATERIEL'!$B$2,INVENTAIRE!O5,"")</f>
        <v/>
      </c>
      <c r="Q5">
        <f t="shared" si="2"/>
        <v>87</v>
      </c>
      <c r="R5" s="109" t="str">
        <f>IFERROR(INDEX(Tableau1[dispodates],MATCH(INVENTAIRE!A5,Tableau1[[MATERIEL ]],0)), "dispo")</f>
        <v>dispo</v>
      </c>
      <c r="S5" s="103"/>
      <c r="T5" s="103"/>
      <c r="U5" s="103"/>
      <c r="V5" s="103"/>
      <c r="W5" s="103"/>
      <c r="X5" s="104"/>
      <c r="Y5" s="103"/>
      <c r="Z5" s="103"/>
      <c r="AA5" s="103"/>
      <c r="AB5" s="103"/>
      <c r="AC5" s="100"/>
      <c r="AD5" s="100"/>
    </row>
    <row r="6" spans="1:31" x14ac:dyDescent="0.25">
      <c r="A6" s="3" t="s">
        <v>134</v>
      </c>
      <c r="B6" s="1">
        <v>5</v>
      </c>
      <c r="C6" s="1" t="s">
        <v>16</v>
      </c>
      <c r="H6" s="1" t="s">
        <v>135</v>
      </c>
      <c r="J6" s="1" t="s">
        <v>31</v>
      </c>
      <c r="K6" s="1">
        <f t="shared" si="0"/>
        <v>0</v>
      </c>
      <c r="L6">
        <f>ROWS($A$4:Tableau7[[#This Row],[DESIGNATION]])</f>
        <v>3</v>
      </c>
      <c r="M6" t="str">
        <f>IF(C6='PLANNING MATOS'!$A$5,INVENTAIRE!L6,"")</f>
        <v/>
      </c>
      <c r="N6">
        <f t="shared" si="1"/>
        <v>9</v>
      </c>
      <c r="O6">
        <f>ROWS($A$4:Tableau7[[#This Row],[DESIGNATION]])</f>
        <v>3</v>
      </c>
      <c r="P6" t="str">
        <f>IF($C6='EMPRUNT MATERIEL'!$B$2,INVENTAIRE!O6,"")</f>
        <v/>
      </c>
      <c r="Q6">
        <f t="shared" si="2"/>
        <v>88</v>
      </c>
      <c r="R6" s="109" t="str">
        <f>IFERROR(INDEX(Tableau1[dispodates],MATCH(INVENTAIRE!A6,Tableau1[[MATERIEL ]],0)), "dispo")</f>
        <v>dispo</v>
      </c>
      <c r="S6" s="103"/>
      <c r="T6" s="103"/>
      <c r="U6" s="103"/>
      <c r="V6" s="103"/>
      <c r="W6" s="103"/>
      <c r="X6" s="104"/>
      <c r="Y6" s="103"/>
      <c r="Z6" s="103"/>
      <c r="AA6" s="103"/>
      <c r="AB6" s="103"/>
      <c r="AC6" s="100"/>
      <c r="AD6" s="100"/>
    </row>
    <row r="7" spans="1:31" x14ac:dyDescent="0.25">
      <c r="A7" s="2" t="s">
        <v>61</v>
      </c>
      <c r="B7" s="1">
        <v>5</v>
      </c>
      <c r="C7" s="1" t="s">
        <v>16</v>
      </c>
      <c r="J7" s="1" t="s">
        <v>31</v>
      </c>
      <c r="K7" s="1">
        <f t="shared" si="0"/>
        <v>0</v>
      </c>
      <c r="L7">
        <f>ROWS($A$4:Tableau7[[#This Row],[DESIGNATION]])</f>
        <v>4</v>
      </c>
      <c r="M7" t="str">
        <f>IF(C7='PLANNING MATOS'!$A$5,INVENTAIRE!L7,"")</f>
        <v/>
      </c>
      <c r="N7">
        <f t="shared" si="1"/>
        <v>10</v>
      </c>
      <c r="O7">
        <f>ROWS($A$4:Tableau7[[#This Row],[DESIGNATION]])</f>
        <v>4</v>
      </c>
      <c r="P7" t="str">
        <f>IF($C7='EMPRUNT MATERIEL'!$B$2,INVENTAIRE!O7,"")</f>
        <v/>
      </c>
      <c r="Q7">
        <f t="shared" si="2"/>
        <v>89</v>
      </c>
      <c r="R7" s="109" t="str">
        <f>IFERROR(INDEX(Tableau1[dispodates],MATCH(INVENTAIRE!A7,Tableau1[[MATERIEL ]],0)), "dispo")</f>
        <v>dispo</v>
      </c>
      <c r="S7" s="103"/>
      <c r="T7" s="103"/>
      <c r="U7" s="103"/>
      <c r="V7" s="103"/>
      <c r="W7" s="103"/>
      <c r="X7" s="104"/>
      <c r="Y7" s="103"/>
      <c r="Z7" s="103"/>
      <c r="AA7" s="103"/>
      <c r="AB7" s="103"/>
      <c r="AC7" s="100"/>
      <c r="AD7" s="100"/>
    </row>
    <row r="8" spans="1:31" x14ac:dyDescent="0.25">
      <c r="A8" s="2" t="s">
        <v>78</v>
      </c>
      <c r="B8" s="1">
        <v>5</v>
      </c>
      <c r="C8" s="1" t="s">
        <v>16</v>
      </c>
      <c r="D8" s="1" t="s">
        <v>20</v>
      </c>
      <c r="E8" s="1" t="s">
        <v>20</v>
      </c>
      <c r="J8" s="1" t="s">
        <v>31</v>
      </c>
      <c r="K8" s="1" t="str">
        <f t="shared" si="0"/>
        <v>x</v>
      </c>
      <c r="L8">
        <f>ROWS($A$4:Tableau7[[#This Row],[DESIGNATION]])</f>
        <v>5</v>
      </c>
      <c r="M8" t="str">
        <f>IF(C8='PLANNING MATOS'!$A$5,INVENTAIRE!L8,"")</f>
        <v/>
      </c>
      <c r="N8">
        <f t="shared" si="1"/>
        <v>11</v>
      </c>
      <c r="O8">
        <f>ROWS($A$4:Tableau7[[#This Row],[DESIGNATION]])</f>
        <v>5</v>
      </c>
      <c r="P8" t="str">
        <f>IF($C8='EMPRUNT MATERIEL'!$B$2,INVENTAIRE!O8,"")</f>
        <v/>
      </c>
      <c r="Q8">
        <f t="shared" si="2"/>
        <v>90</v>
      </c>
      <c r="R8" s="109" t="str">
        <f>IFERROR(INDEX(Tableau1[dispodates],MATCH(INVENTAIRE!A8,Tableau1[[MATERIEL ]],0)), "dispo")</f>
        <v>dispo</v>
      </c>
      <c r="S8" s="103"/>
      <c r="T8" s="103"/>
      <c r="U8" s="103"/>
      <c r="V8" s="103"/>
      <c r="W8" s="103"/>
      <c r="X8" s="104"/>
      <c r="Y8" s="103"/>
      <c r="Z8" s="103"/>
      <c r="AA8" s="103"/>
      <c r="AB8" s="103"/>
      <c r="AC8" s="100"/>
      <c r="AD8" s="100"/>
    </row>
    <row r="9" spans="1:31" x14ac:dyDescent="0.25">
      <c r="A9" s="2" t="s">
        <v>73</v>
      </c>
      <c r="B9" s="1">
        <v>5</v>
      </c>
      <c r="C9" s="1" t="s">
        <v>16</v>
      </c>
      <c r="D9" s="1">
        <v>10252</v>
      </c>
      <c r="F9" s="1" t="s">
        <v>144</v>
      </c>
      <c r="G9" s="5">
        <v>1100</v>
      </c>
      <c r="H9" s="1" t="s">
        <v>122</v>
      </c>
      <c r="I9" s="1" t="s">
        <v>129</v>
      </c>
      <c r="J9" s="1" t="s">
        <v>31</v>
      </c>
      <c r="K9" s="1">
        <f t="shared" si="0"/>
        <v>10252</v>
      </c>
      <c r="L9">
        <f>ROWS($A$4:Tableau7[[#This Row],[DESIGNATION]])</f>
        <v>6</v>
      </c>
      <c r="M9" t="str">
        <f>IF(C9='PLANNING MATOS'!$A$5,INVENTAIRE!L9,"")</f>
        <v/>
      </c>
      <c r="N9">
        <f t="shared" si="1"/>
        <v>12</v>
      </c>
      <c r="O9">
        <f>ROWS($A$4:Tableau7[[#This Row],[DESIGNATION]])</f>
        <v>6</v>
      </c>
      <c r="P9" t="str">
        <f>IF($C9='EMPRUNT MATERIEL'!$B$2,INVENTAIRE!O9,"")</f>
        <v/>
      </c>
      <c r="Q9">
        <f t="shared" si="2"/>
        <v>91</v>
      </c>
      <c r="R9" s="109" t="str">
        <f>IFERROR(INDEX(Tableau1[dispodates],MATCH(INVENTAIRE!A9,Tableau1[[MATERIEL ]],0)), "dispo")</f>
        <v>dispo</v>
      </c>
      <c r="S9" s="103"/>
      <c r="T9" s="103"/>
      <c r="U9" s="103"/>
      <c r="V9" s="103"/>
      <c r="W9" s="103"/>
      <c r="X9" s="104"/>
      <c r="Y9" s="103"/>
      <c r="Z9" s="103"/>
      <c r="AA9" s="103"/>
      <c r="AB9" s="103"/>
      <c r="AC9" s="100"/>
      <c r="AD9" s="100"/>
    </row>
    <row r="10" spans="1:31" x14ac:dyDescent="0.25">
      <c r="A10" s="3" t="s">
        <v>184</v>
      </c>
      <c r="B10" s="1" t="s">
        <v>180</v>
      </c>
      <c r="C10" s="1" t="s">
        <v>187</v>
      </c>
      <c r="E10" s="34">
        <v>230100020571</v>
      </c>
      <c r="H10" s="1" t="s">
        <v>185</v>
      </c>
      <c r="J10" s="1" t="s">
        <v>31</v>
      </c>
      <c r="K10" s="1">
        <f t="shared" si="0"/>
        <v>0</v>
      </c>
      <c r="L10">
        <f>ROWS($A$4:Tableau7[[#This Row],[DESIGNATION]])</f>
        <v>7</v>
      </c>
      <c r="M10">
        <f>IF(C10='PLANNING MATOS'!$A$5,INVENTAIRE!L10,"")</f>
        <v>7</v>
      </c>
      <c r="N10">
        <f t="shared" si="1"/>
        <v>13</v>
      </c>
      <c r="O10">
        <f>ROWS($A$4:Tableau7[[#This Row],[DESIGNATION]])</f>
        <v>7</v>
      </c>
      <c r="P10" t="str">
        <f>IF($C10='EMPRUNT MATERIEL'!$B$2,INVENTAIRE!O10,"")</f>
        <v/>
      </c>
      <c r="Q10" t="str">
        <f t="shared" si="2"/>
        <v/>
      </c>
      <c r="R10" s="109" t="str">
        <f>IFERROR(INDEX(Tableau1[dispodates],MATCH(INVENTAIRE!A10,Tableau1[[MATERIEL ]],0)), "dispo")</f>
        <v>dispo</v>
      </c>
      <c r="S10" s="103"/>
      <c r="T10" s="103"/>
      <c r="U10" s="103"/>
      <c r="V10" s="103"/>
      <c r="W10" s="103"/>
      <c r="X10" s="104"/>
      <c r="Y10" s="103"/>
      <c r="Z10" s="103"/>
      <c r="AA10" s="103"/>
      <c r="AB10" s="103"/>
      <c r="AC10" s="100"/>
      <c r="AD10" s="100"/>
    </row>
    <row r="11" spans="1:31" x14ac:dyDescent="0.25">
      <c r="A11" s="3" t="s">
        <v>189</v>
      </c>
      <c r="B11" s="1" t="s">
        <v>180</v>
      </c>
      <c r="C11" s="1" t="s">
        <v>187</v>
      </c>
      <c r="H11" s="1" t="s">
        <v>188</v>
      </c>
      <c r="J11" s="1" t="s">
        <v>31</v>
      </c>
      <c r="K11" s="1">
        <f t="shared" si="0"/>
        <v>0</v>
      </c>
      <c r="L11">
        <f>ROWS($A$4:Tableau7[[#This Row],[DESIGNATION]])</f>
        <v>8</v>
      </c>
      <c r="M11">
        <f>IF(C11='PLANNING MATOS'!$A$5,INVENTAIRE!L11,"")</f>
        <v>8</v>
      </c>
      <c r="N11">
        <f t="shared" si="1"/>
        <v>14</v>
      </c>
      <c r="O11">
        <f>ROWS($A$4:Tableau7[[#This Row],[DESIGNATION]])</f>
        <v>8</v>
      </c>
      <c r="P11" t="str">
        <f>IF($C11='EMPRUNT MATERIEL'!$B$2,INVENTAIRE!O11,"")</f>
        <v/>
      </c>
      <c r="Q11" t="str">
        <f t="shared" si="2"/>
        <v/>
      </c>
      <c r="R11" s="109" t="str">
        <f>IFERROR(INDEX(Tableau1[dispodates],MATCH(INVENTAIRE!A11,Tableau1[[MATERIEL ]],0)), "dispo")</f>
        <v>dispo</v>
      </c>
      <c r="S11" s="103"/>
      <c r="T11" s="103"/>
      <c r="U11" s="103"/>
      <c r="V11" s="103"/>
      <c r="W11" s="103"/>
      <c r="X11" s="104"/>
      <c r="Y11" s="103"/>
      <c r="Z11" s="103"/>
      <c r="AA11" s="103"/>
      <c r="AB11" s="103"/>
      <c r="AC11" s="100"/>
      <c r="AD11" s="100"/>
    </row>
    <row r="12" spans="1:31" x14ac:dyDescent="0.25">
      <c r="A12" s="3" t="s">
        <v>190</v>
      </c>
      <c r="B12" s="1" t="s">
        <v>180</v>
      </c>
      <c r="C12" s="1" t="s">
        <v>187</v>
      </c>
      <c r="H12" s="1" t="s">
        <v>188</v>
      </c>
      <c r="J12" s="1" t="s">
        <v>31</v>
      </c>
      <c r="K12" s="1">
        <f t="shared" si="0"/>
        <v>0</v>
      </c>
      <c r="L12">
        <f>ROWS($A$4:Tableau7[[#This Row],[DESIGNATION]])</f>
        <v>9</v>
      </c>
      <c r="M12">
        <f>IF(C12='PLANNING MATOS'!$A$5,INVENTAIRE!L12,"")</f>
        <v>9</v>
      </c>
      <c r="N12">
        <f t="shared" si="1"/>
        <v>15</v>
      </c>
      <c r="O12">
        <f>ROWS($A$4:Tableau7[[#This Row],[DESIGNATION]])</f>
        <v>9</v>
      </c>
      <c r="P12" t="str">
        <f>IF($C12='EMPRUNT MATERIEL'!$B$2,INVENTAIRE!O12,"")</f>
        <v/>
      </c>
      <c r="Q12" t="str">
        <f t="shared" si="2"/>
        <v/>
      </c>
      <c r="R12" s="109" t="str">
        <f>IFERROR(INDEX(Tableau1[dispodates],MATCH(INVENTAIRE!A12,Tableau1[[MATERIEL ]],0)), "dispo")</f>
        <v>dispo</v>
      </c>
      <c r="S12" s="103"/>
      <c r="T12" s="103"/>
      <c r="U12" s="103"/>
      <c r="V12" s="103"/>
      <c r="W12" s="103"/>
      <c r="X12" s="104"/>
      <c r="Y12" s="103"/>
      <c r="Z12" s="103"/>
      <c r="AA12" s="103"/>
      <c r="AB12" s="103"/>
      <c r="AC12" s="100"/>
      <c r="AD12" s="100"/>
    </row>
    <row r="13" spans="1:31" x14ac:dyDescent="0.25">
      <c r="A13" s="3" t="s">
        <v>191</v>
      </c>
      <c r="B13" s="1" t="s">
        <v>180</v>
      </c>
      <c r="C13" s="1" t="s">
        <v>187</v>
      </c>
      <c r="H13" s="1" t="s">
        <v>188</v>
      </c>
      <c r="J13" s="1" t="s">
        <v>31</v>
      </c>
      <c r="K13" s="1">
        <f t="shared" si="0"/>
        <v>0</v>
      </c>
      <c r="L13">
        <f>ROWS($A$4:Tableau7[[#This Row],[DESIGNATION]])</f>
        <v>10</v>
      </c>
      <c r="M13">
        <f>IF(C13='PLANNING MATOS'!$A$5,INVENTAIRE!L13,"")</f>
        <v>10</v>
      </c>
      <c r="N13">
        <f t="shared" si="1"/>
        <v>16</v>
      </c>
      <c r="O13">
        <f>ROWS($A$4:Tableau7[[#This Row],[DESIGNATION]])</f>
        <v>10</v>
      </c>
      <c r="P13" t="str">
        <f>IF($C13='EMPRUNT MATERIEL'!$B$2,INVENTAIRE!O13,"")</f>
        <v/>
      </c>
      <c r="Q13" t="str">
        <f t="shared" si="2"/>
        <v/>
      </c>
      <c r="R13" s="109" t="str">
        <f>IFERROR(INDEX(Tableau1[dispodates],MATCH(INVENTAIRE!A13,Tableau1[[MATERIEL ]],0)), "dispo")</f>
        <v>dispo</v>
      </c>
      <c r="S13" s="103"/>
      <c r="T13" s="103"/>
      <c r="U13" s="103"/>
      <c r="V13" s="103"/>
      <c r="W13" s="103"/>
      <c r="X13" s="104"/>
      <c r="Y13" s="103"/>
      <c r="Z13" s="103"/>
      <c r="AA13" s="103"/>
      <c r="AB13" s="103"/>
      <c r="AC13" s="100"/>
      <c r="AD13" s="100"/>
    </row>
    <row r="14" spans="1:31" x14ac:dyDescent="0.25">
      <c r="A14" s="3" t="s">
        <v>192</v>
      </c>
      <c r="B14" s="1" t="s">
        <v>180</v>
      </c>
      <c r="C14" s="1" t="s">
        <v>187</v>
      </c>
      <c r="H14" s="1" t="s">
        <v>188</v>
      </c>
      <c r="J14" s="1" t="s">
        <v>31</v>
      </c>
      <c r="K14" s="1">
        <f t="shared" si="0"/>
        <v>0</v>
      </c>
      <c r="L14">
        <f>ROWS($A$4:Tableau7[[#This Row],[DESIGNATION]])</f>
        <v>11</v>
      </c>
      <c r="M14">
        <f>IF(C14='PLANNING MATOS'!$A$5,INVENTAIRE!L14,"")</f>
        <v>11</v>
      </c>
      <c r="N14">
        <f t="shared" si="1"/>
        <v>17</v>
      </c>
      <c r="O14">
        <f>ROWS($A$4:Tableau7[[#This Row],[DESIGNATION]])</f>
        <v>11</v>
      </c>
      <c r="P14" t="str">
        <f>IF($C14='EMPRUNT MATERIEL'!$B$2,INVENTAIRE!O14,"")</f>
        <v/>
      </c>
      <c r="Q14" t="str">
        <f t="shared" si="2"/>
        <v/>
      </c>
      <c r="R14" s="109" t="str">
        <f>IFERROR(INDEX(Tableau1[dispodates],MATCH(INVENTAIRE!A14,Tableau1[[MATERIEL ]],0)), "dispo")</f>
        <v>dispo</v>
      </c>
      <c r="S14" s="103"/>
      <c r="T14" s="103"/>
      <c r="U14" s="103"/>
      <c r="V14" s="103"/>
      <c r="W14" s="103"/>
      <c r="X14" s="104"/>
      <c r="Y14" s="103"/>
      <c r="Z14" s="103"/>
      <c r="AA14" s="103"/>
      <c r="AB14" s="103"/>
      <c r="AC14" s="100"/>
      <c r="AD14" s="100"/>
    </row>
    <row r="15" spans="1:31" x14ac:dyDescent="0.25">
      <c r="A15" s="3" t="s">
        <v>193</v>
      </c>
      <c r="B15" s="1" t="s">
        <v>180</v>
      </c>
      <c r="C15" s="1" t="s">
        <v>187</v>
      </c>
      <c r="H15" s="1" t="s">
        <v>188</v>
      </c>
      <c r="J15" s="1" t="s">
        <v>31</v>
      </c>
      <c r="K15" s="1">
        <f t="shared" si="0"/>
        <v>0</v>
      </c>
      <c r="L15">
        <f>ROWS($A$4:Tableau7[[#This Row],[DESIGNATION]])</f>
        <v>12</v>
      </c>
      <c r="M15">
        <f>IF(C15='PLANNING MATOS'!$A$5,INVENTAIRE!L15,"")</f>
        <v>12</v>
      </c>
      <c r="N15">
        <f t="shared" si="1"/>
        <v>18</v>
      </c>
      <c r="O15">
        <f>ROWS($A$4:Tableau7[[#This Row],[DESIGNATION]])</f>
        <v>12</v>
      </c>
      <c r="P15" t="str">
        <f>IF($C15='EMPRUNT MATERIEL'!$B$2,INVENTAIRE!O15,"")</f>
        <v/>
      </c>
      <c r="Q15" t="str">
        <f t="shared" si="2"/>
        <v/>
      </c>
      <c r="R15" s="109" t="str">
        <f>IFERROR(INDEX(Tableau1[dispodates],MATCH(INVENTAIRE!A15,Tableau1[[MATERIEL ]],0)), "dispo")</f>
        <v>dispo</v>
      </c>
      <c r="S15" s="103"/>
      <c r="T15" s="103"/>
      <c r="U15" s="103"/>
      <c r="V15" s="103"/>
      <c r="W15" s="103"/>
      <c r="X15" s="104"/>
      <c r="Y15" s="103"/>
      <c r="Z15" s="103"/>
      <c r="AA15" s="103"/>
      <c r="AB15" s="103"/>
      <c r="AC15" s="100"/>
      <c r="AD15" s="100"/>
    </row>
    <row r="16" spans="1:31" x14ac:dyDescent="0.25">
      <c r="A16" s="3" t="s">
        <v>194</v>
      </c>
      <c r="B16" s="1" t="s">
        <v>180</v>
      </c>
      <c r="C16" s="1" t="s">
        <v>187</v>
      </c>
      <c r="H16" s="1" t="s">
        <v>188</v>
      </c>
      <c r="J16" s="1" t="s">
        <v>31</v>
      </c>
      <c r="K16" s="1">
        <f t="shared" si="0"/>
        <v>0</v>
      </c>
      <c r="L16">
        <f>ROWS($A$4:Tableau7[[#This Row],[DESIGNATION]])</f>
        <v>13</v>
      </c>
      <c r="M16">
        <f>IF(C16='PLANNING MATOS'!$A$5,INVENTAIRE!L16,"")</f>
        <v>13</v>
      </c>
      <c r="N16">
        <f t="shared" si="1"/>
        <v>19</v>
      </c>
      <c r="O16">
        <f>ROWS($A$4:Tableau7[[#This Row],[DESIGNATION]])</f>
        <v>13</v>
      </c>
      <c r="P16" t="str">
        <f>IF($C16='EMPRUNT MATERIEL'!$B$2,INVENTAIRE!O16,"")</f>
        <v/>
      </c>
      <c r="Q16" t="str">
        <f t="shared" si="2"/>
        <v/>
      </c>
      <c r="R16" s="109" t="str">
        <f>IFERROR(INDEX(Tableau1[dispodates],MATCH(INVENTAIRE!A16,Tableau1[[MATERIEL ]],0)), "dispo")</f>
        <v>dispo</v>
      </c>
      <c r="S16" s="103"/>
      <c r="T16" s="103"/>
      <c r="U16" s="103"/>
      <c r="V16" s="103"/>
      <c r="W16" s="103"/>
      <c r="X16" s="104"/>
      <c r="Y16" s="103"/>
      <c r="Z16" s="103"/>
      <c r="AA16" s="103"/>
      <c r="AB16" s="103"/>
      <c r="AC16" s="100"/>
      <c r="AD16" s="100"/>
    </row>
    <row r="17" spans="1:30" x14ac:dyDescent="0.25">
      <c r="A17" s="3" t="s">
        <v>381</v>
      </c>
      <c r="B17" s="1" t="s">
        <v>180</v>
      </c>
      <c r="C17" s="1" t="s">
        <v>187</v>
      </c>
      <c r="D17" s="1" t="s">
        <v>266</v>
      </c>
      <c r="E17" s="1" t="s">
        <v>382</v>
      </c>
      <c r="F17" s="1" t="s">
        <v>266</v>
      </c>
      <c r="G17" s="5">
        <v>140</v>
      </c>
      <c r="H17" s="1" t="s">
        <v>181</v>
      </c>
      <c r="I17" s="1" t="s">
        <v>383</v>
      </c>
      <c r="J17" s="1" t="s">
        <v>31</v>
      </c>
      <c r="K17" s="1" t="str">
        <f t="shared" si="0"/>
        <v/>
      </c>
      <c r="L17">
        <f>ROWS($A$4:Tableau7[[#This Row],[DESIGNATION]])</f>
        <v>14</v>
      </c>
      <c r="M17">
        <f>IF(C17='PLANNING MATOS'!$A$5,INVENTAIRE!L17,"")</f>
        <v>14</v>
      </c>
      <c r="N17">
        <f t="shared" si="1"/>
        <v>20</v>
      </c>
      <c r="O17">
        <f>ROWS($A$4:Tableau7[[#This Row],[DESIGNATION]])</f>
        <v>14</v>
      </c>
      <c r="P17" t="str">
        <f>IF($C17='EMPRUNT MATERIEL'!$B$2,INVENTAIRE!O17,"")</f>
        <v/>
      </c>
      <c r="Q17" t="str">
        <f t="shared" si="2"/>
        <v/>
      </c>
      <c r="R17" s="109" t="str">
        <f>IFERROR(INDEX(Tableau1[dispodates],MATCH(INVENTAIRE!A17,Tableau1[[MATERIEL ]],0)), "dispo")</f>
        <v>dispo</v>
      </c>
      <c r="S17" s="103"/>
      <c r="T17" s="103"/>
      <c r="U17" s="103"/>
      <c r="V17" s="103"/>
      <c r="W17" s="103"/>
      <c r="X17" s="104"/>
      <c r="Y17" s="103"/>
      <c r="Z17" s="103"/>
      <c r="AA17" s="103"/>
      <c r="AB17" s="103"/>
      <c r="AC17" s="100"/>
      <c r="AD17" s="100"/>
    </row>
    <row r="18" spans="1:30" x14ac:dyDescent="0.25">
      <c r="A18" s="3" t="s">
        <v>384</v>
      </c>
      <c r="B18" s="1" t="s">
        <v>180</v>
      </c>
      <c r="C18" s="1" t="s">
        <v>187</v>
      </c>
      <c r="D18" s="1" t="s">
        <v>266</v>
      </c>
      <c r="E18" s="1" t="s">
        <v>385</v>
      </c>
      <c r="F18" s="1" t="s">
        <v>266</v>
      </c>
      <c r="G18" s="5">
        <v>140</v>
      </c>
      <c r="H18" s="1" t="s">
        <v>181</v>
      </c>
      <c r="I18" s="1" t="s">
        <v>383</v>
      </c>
      <c r="J18" s="1" t="s">
        <v>31</v>
      </c>
      <c r="K18" s="1" t="str">
        <f t="shared" si="0"/>
        <v/>
      </c>
      <c r="L18">
        <f>ROWS($A$4:Tableau7[[#This Row],[DESIGNATION]])</f>
        <v>15</v>
      </c>
      <c r="M18">
        <f>IF(C18='PLANNING MATOS'!$A$5,INVENTAIRE!L18,"")</f>
        <v>15</v>
      </c>
      <c r="N18">
        <f t="shared" si="1"/>
        <v>21</v>
      </c>
      <c r="O18">
        <f>ROWS($A$4:Tableau7[[#This Row],[DESIGNATION]])</f>
        <v>15</v>
      </c>
      <c r="P18" t="str">
        <f>IF($C18='EMPRUNT MATERIEL'!$B$2,INVENTAIRE!O18,"")</f>
        <v/>
      </c>
      <c r="Q18" t="str">
        <f t="shared" si="2"/>
        <v/>
      </c>
      <c r="R18" s="109" t="str">
        <f>IFERROR(INDEX(Tableau1[dispodates],MATCH(INVENTAIRE!A18,Tableau1[[MATERIEL ]],0)), "dispo")</f>
        <v>dispo</v>
      </c>
      <c r="S18" s="103"/>
      <c r="T18" s="103"/>
      <c r="U18" s="103"/>
      <c r="V18" s="103"/>
      <c r="W18" s="103"/>
      <c r="X18" s="104"/>
      <c r="Y18" s="103"/>
      <c r="Z18" s="103"/>
      <c r="AA18" s="103"/>
      <c r="AB18" s="103"/>
      <c r="AC18" s="100"/>
      <c r="AD18" s="100"/>
    </row>
    <row r="19" spans="1:30" x14ac:dyDescent="0.25">
      <c r="A19" s="3" t="s">
        <v>374</v>
      </c>
      <c r="B19" s="1" t="s">
        <v>180</v>
      </c>
      <c r="C19" s="1" t="s">
        <v>187</v>
      </c>
      <c r="D19" s="1" t="s">
        <v>427</v>
      </c>
      <c r="E19" s="1" t="s">
        <v>428</v>
      </c>
      <c r="F19" s="1" t="s">
        <v>31</v>
      </c>
      <c r="G19" s="5">
        <v>140</v>
      </c>
      <c r="H19" s="1" t="s">
        <v>181</v>
      </c>
      <c r="I19" s="1" t="s">
        <v>383</v>
      </c>
      <c r="J19" s="1"/>
      <c r="K19" s="1" t="str">
        <f t="shared" si="0"/>
        <v>09319</v>
      </c>
      <c r="L19">
        <f>ROWS($A$4:Tableau7[[#This Row],[DESIGNATION]])</f>
        <v>16</v>
      </c>
      <c r="M19">
        <f>IF(C19='PLANNING MATOS'!$A$5,INVENTAIRE!L139,"")</f>
        <v>136</v>
      </c>
      <c r="N19">
        <f t="shared" si="1"/>
        <v>22</v>
      </c>
      <c r="O19">
        <f>ROWS($A$4:Tableau7[[#This Row],[DESIGNATION]])</f>
        <v>16</v>
      </c>
      <c r="P19" t="str">
        <f>IF($C19='EMPRUNT MATERIEL'!$B$2,INVENTAIRE!O139,"")</f>
        <v/>
      </c>
      <c r="Q19" t="str">
        <f t="shared" si="2"/>
        <v/>
      </c>
      <c r="R19" s="119" t="str">
        <f>IFERROR(INDEX(Tableau1[dispodates],MATCH(INVENTAIRE!A139,Tableau1[[MATERIEL ]],0)), "dispo")</f>
        <v>dispo</v>
      </c>
      <c r="S19" s="103"/>
      <c r="T19" s="103"/>
      <c r="U19" s="103"/>
      <c r="V19" s="103"/>
      <c r="W19" s="103"/>
      <c r="X19" s="104"/>
      <c r="Y19" s="103"/>
      <c r="Z19" s="103"/>
      <c r="AA19" s="103"/>
      <c r="AB19" s="103"/>
      <c r="AC19" s="100"/>
      <c r="AD19" s="100"/>
    </row>
    <row r="20" spans="1:30" x14ac:dyDescent="0.25">
      <c r="A20" s="3" t="s">
        <v>376</v>
      </c>
      <c r="B20" s="1" t="s">
        <v>180</v>
      </c>
      <c r="C20" s="1" t="s">
        <v>187</v>
      </c>
      <c r="D20" s="1" t="s">
        <v>429</v>
      </c>
      <c r="E20" s="1" t="s">
        <v>430</v>
      </c>
      <c r="F20" s="1" t="s">
        <v>31</v>
      </c>
      <c r="G20" s="5">
        <v>140</v>
      </c>
      <c r="H20" s="1" t="s">
        <v>181</v>
      </c>
      <c r="I20" s="1" t="s">
        <v>383</v>
      </c>
      <c r="J20" s="1"/>
      <c r="K20" s="1" t="str">
        <f t="shared" si="0"/>
        <v>15236</v>
      </c>
      <c r="L20">
        <f>ROWS($A$4:Tableau7[[#This Row],[DESIGNATION]])</f>
        <v>17</v>
      </c>
      <c r="M20">
        <f>IF(C20='PLANNING MATOS'!$A$5,INVENTAIRE!L140,"")</f>
        <v>137</v>
      </c>
      <c r="N20">
        <f t="shared" si="1"/>
        <v>23</v>
      </c>
      <c r="O20">
        <f>ROWS($A$4:Tableau7[[#This Row],[DESIGNATION]])</f>
        <v>17</v>
      </c>
      <c r="P20" t="str">
        <f>IF($C20='EMPRUNT MATERIEL'!$B$2,INVENTAIRE!O140,"")</f>
        <v/>
      </c>
      <c r="Q20" t="str">
        <f t="shared" si="2"/>
        <v/>
      </c>
      <c r="R20" s="119" t="str">
        <f>IFERROR(INDEX(Tableau1[dispodates],MATCH(INVENTAIRE!A140,Tableau1[[MATERIEL ]],0)), "dispo")</f>
        <v>dispo</v>
      </c>
      <c r="S20" s="103"/>
      <c r="T20" s="103"/>
      <c r="U20" s="103"/>
      <c r="V20" s="103"/>
      <c r="W20" s="103"/>
      <c r="X20" s="104"/>
      <c r="Y20" s="103"/>
      <c r="Z20" s="103"/>
      <c r="AA20" s="103"/>
      <c r="AB20" s="103"/>
      <c r="AC20" s="100"/>
      <c r="AD20" s="100"/>
    </row>
    <row r="21" spans="1:30" x14ac:dyDescent="0.25">
      <c r="A21" s="3" t="s">
        <v>431</v>
      </c>
      <c r="B21" s="1" t="s">
        <v>180</v>
      </c>
      <c r="C21" s="1" t="s">
        <v>187</v>
      </c>
      <c r="D21" s="1" t="s">
        <v>432</v>
      </c>
      <c r="E21" s="1" t="s">
        <v>433</v>
      </c>
      <c r="F21" s="1" t="s">
        <v>31</v>
      </c>
      <c r="G21" s="5">
        <v>140</v>
      </c>
      <c r="H21" s="1" t="s">
        <v>181</v>
      </c>
      <c r="I21" s="1" t="s">
        <v>383</v>
      </c>
      <c r="J21" s="1"/>
      <c r="K21" s="1" t="str">
        <f t="shared" si="0"/>
        <v>20165</v>
      </c>
      <c r="L21">
        <f>ROWS($A$4:Tableau7[[#This Row],[DESIGNATION]])</f>
        <v>18</v>
      </c>
      <c r="M21">
        <f>IF(C21='PLANNING MATOS'!$A$5,INVENTAIRE!L141,"")</f>
        <v>138</v>
      </c>
      <c r="N21">
        <f t="shared" si="1"/>
        <v>24</v>
      </c>
      <c r="O21">
        <f>ROWS($A$4:Tableau7[[#This Row],[DESIGNATION]])</f>
        <v>18</v>
      </c>
      <c r="P21" t="str">
        <f>IF($C21='EMPRUNT MATERIEL'!$B$2,INVENTAIRE!O141,"")</f>
        <v/>
      </c>
      <c r="Q21" t="str">
        <f t="shared" si="2"/>
        <v/>
      </c>
      <c r="R21" s="119" t="str">
        <f>IFERROR(INDEX(Tableau1[dispodates],MATCH(INVENTAIRE!A141,Tableau1[[MATERIEL ]],0)), "dispo")</f>
        <v>dispo</v>
      </c>
      <c r="S21" s="103"/>
      <c r="T21" s="103"/>
      <c r="U21" s="103"/>
      <c r="V21" s="103"/>
      <c r="W21" s="103"/>
      <c r="X21" s="104"/>
      <c r="Y21" s="103"/>
      <c r="Z21" s="103"/>
      <c r="AA21" s="103"/>
      <c r="AB21" s="103"/>
      <c r="AC21" s="100"/>
      <c r="AD21" s="100"/>
    </row>
    <row r="22" spans="1:30" x14ac:dyDescent="0.25">
      <c r="A22" s="3" t="s">
        <v>375</v>
      </c>
      <c r="B22" s="1" t="s">
        <v>180</v>
      </c>
      <c r="C22" s="1" t="s">
        <v>187</v>
      </c>
      <c r="D22" s="1" t="s">
        <v>31</v>
      </c>
      <c r="E22" s="1" t="s">
        <v>434</v>
      </c>
      <c r="F22" s="1" t="s">
        <v>31</v>
      </c>
      <c r="G22" s="5">
        <v>140</v>
      </c>
      <c r="H22" s="1" t="s">
        <v>181</v>
      </c>
      <c r="I22" s="1" t="s">
        <v>383</v>
      </c>
      <c r="J22" s="1"/>
      <c r="K22" s="1" t="str">
        <f t="shared" si="0"/>
        <v>X</v>
      </c>
      <c r="L22">
        <f>ROWS($A$4:Tableau7[[#This Row],[DESIGNATION]])</f>
        <v>19</v>
      </c>
      <c r="M22">
        <f>IF(C22='PLANNING MATOS'!$A$5,INVENTAIRE!L142,"")</f>
        <v>139</v>
      </c>
      <c r="N22">
        <f t="shared" si="1"/>
        <v>25</v>
      </c>
      <c r="O22">
        <f>ROWS($A$4:Tableau7[[#This Row],[DESIGNATION]])</f>
        <v>19</v>
      </c>
      <c r="P22" t="str">
        <f>IF($C22='EMPRUNT MATERIEL'!$B$2,INVENTAIRE!O142,"")</f>
        <v/>
      </c>
      <c r="Q22" t="str">
        <f t="shared" si="2"/>
        <v/>
      </c>
      <c r="R22" s="119" t="str">
        <f>IFERROR(INDEX(Tableau1[dispodates],MATCH(INVENTAIRE!A142,Tableau1[[MATERIEL ]],0)), "dispo")</f>
        <v>dispo</v>
      </c>
      <c r="S22" s="1"/>
      <c r="T22" s="1"/>
      <c r="U22" s="1"/>
      <c r="V22" s="1"/>
      <c r="W22" s="1"/>
      <c r="X22" s="5"/>
      <c r="Y22" s="1"/>
      <c r="Z22" s="1"/>
      <c r="AA22" s="1"/>
      <c r="AB22" s="1"/>
    </row>
    <row r="23" spans="1:30" x14ac:dyDescent="0.25">
      <c r="A23" s="3" t="s">
        <v>378</v>
      </c>
      <c r="B23" s="1" t="s">
        <v>180</v>
      </c>
      <c r="C23" s="1" t="s">
        <v>187</v>
      </c>
      <c r="D23" s="1" t="s">
        <v>31</v>
      </c>
      <c r="E23" s="1" t="s">
        <v>435</v>
      </c>
      <c r="F23" s="1" t="s">
        <v>31</v>
      </c>
      <c r="G23" s="5">
        <v>140</v>
      </c>
      <c r="H23" s="1" t="s">
        <v>181</v>
      </c>
      <c r="I23" s="1" t="s">
        <v>383</v>
      </c>
      <c r="J23" s="1"/>
      <c r="K23" s="1" t="str">
        <f t="shared" si="0"/>
        <v>X</v>
      </c>
      <c r="L23">
        <f>ROWS($A$4:Tableau7[[#This Row],[DESIGNATION]])</f>
        <v>20</v>
      </c>
      <c r="M23">
        <f>IF(C23='PLANNING MATOS'!$A$5,INVENTAIRE!L143,"")</f>
        <v>140</v>
      </c>
      <c r="N23">
        <f t="shared" si="1"/>
        <v>26</v>
      </c>
      <c r="O23">
        <f>ROWS($A$4:Tableau7[[#This Row],[DESIGNATION]])</f>
        <v>20</v>
      </c>
      <c r="P23" t="str">
        <f>IF($C23='EMPRUNT MATERIEL'!$B$2,INVENTAIRE!O143,"")</f>
        <v/>
      </c>
      <c r="Q23" t="str">
        <f t="shared" si="2"/>
        <v/>
      </c>
      <c r="R23" s="119" t="str">
        <f>IFERROR(INDEX(Tableau1[dispodates],MATCH(INVENTAIRE!A143,Tableau1[[MATERIEL ]],0)), "dispo")</f>
        <v>dispo</v>
      </c>
      <c r="S23" s="1"/>
      <c r="T23" s="1"/>
      <c r="U23" s="1"/>
      <c r="V23" s="34"/>
      <c r="W23" s="1"/>
      <c r="X23" s="5"/>
      <c r="Y23" s="1"/>
      <c r="Z23" s="1"/>
      <c r="AA23" s="1"/>
      <c r="AB23" s="1"/>
    </row>
    <row r="24" spans="1:30" x14ac:dyDescent="0.25">
      <c r="A24" s="3" t="s">
        <v>377</v>
      </c>
      <c r="B24" s="1" t="s">
        <v>180</v>
      </c>
      <c r="C24" s="1" t="s">
        <v>187</v>
      </c>
      <c r="D24" s="1" t="s">
        <v>31</v>
      </c>
      <c r="E24" s="1" t="s">
        <v>436</v>
      </c>
      <c r="F24" s="1" t="s">
        <v>31</v>
      </c>
      <c r="G24" s="5">
        <v>140</v>
      </c>
      <c r="H24" s="1" t="s">
        <v>181</v>
      </c>
      <c r="I24" s="1" t="s">
        <v>383</v>
      </c>
      <c r="J24" s="1"/>
      <c r="K24" s="1" t="str">
        <f t="shared" si="0"/>
        <v>X</v>
      </c>
      <c r="L24">
        <f>ROWS($A$4:Tableau7[[#This Row],[DESIGNATION]])</f>
        <v>21</v>
      </c>
      <c r="M24">
        <f>IF(C24='PLANNING MATOS'!$A$5,INVENTAIRE!L144,"")</f>
        <v>141</v>
      </c>
      <c r="N24">
        <f t="shared" si="1"/>
        <v>27</v>
      </c>
      <c r="O24">
        <f>ROWS($A$4:Tableau7[[#This Row],[DESIGNATION]])</f>
        <v>21</v>
      </c>
      <c r="P24" t="str">
        <f>IF($C24='EMPRUNT MATERIEL'!$B$2,INVENTAIRE!O144,"")</f>
        <v/>
      </c>
      <c r="Q24" t="str">
        <f t="shared" si="2"/>
        <v/>
      </c>
      <c r="R24" s="119" t="str">
        <f>IFERROR(INDEX(Tableau1[dispodates],MATCH(INVENTAIRE!A144,Tableau1[[MATERIEL ]],0)), "dispo")</f>
        <v>dispo</v>
      </c>
      <c r="S24" s="1"/>
      <c r="T24" s="1"/>
      <c r="U24" s="1"/>
      <c r="V24" s="1"/>
      <c r="W24" s="1"/>
      <c r="X24" s="5"/>
      <c r="Y24" s="1"/>
      <c r="Z24" s="1"/>
      <c r="AA24" s="1"/>
      <c r="AB24" s="1"/>
    </row>
    <row r="25" spans="1:30" x14ac:dyDescent="0.25">
      <c r="A25" s="3" t="s">
        <v>437</v>
      </c>
      <c r="B25" s="1" t="s">
        <v>180</v>
      </c>
      <c r="C25" s="1" t="s">
        <v>187</v>
      </c>
      <c r="D25" s="1" t="s">
        <v>438</v>
      </c>
      <c r="E25" s="1" t="s">
        <v>439</v>
      </c>
      <c r="F25" s="1" t="s">
        <v>31</v>
      </c>
      <c r="G25" s="5">
        <v>140</v>
      </c>
      <c r="H25" s="1" t="s">
        <v>181</v>
      </c>
      <c r="I25" s="1" t="s">
        <v>383</v>
      </c>
      <c r="J25" s="1"/>
      <c r="K25" s="1" t="str">
        <f t="shared" si="0"/>
        <v>09320</v>
      </c>
      <c r="L25">
        <f>ROWS($A$4:Tableau7[[#This Row],[DESIGNATION]])</f>
        <v>22</v>
      </c>
      <c r="M25">
        <f>IF(C25='PLANNING MATOS'!$A$5,INVENTAIRE!L145,"")</f>
        <v>142</v>
      </c>
      <c r="N25">
        <f t="shared" si="1"/>
        <v>28</v>
      </c>
      <c r="O25">
        <f>ROWS($A$4:Tableau7[[#This Row],[DESIGNATION]])</f>
        <v>22</v>
      </c>
      <c r="P25" t="str">
        <f>IF($C25='EMPRUNT MATERIEL'!$B$2,INVENTAIRE!O145,"")</f>
        <v/>
      </c>
      <c r="Q25" t="str">
        <f t="shared" si="2"/>
        <v/>
      </c>
      <c r="R25" s="119" t="str">
        <f>IFERROR(INDEX(Tableau1[dispodates],MATCH(INVENTAIRE!A145,Tableau1[[MATERIEL ]],0)), "dispo")</f>
        <v>dispo</v>
      </c>
      <c r="S25" s="1"/>
      <c r="T25" s="1"/>
      <c r="U25" s="1"/>
      <c r="V25" s="1"/>
      <c r="W25" s="1"/>
      <c r="X25" s="5"/>
      <c r="Y25" s="1"/>
      <c r="Z25" s="1"/>
      <c r="AA25" s="1"/>
      <c r="AB25" s="1"/>
    </row>
    <row r="26" spans="1:30" x14ac:dyDescent="0.25">
      <c r="A26" s="3" t="s">
        <v>440</v>
      </c>
      <c r="B26" s="1" t="s">
        <v>180</v>
      </c>
      <c r="C26" s="1" t="s">
        <v>187</v>
      </c>
      <c r="D26" s="1" t="s">
        <v>441</v>
      </c>
      <c r="E26" s="1" t="s">
        <v>442</v>
      </c>
      <c r="F26" s="1" t="s">
        <v>31</v>
      </c>
      <c r="G26" s="5">
        <v>140</v>
      </c>
      <c r="H26" s="1" t="s">
        <v>181</v>
      </c>
      <c r="I26" s="1" t="s">
        <v>383</v>
      </c>
      <c r="J26" s="1"/>
      <c r="K26" s="1" t="str">
        <f t="shared" si="0"/>
        <v>16144</v>
      </c>
      <c r="L26">
        <f>ROWS($A$4:Tableau7[[#This Row],[DESIGNATION]])</f>
        <v>23</v>
      </c>
      <c r="M26">
        <f>IF(C26='PLANNING MATOS'!$A$5,INVENTAIRE!L146,"")</f>
        <v>143</v>
      </c>
      <c r="N26">
        <f t="shared" si="1"/>
        <v>29</v>
      </c>
      <c r="O26">
        <f>ROWS($A$4:Tableau7[[#This Row],[DESIGNATION]])</f>
        <v>23</v>
      </c>
      <c r="P26" t="str">
        <f>IF($C26='EMPRUNT MATERIEL'!$B$2,INVENTAIRE!O146,"")</f>
        <v/>
      </c>
      <c r="Q26" t="str">
        <f t="shared" si="2"/>
        <v/>
      </c>
      <c r="R26" s="119" t="str">
        <f>IFERROR(INDEX(Tableau1[dispodates],MATCH(INVENTAIRE!A146,Tableau1[[MATERIEL ]],0)), "dispo")</f>
        <v>dispo</v>
      </c>
      <c r="S26" s="1"/>
      <c r="T26" s="1"/>
      <c r="U26" s="1"/>
      <c r="V26" s="1"/>
      <c r="W26" s="1"/>
      <c r="X26" s="5"/>
      <c r="Y26" s="1"/>
      <c r="Z26" s="1"/>
      <c r="AA26" s="1"/>
      <c r="AB26" s="1"/>
    </row>
    <row r="27" spans="1:30" x14ac:dyDescent="0.25">
      <c r="A27" s="3" t="s">
        <v>443</v>
      </c>
      <c r="B27" s="1" t="s">
        <v>180</v>
      </c>
      <c r="C27" s="1" t="s">
        <v>187</v>
      </c>
      <c r="D27" s="1" t="s">
        <v>444</v>
      </c>
      <c r="E27" s="1" t="s">
        <v>445</v>
      </c>
      <c r="F27" s="1" t="s">
        <v>31</v>
      </c>
      <c r="G27" s="5">
        <v>140</v>
      </c>
      <c r="H27" s="1" t="s">
        <v>181</v>
      </c>
      <c r="I27" s="1" t="s">
        <v>383</v>
      </c>
      <c r="J27" s="1"/>
      <c r="K27" s="1" t="str">
        <f t="shared" si="0"/>
        <v>20163</v>
      </c>
      <c r="L27">
        <f>ROWS($A$4:Tableau7[[#This Row],[DESIGNATION]])</f>
        <v>24</v>
      </c>
      <c r="M27">
        <f>IF(C27='PLANNING MATOS'!$A$5,INVENTAIRE!L147,"")</f>
        <v>144</v>
      </c>
      <c r="N27">
        <f t="shared" si="1"/>
        <v>30</v>
      </c>
      <c r="O27">
        <f>ROWS($A$4:Tableau7[[#This Row],[DESIGNATION]])</f>
        <v>24</v>
      </c>
      <c r="P27" t="str">
        <f>IF($C27='EMPRUNT MATERIEL'!$B$2,INVENTAIRE!O147,"")</f>
        <v/>
      </c>
      <c r="Q27" t="str">
        <f t="shared" si="2"/>
        <v/>
      </c>
      <c r="R27" s="119" t="str">
        <f>IFERROR(INDEX(Tableau1[dispodates],MATCH(INVENTAIRE!A147,Tableau1[[MATERIEL ]],0)), "dispo")</f>
        <v>dispo</v>
      </c>
      <c r="S27" s="1"/>
      <c r="T27" s="1"/>
      <c r="U27" s="1"/>
      <c r="V27" s="1"/>
      <c r="W27" s="1"/>
      <c r="X27" s="5"/>
      <c r="Y27" s="1"/>
      <c r="Z27" s="1"/>
      <c r="AA27" s="1"/>
      <c r="AB27" s="1"/>
    </row>
    <row r="28" spans="1:30" x14ac:dyDescent="0.25">
      <c r="A28" s="3" t="s">
        <v>386</v>
      </c>
      <c r="B28" s="1" t="s">
        <v>180</v>
      </c>
      <c r="C28" s="1" t="s">
        <v>187</v>
      </c>
      <c r="D28" s="1" t="s">
        <v>266</v>
      </c>
      <c r="E28" s="1" t="s">
        <v>387</v>
      </c>
      <c r="F28" s="1" t="s">
        <v>266</v>
      </c>
      <c r="G28" s="5">
        <v>140</v>
      </c>
      <c r="H28" s="1" t="s">
        <v>181</v>
      </c>
      <c r="I28" s="1" t="s">
        <v>383</v>
      </c>
      <c r="J28" s="1" t="s">
        <v>31</v>
      </c>
      <c r="K28" s="1" t="str">
        <f t="shared" si="0"/>
        <v/>
      </c>
      <c r="L28">
        <f>ROWS($A$4:Tableau7[[#This Row],[DESIGNATION]])</f>
        <v>25</v>
      </c>
      <c r="M28">
        <f>IF(C28='PLANNING MATOS'!$A$5,INVENTAIRE!L19,"")</f>
        <v>16</v>
      </c>
      <c r="N28">
        <f t="shared" si="1"/>
        <v>134</v>
      </c>
      <c r="O28">
        <f>ROWS($A$4:Tableau7[[#This Row],[DESIGNATION]])</f>
        <v>25</v>
      </c>
      <c r="P28" t="str">
        <f>IF($C28='EMPRUNT MATERIEL'!$B$2,INVENTAIRE!O19,"")</f>
        <v/>
      </c>
      <c r="Q28" t="str">
        <f t="shared" si="2"/>
        <v/>
      </c>
      <c r="R28" s="109" t="str">
        <f>IFERROR(INDEX(Tableau1[dispodates],MATCH(INVENTAIRE!A19,Tableau1[[MATERIEL ]],0)), "dispo")</f>
        <v>non dispo</v>
      </c>
      <c r="S28" s="1"/>
      <c r="T28" s="1"/>
      <c r="U28" s="1"/>
      <c r="V28" s="1"/>
      <c r="W28" s="1"/>
      <c r="X28" s="5"/>
      <c r="Y28" s="1"/>
      <c r="Z28" s="1"/>
      <c r="AA28" s="1"/>
      <c r="AB28" s="1"/>
    </row>
    <row r="29" spans="1:30" x14ac:dyDescent="0.25">
      <c r="A29" s="3" t="s">
        <v>388</v>
      </c>
      <c r="B29" s="1" t="s">
        <v>180</v>
      </c>
      <c r="C29" s="1" t="s">
        <v>187</v>
      </c>
      <c r="D29" s="1" t="s">
        <v>266</v>
      </c>
      <c r="E29" s="1" t="s">
        <v>389</v>
      </c>
      <c r="F29" s="1" t="s">
        <v>266</v>
      </c>
      <c r="G29" s="5">
        <v>140</v>
      </c>
      <c r="H29" s="1" t="s">
        <v>181</v>
      </c>
      <c r="I29" s="1" t="s">
        <v>383</v>
      </c>
      <c r="J29" s="1" t="s">
        <v>31</v>
      </c>
      <c r="K29" s="1" t="str">
        <f t="shared" si="0"/>
        <v/>
      </c>
      <c r="L29">
        <f>ROWS($A$4:Tableau7[[#This Row],[DESIGNATION]])</f>
        <v>26</v>
      </c>
      <c r="M29">
        <f>IF(C29='PLANNING MATOS'!$A$5,INVENTAIRE!L20,"")</f>
        <v>17</v>
      </c>
      <c r="N29">
        <f t="shared" si="1"/>
        <v>135</v>
      </c>
      <c r="O29">
        <f>ROWS($A$4:Tableau7[[#This Row],[DESIGNATION]])</f>
        <v>26</v>
      </c>
      <c r="P29" t="str">
        <f>IF($C29='EMPRUNT MATERIEL'!$B$2,INVENTAIRE!O20,"")</f>
        <v/>
      </c>
      <c r="Q29" t="str">
        <f t="shared" si="2"/>
        <v/>
      </c>
      <c r="R29" s="109" t="str">
        <f>IFERROR(INDEX(Tableau1[dispodates],MATCH(INVENTAIRE!A20,Tableau1[[MATERIEL ]],0)), "dispo")</f>
        <v>non dispo</v>
      </c>
      <c r="S29" s="1"/>
      <c r="T29" s="1"/>
      <c r="U29" s="1"/>
      <c r="V29" s="1"/>
      <c r="W29" s="1"/>
      <c r="X29" s="5"/>
      <c r="Y29" s="1"/>
      <c r="Z29" s="1"/>
      <c r="AA29" s="1"/>
      <c r="AB29" s="1"/>
    </row>
    <row r="30" spans="1:30" x14ac:dyDescent="0.25">
      <c r="A30" s="3" t="s">
        <v>390</v>
      </c>
      <c r="B30" s="1" t="s">
        <v>180</v>
      </c>
      <c r="C30" s="1" t="s">
        <v>187</v>
      </c>
      <c r="D30" s="1" t="s">
        <v>391</v>
      </c>
      <c r="E30" s="1" t="s">
        <v>392</v>
      </c>
      <c r="F30" s="1" t="s">
        <v>266</v>
      </c>
      <c r="G30" s="5">
        <v>140</v>
      </c>
      <c r="H30" s="1" t="s">
        <v>181</v>
      </c>
      <c r="I30" s="1" t="s">
        <v>383</v>
      </c>
      <c r="J30" s="1" t="s">
        <v>31</v>
      </c>
      <c r="K30" s="1" t="str">
        <f t="shared" si="0"/>
        <v>16145</v>
      </c>
      <c r="L30">
        <f>ROWS($A$4:Tableau7[[#This Row],[DESIGNATION]])</f>
        <v>27</v>
      </c>
      <c r="M30">
        <f>IF(C30='PLANNING MATOS'!$A$5,INVENTAIRE!L21,"")</f>
        <v>18</v>
      </c>
      <c r="N30">
        <f t="shared" si="1"/>
        <v>136</v>
      </c>
      <c r="O30">
        <f>ROWS($A$4:Tableau7[[#This Row],[DESIGNATION]])</f>
        <v>27</v>
      </c>
      <c r="P30" t="str">
        <f>IF($C30='EMPRUNT MATERIEL'!$B$2,INVENTAIRE!O21,"")</f>
        <v/>
      </c>
      <c r="Q30" t="str">
        <f t="shared" si="2"/>
        <v/>
      </c>
      <c r="R30" s="109" t="str">
        <f>IFERROR(INDEX(Tableau1[dispodates],MATCH(INVENTAIRE!A21,Tableau1[[MATERIEL ]],0)), "dispo")</f>
        <v>dispo</v>
      </c>
      <c r="S30" s="1"/>
      <c r="T30" s="1"/>
      <c r="U30" s="1"/>
      <c r="V30" s="1"/>
      <c r="W30" s="1"/>
      <c r="X30" s="5"/>
      <c r="Y30" s="1"/>
      <c r="Z30" s="1"/>
      <c r="AA30" s="1"/>
      <c r="AB30" s="1"/>
    </row>
    <row r="31" spans="1:30" x14ac:dyDescent="0.25">
      <c r="A31" s="3" t="s">
        <v>393</v>
      </c>
      <c r="B31" s="1" t="s">
        <v>180</v>
      </c>
      <c r="C31" s="1" t="s">
        <v>187</v>
      </c>
      <c r="D31" s="1" t="s">
        <v>394</v>
      </c>
      <c r="E31" s="1" t="s">
        <v>395</v>
      </c>
      <c r="F31" s="1" t="s">
        <v>266</v>
      </c>
      <c r="G31" s="5">
        <v>140</v>
      </c>
      <c r="H31" s="1" t="s">
        <v>181</v>
      </c>
      <c r="I31" s="1" t="s">
        <v>383</v>
      </c>
      <c r="J31" s="1" t="s">
        <v>31</v>
      </c>
      <c r="K31" s="1" t="str">
        <f t="shared" si="0"/>
        <v>20169</v>
      </c>
      <c r="L31">
        <f>ROWS($A$4:Tableau7[[#This Row],[DESIGNATION]])</f>
        <v>28</v>
      </c>
      <c r="M31">
        <f>IF(C31='PLANNING MATOS'!$A$5,INVENTAIRE!L22,"")</f>
        <v>19</v>
      </c>
      <c r="N31">
        <f t="shared" si="1"/>
        <v>137</v>
      </c>
      <c r="O31">
        <f>ROWS($A$4:Tableau7[[#This Row],[DESIGNATION]])</f>
        <v>28</v>
      </c>
      <c r="P31" t="str">
        <f>IF($C31='EMPRUNT MATERIEL'!$B$2,INVENTAIRE!O22,"")</f>
        <v/>
      </c>
      <c r="Q31" t="str">
        <f t="shared" si="2"/>
        <v/>
      </c>
      <c r="R31" s="109" t="str">
        <f>IFERROR(INDEX(Tableau1[dispodates],MATCH(INVENTAIRE!A22,Tableau1[[MATERIEL ]],0)), "dispo")</f>
        <v>non dispo</v>
      </c>
      <c r="S31" s="1"/>
      <c r="T31" s="1"/>
      <c r="U31" s="1"/>
      <c r="V31" s="1"/>
      <c r="W31" s="1"/>
      <c r="X31" s="5"/>
      <c r="Y31" s="1"/>
      <c r="Z31" s="1"/>
      <c r="AA31" s="1"/>
      <c r="AB31" s="1"/>
    </row>
    <row r="32" spans="1:30" x14ac:dyDescent="0.25">
      <c r="A32" s="3" t="s">
        <v>396</v>
      </c>
      <c r="B32" s="1" t="s">
        <v>180</v>
      </c>
      <c r="C32" s="1" t="s">
        <v>187</v>
      </c>
      <c r="D32" s="1" t="s">
        <v>397</v>
      </c>
      <c r="E32" s="1" t="s">
        <v>398</v>
      </c>
      <c r="F32" s="1" t="s">
        <v>266</v>
      </c>
      <c r="G32" s="5">
        <v>140</v>
      </c>
      <c r="H32" s="1" t="s">
        <v>181</v>
      </c>
      <c r="I32" s="1" t="s">
        <v>383</v>
      </c>
      <c r="J32" s="1" t="s">
        <v>31</v>
      </c>
      <c r="K32" s="1" t="str">
        <f t="shared" si="0"/>
        <v>20166</v>
      </c>
      <c r="L32">
        <f>ROWS($A$4:Tableau7[[#This Row],[DESIGNATION]])</f>
        <v>29</v>
      </c>
      <c r="M32">
        <f>IF(C32='PLANNING MATOS'!$A$5,INVENTAIRE!L23,"")</f>
        <v>20</v>
      </c>
      <c r="N32">
        <f t="shared" si="1"/>
        <v>138</v>
      </c>
      <c r="O32">
        <f>ROWS($A$4:Tableau7[[#This Row],[DESIGNATION]])</f>
        <v>29</v>
      </c>
      <c r="P32" t="str">
        <f>IF($C32='EMPRUNT MATERIEL'!$B$2,INVENTAIRE!O23,"")</f>
        <v/>
      </c>
      <c r="Q32" t="str">
        <f t="shared" si="2"/>
        <v/>
      </c>
      <c r="R32" s="109" t="str">
        <f>IFERROR(INDEX(Tableau1[dispodates],MATCH(INVENTAIRE!A23,Tableau1[[MATERIEL ]],0)), "dispo")</f>
        <v>non dispo</v>
      </c>
      <c r="S32" s="1"/>
      <c r="T32" s="1"/>
      <c r="U32" s="1"/>
      <c r="V32" s="1"/>
      <c r="W32" s="1"/>
      <c r="X32" s="5"/>
      <c r="Y32" s="1"/>
      <c r="Z32" s="1"/>
      <c r="AA32" s="1"/>
      <c r="AB32" s="1"/>
    </row>
    <row r="33" spans="1:28" x14ac:dyDescent="0.25">
      <c r="A33" s="3" t="s">
        <v>399</v>
      </c>
      <c r="B33" s="1" t="s">
        <v>180</v>
      </c>
      <c r="C33" s="1" t="s">
        <v>187</v>
      </c>
      <c r="D33" s="1" t="s">
        <v>400</v>
      </c>
      <c r="E33" s="1" t="s">
        <v>401</v>
      </c>
      <c r="F33" s="1" t="s">
        <v>266</v>
      </c>
      <c r="G33" s="5">
        <v>140</v>
      </c>
      <c r="H33" s="1" t="s">
        <v>181</v>
      </c>
      <c r="I33" s="1" t="s">
        <v>383</v>
      </c>
      <c r="J33" s="1" t="s">
        <v>31</v>
      </c>
      <c r="K33" s="1" t="str">
        <f t="shared" si="0"/>
        <v>20167</v>
      </c>
      <c r="L33">
        <f>ROWS($A$4:Tableau7[[#This Row],[DESIGNATION]])</f>
        <v>30</v>
      </c>
      <c r="M33">
        <f>IF(C33='PLANNING MATOS'!$A$5,INVENTAIRE!L24,"")</f>
        <v>21</v>
      </c>
      <c r="N33">
        <f t="shared" si="1"/>
        <v>139</v>
      </c>
      <c r="O33">
        <f>ROWS($A$4:Tableau7[[#This Row],[DESIGNATION]])</f>
        <v>30</v>
      </c>
      <c r="P33" t="str">
        <f>IF($C33='EMPRUNT MATERIEL'!$B$2,INVENTAIRE!O24,"")</f>
        <v/>
      </c>
      <c r="Q33" t="str">
        <f t="shared" si="2"/>
        <v/>
      </c>
      <c r="R33" s="109" t="str">
        <f>IFERROR(INDEX(Tableau1[dispodates],MATCH(INVENTAIRE!A24,Tableau1[[MATERIEL ]],0)), "dispo")</f>
        <v>non dispo</v>
      </c>
      <c r="S33" s="1"/>
      <c r="T33" s="1"/>
      <c r="U33" s="1"/>
      <c r="V33" s="1"/>
      <c r="W33" s="1"/>
      <c r="X33" s="5"/>
      <c r="Y33" s="1"/>
      <c r="Z33" s="1"/>
      <c r="AA33" s="1"/>
      <c r="AB33" s="1"/>
    </row>
    <row r="34" spans="1:28" x14ac:dyDescent="0.25">
      <c r="A34" s="3" t="s">
        <v>402</v>
      </c>
      <c r="B34" s="1" t="s">
        <v>180</v>
      </c>
      <c r="C34" s="1" t="s">
        <v>187</v>
      </c>
      <c r="D34" s="1" t="s">
        <v>403</v>
      </c>
      <c r="E34" s="1" t="s">
        <v>404</v>
      </c>
      <c r="F34" s="1" t="s">
        <v>266</v>
      </c>
      <c r="G34" s="5">
        <v>140</v>
      </c>
      <c r="H34" s="1" t="s">
        <v>181</v>
      </c>
      <c r="I34" s="1" t="s">
        <v>383</v>
      </c>
      <c r="J34" s="1" t="s">
        <v>31</v>
      </c>
      <c r="K34" s="1" t="str">
        <f t="shared" si="0"/>
        <v>16146</v>
      </c>
      <c r="L34">
        <f>ROWS($A$4:Tableau7[[#This Row],[DESIGNATION]])</f>
        <v>31</v>
      </c>
      <c r="M34">
        <f>IF(C34='PLANNING MATOS'!$A$5,INVENTAIRE!L25,"")</f>
        <v>22</v>
      </c>
      <c r="N34">
        <f t="shared" si="1"/>
        <v>140</v>
      </c>
      <c r="O34">
        <f>ROWS($A$4:Tableau7[[#This Row],[DESIGNATION]])</f>
        <v>31</v>
      </c>
      <c r="P34" t="str">
        <f>IF($C34='EMPRUNT MATERIEL'!$B$2,INVENTAIRE!O25,"")</f>
        <v/>
      </c>
      <c r="Q34" t="str">
        <f t="shared" si="2"/>
        <v/>
      </c>
      <c r="R34" s="109" t="str">
        <f>IFERROR(INDEX(Tableau1[dispodates],MATCH(INVENTAIRE!A25,Tableau1[[MATERIEL ]],0)), "dispo")</f>
        <v>dispo</v>
      </c>
      <c r="S34" s="1"/>
      <c r="T34" s="1"/>
      <c r="U34" s="1"/>
      <c r="V34" s="1"/>
      <c r="W34" s="1"/>
      <c r="X34" s="5"/>
      <c r="Y34" s="1"/>
      <c r="Z34" s="1"/>
      <c r="AA34" s="1"/>
      <c r="AB34" s="1"/>
    </row>
    <row r="35" spans="1:28" x14ac:dyDescent="0.25">
      <c r="A35" s="2" t="s">
        <v>405</v>
      </c>
      <c r="B35" s="1" t="s">
        <v>180</v>
      </c>
      <c r="C35" s="1" t="s">
        <v>187</v>
      </c>
      <c r="D35" s="1" t="s">
        <v>266</v>
      </c>
      <c r="E35" s="1" t="s">
        <v>406</v>
      </c>
      <c r="F35" s="1" t="s">
        <v>266</v>
      </c>
      <c r="G35" s="5">
        <v>140</v>
      </c>
      <c r="H35" s="1" t="s">
        <v>181</v>
      </c>
      <c r="I35" s="1" t="s">
        <v>383</v>
      </c>
      <c r="J35" s="1"/>
      <c r="K35" s="1" t="str">
        <f t="shared" si="0"/>
        <v/>
      </c>
      <c r="L35">
        <f>ROWS($A$4:Tableau7[[#This Row],[DESIGNATION]])</f>
        <v>32</v>
      </c>
      <c r="M35">
        <f>IF(C35='PLANNING MATOS'!$A$5,INVENTAIRE!L26,"")</f>
        <v>23</v>
      </c>
      <c r="N35">
        <f t="shared" si="1"/>
        <v>141</v>
      </c>
      <c r="O35">
        <f>ROWS($A$4:Tableau7[[#This Row],[DESIGNATION]])</f>
        <v>32</v>
      </c>
      <c r="P35" t="str">
        <f>IF($C35='EMPRUNT MATERIEL'!$B$2,INVENTAIRE!O26,"")</f>
        <v/>
      </c>
      <c r="Q35" t="str">
        <f t="shared" si="2"/>
        <v/>
      </c>
      <c r="R35" s="109" t="str">
        <f>IFERROR(INDEX(Tableau1[dispodates],MATCH(INVENTAIRE!A26,Tableau1[[MATERIEL ]],0)), "dispo")</f>
        <v>dispo</v>
      </c>
      <c r="S35" s="1"/>
      <c r="T35" s="1"/>
      <c r="U35" s="1"/>
      <c r="V35" s="1"/>
      <c r="W35" s="1"/>
      <c r="X35" s="5"/>
      <c r="Y35" s="1"/>
      <c r="Z35" s="1"/>
      <c r="AA35" s="1"/>
      <c r="AB35" s="1"/>
    </row>
    <row r="36" spans="1:28" x14ac:dyDescent="0.25">
      <c r="A36" s="2" t="s">
        <v>186</v>
      </c>
      <c r="B36" s="1" t="s">
        <v>180</v>
      </c>
      <c r="C36" s="1" t="s">
        <v>187</v>
      </c>
      <c r="F36" s="1" t="s">
        <v>144</v>
      </c>
      <c r="H36" s="1" t="s">
        <v>122</v>
      </c>
      <c r="J36" s="1" t="s">
        <v>31</v>
      </c>
      <c r="K36" s="1">
        <f t="shared" ref="K36:K67" si="3">D36</f>
        <v>0</v>
      </c>
      <c r="L36">
        <f>ROWS($A$4:Tableau7[[#This Row],[DESIGNATION]])</f>
        <v>33</v>
      </c>
      <c r="M36">
        <f>IF(C36='PLANNING MATOS'!$A$5,INVENTAIRE!L29,"")</f>
        <v>26</v>
      </c>
      <c r="N36">
        <f t="shared" ref="N36:N67" si="4">IFERROR(SMALL($M$4:$M$416,L36),"")</f>
        <v>142</v>
      </c>
      <c r="O36">
        <f>ROWS($A$4:Tableau7[[#This Row],[DESIGNATION]])</f>
        <v>33</v>
      </c>
      <c r="P36" t="str">
        <f>IF($C36='EMPRUNT MATERIEL'!$B$2,INVENTAIRE!O29,"")</f>
        <v/>
      </c>
      <c r="Q36" t="str">
        <f t="shared" ref="Q36:Q67" si="5">IFERROR(SMALL($P$4:$P$416,O36),"")</f>
        <v/>
      </c>
      <c r="R36" s="109" t="str">
        <f>IFERROR(INDEX(Tableau1[dispodates],MATCH(INVENTAIRE!A29,Tableau1[[MATERIEL ]],0)), "dispo")</f>
        <v>dispo</v>
      </c>
      <c r="S36" s="1"/>
      <c r="T36" s="1"/>
      <c r="U36" s="1"/>
      <c r="V36" s="1"/>
      <c r="W36" s="1"/>
      <c r="X36" s="5"/>
      <c r="Y36" s="1"/>
      <c r="Z36" s="1"/>
      <c r="AA36" s="1"/>
      <c r="AB36" s="1"/>
    </row>
    <row r="37" spans="1:28" x14ac:dyDescent="0.25">
      <c r="A37" s="2" t="s">
        <v>186</v>
      </c>
      <c r="B37" s="1" t="s">
        <v>180</v>
      </c>
      <c r="C37" s="1" t="s">
        <v>187</v>
      </c>
      <c r="F37" s="1" t="s">
        <v>144</v>
      </c>
      <c r="H37" s="1" t="s">
        <v>122</v>
      </c>
      <c r="J37" s="1" t="s">
        <v>31</v>
      </c>
      <c r="K37" s="1">
        <f t="shared" si="3"/>
        <v>0</v>
      </c>
      <c r="L37">
        <f>ROWS($A$4:Tableau7[[#This Row],[DESIGNATION]])</f>
        <v>34</v>
      </c>
      <c r="M37">
        <f>IF(C37='PLANNING MATOS'!$A$5,INVENTAIRE!L30,"")</f>
        <v>27</v>
      </c>
      <c r="N37">
        <f t="shared" si="4"/>
        <v>143</v>
      </c>
      <c r="O37">
        <f>ROWS($A$4:Tableau7[[#This Row],[DESIGNATION]])</f>
        <v>34</v>
      </c>
      <c r="P37" t="str">
        <f>IF($C37='EMPRUNT MATERIEL'!$B$2,INVENTAIRE!O30,"")</f>
        <v/>
      </c>
      <c r="Q37" t="str">
        <f t="shared" si="5"/>
        <v/>
      </c>
      <c r="R37" s="109" t="str">
        <f>IFERROR(INDEX(Tableau1[dispodates],MATCH(INVENTAIRE!A30,Tableau1[[MATERIEL ]],0)), "dispo")</f>
        <v>dispo</v>
      </c>
      <c r="S37" s="1"/>
      <c r="T37" s="1"/>
      <c r="U37" s="1"/>
      <c r="V37" s="1"/>
      <c r="W37" s="1"/>
      <c r="X37" s="5"/>
      <c r="Y37" s="1"/>
      <c r="Z37" s="1"/>
      <c r="AA37" s="1"/>
      <c r="AB37" s="1"/>
    </row>
    <row r="38" spans="1:28" x14ac:dyDescent="0.25">
      <c r="A38" s="2" t="s">
        <v>407</v>
      </c>
      <c r="B38" s="1" t="s">
        <v>180</v>
      </c>
      <c r="C38" s="1" t="s">
        <v>187</v>
      </c>
      <c r="D38" s="1" t="s">
        <v>408</v>
      </c>
      <c r="E38" s="1" t="s">
        <v>266</v>
      </c>
      <c r="F38" s="1" t="s">
        <v>144</v>
      </c>
      <c r="G38" s="5">
        <v>1500</v>
      </c>
      <c r="H38" s="1" t="s">
        <v>122</v>
      </c>
      <c r="I38" s="1" t="s">
        <v>409</v>
      </c>
      <c r="J38" s="1" t="s">
        <v>31</v>
      </c>
      <c r="K38" s="1" t="str">
        <f t="shared" si="3"/>
        <v>09263</v>
      </c>
      <c r="L38">
        <f>ROWS($A$4:Tableau7[[#This Row],[DESIGNATION]])</f>
        <v>35</v>
      </c>
      <c r="M38">
        <f>IF(C38='PLANNING MATOS'!$A$5,INVENTAIRE!L27,"")</f>
        <v>24</v>
      </c>
      <c r="N38">
        <f t="shared" si="4"/>
        <v>144</v>
      </c>
      <c r="O38">
        <f>ROWS($A$4:Tableau7[[#This Row],[DESIGNATION]])</f>
        <v>35</v>
      </c>
      <c r="P38" t="str">
        <f>IF($C38='EMPRUNT MATERIEL'!$B$2,INVENTAIRE!O27,"")</f>
        <v/>
      </c>
      <c r="Q38" t="str">
        <f t="shared" si="5"/>
        <v/>
      </c>
      <c r="R38" s="109" t="str">
        <f>IFERROR(INDEX(Tableau1[dispodates],MATCH(INVENTAIRE!A27,Tableau1[[MATERIEL ]],0)), "dispo")</f>
        <v>dispo</v>
      </c>
      <c r="S38" s="1"/>
      <c r="T38" s="1"/>
      <c r="U38" s="1"/>
      <c r="V38" s="1"/>
      <c r="W38" s="1"/>
      <c r="X38" s="5"/>
      <c r="Y38" s="1"/>
      <c r="Z38" s="1"/>
      <c r="AA38" s="1"/>
      <c r="AB38" s="1"/>
    </row>
    <row r="39" spans="1:28" x14ac:dyDescent="0.25">
      <c r="A39" s="2" t="s">
        <v>410</v>
      </c>
      <c r="B39" s="1" t="s">
        <v>180</v>
      </c>
      <c r="C39" s="1" t="s">
        <v>187</v>
      </c>
      <c r="D39" s="1" t="s">
        <v>411</v>
      </c>
      <c r="E39" s="1" t="s">
        <v>412</v>
      </c>
      <c r="F39" s="1" t="s">
        <v>144</v>
      </c>
      <c r="G39" s="5">
        <v>1500</v>
      </c>
      <c r="H39" s="1" t="s">
        <v>122</v>
      </c>
      <c r="I39" s="1" t="s">
        <v>409</v>
      </c>
      <c r="J39" s="1" t="s">
        <v>31</v>
      </c>
      <c r="K39" s="1" t="str">
        <f t="shared" si="3"/>
        <v>12334</v>
      </c>
      <c r="L39">
        <f>ROWS($A$4:Tableau7[[#This Row],[DESIGNATION]])</f>
        <v>36</v>
      </c>
      <c r="M39">
        <f>IF(C39='PLANNING MATOS'!$A$5,INVENTAIRE!L28,"")</f>
        <v>25</v>
      </c>
      <c r="N39">
        <f t="shared" si="4"/>
        <v>145</v>
      </c>
      <c r="O39">
        <f>ROWS($A$4:Tableau7[[#This Row],[DESIGNATION]])</f>
        <v>36</v>
      </c>
      <c r="P39" t="str">
        <f>IF($C39='EMPRUNT MATERIEL'!$B$2,INVENTAIRE!O28,"")</f>
        <v/>
      </c>
      <c r="Q39" t="str">
        <f t="shared" si="5"/>
        <v/>
      </c>
      <c r="R39" s="109" t="str">
        <f>IFERROR(INDEX(Tableau1[dispodates],MATCH(INVENTAIRE!A28,Tableau1[[MATERIEL ]],0)), "dispo")</f>
        <v>dispo</v>
      </c>
      <c r="S39" s="1"/>
      <c r="T39" s="1"/>
      <c r="U39" s="1"/>
      <c r="V39" s="1"/>
      <c r="W39" s="1"/>
      <c r="X39" s="5"/>
      <c r="Y39" s="1"/>
      <c r="Z39" s="1"/>
      <c r="AA39" s="1"/>
      <c r="AB39" s="1"/>
    </row>
    <row r="40" spans="1:28" x14ac:dyDescent="0.25">
      <c r="A40" s="3" t="s">
        <v>372</v>
      </c>
      <c r="B40" s="1" t="s">
        <v>446</v>
      </c>
      <c r="C40" s="1" t="s">
        <v>187</v>
      </c>
      <c r="D40" s="1" t="s">
        <v>447</v>
      </c>
      <c r="E40" s="1" t="s">
        <v>31</v>
      </c>
      <c r="F40" s="1" t="s">
        <v>144</v>
      </c>
      <c r="G40" s="5">
        <v>2000</v>
      </c>
      <c r="H40" s="1" t="s">
        <v>122</v>
      </c>
      <c r="I40" s="1" t="s">
        <v>448</v>
      </c>
      <c r="J40" s="1"/>
      <c r="K40" s="1" t="str">
        <f t="shared" si="3"/>
        <v>12553</v>
      </c>
      <c r="L40">
        <f>ROWS($A$4:Tableau7[[#This Row],[DESIGNATION]])</f>
        <v>37</v>
      </c>
      <c r="M40">
        <f>IF(C40='PLANNING MATOS'!$A$5,INVENTAIRE!L148,"")</f>
        <v>145</v>
      </c>
      <c r="N40" t="str">
        <f t="shared" si="4"/>
        <v/>
      </c>
      <c r="O40">
        <f>ROWS($A$4:Tableau7[[#This Row],[DESIGNATION]])</f>
        <v>37</v>
      </c>
      <c r="P40" t="str">
        <f>IF($C40='EMPRUNT MATERIEL'!$B$2,INVENTAIRE!O148,"")</f>
        <v/>
      </c>
      <c r="Q40" t="str">
        <f t="shared" si="5"/>
        <v/>
      </c>
      <c r="R40" s="119" t="str">
        <f>IFERROR(INDEX(Tableau1[dispodates],MATCH(INVENTAIRE!A148,Tableau1[[MATERIEL ]],0)), "dispo")</f>
        <v>dispo</v>
      </c>
      <c r="S40" s="1"/>
      <c r="T40" s="1"/>
      <c r="U40" s="1"/>
      <c r="V40" s="1"/>
      <c r="W40" s="1"/>
      <c r="X40" s="5"/>
      <c r="Y40" s="1"/>
      <c r="Z40" s="1"/>
      <c r="AA40" s="1"/>
      <c r="AB40" s="1"/>
    </row>
    <row r="41" spans="1:28" x14ac:dyDescent="0.25">
      <c r="A41" s="2" t="s">
        <v>413</v>
      </c>
      <c r="B41" s="1" t="s">
        <v>180</v>
      </c>
      <c r="C41" s="1" t="s">
        <v>187</v>
      </c>
      <c r="D41" s="1" t="s">
        <v>414</v>
      </c>
      <c r="E41" s="1" t="s">
        <v>415</v>
      </c>
      <c r="F41" s="1" t="s">
        <v>144</v>
      </c>
      <c r="G41" s="5">
        <v>2500</v>
      </c>
      <c r="H41" s="1" t="s">
        <v>122</v>
      </c>
      <c r="I41" s="1" t="s">
        <v>416</v>
      </c>
      <c r="J41" s="1" t="s">
        <v>31</v>
      </c>
      <c r="K41" s="1" t="str">
        <f t="shared" si="3"/>
        <v>20322</v>
      </c>
      <c r="L41">
        <f>ROWS($A$4:Tableau7[[#This Row],[DESIGNATION]])</f>
        <v>38</v>
      </c>
      <c r="M41">
        <f>IF(C41='PLANNING MATOS'!$A$5,INVENTAIRE!L31,"")</f>
        <v>28</v>
      </c>
      <c r="N41" t="str">
        <f t="shared" si="4"/>
        <v/>
      </c>
      <c r="O41">
        <f>ROWS($A$4:Tableau7[[#This Row],[DESIGNATION]])</f>
        <v>38</v>
      </c>
      <c r="P41" t="str">
        <f>IF($C41='EMPRUNT MATERIEL'!$B$2,INVENTAIRE!O31,"")</f>
        <v/>
      </c>
      <c r="Q41" t="str">
        <f t="shared" si="5"/>
        <v/>
      </c>
      <c r="R41" s="109" t="str">
        <f>IFERROR(INDEX(Tableau1[dispodates],MATCH(INVENTAIRE!A31,Tableau1[[MATERIEL ]],0)), "dispo")</f>
        <v>dispo</v>
      </c>
      <c r="S41" s="1"/>
      <c r="T41" s="1"/>
      <c r="U41" s="1"/>
      <c r="V41" s="1"/>
      <c r="W41" s="1"/>
      <c r="X41" s="5"/>
      <c r="Y41" s="1"/>
      <c r="Z41" s="1"/>
      <c r="AA41" s="1"/>
      <c r="AB41" s="1"/>
    </row>
    <row r="42" spans="1:28" x14ac:dyDescent="0.25">
      <c r="A42" s="2" t="s">
        <v>368</v>
      </c>
      <c r="B42" s="1" t="s">
        <v>180</v>
      </c>
      <c r="C42" s="1" t="s">
        <v>187</v>
      </c>
      <c r="D42" s="1" t="s">
        <v>417</v>
      </c>
      <c r="E42" s="1" t="s">
        <v>182</v>
      </c>
      <c r="F42" s="1" t="s">
        <v>144</v>
      </c>
      <c r="G42" s="5">
        <v>3000</v>
      </c>
      <c r="H42" s="1" t="s">
        <v>122</v>
      </c>
      <c r="I42" s="1" t="s">
        <v>418</v>
      </c>
      <c r="J42" s="1" t="s">
        <v>31</v>
      </c>
      <c r="K42" s="1" t="str">
        <f t="shared" si="3"/>
        <v>19271</v>
      </c>
      <c r="L42">
        <f>ROWS($A$4:Tableau7[[#This Row],[DESIGNATION]])</f>
        <v>39</v>
      </c>
      <c r="M42">
        <f>IF(C42='PLANNING MATOS'!$A$5,INVENTAIRE!L32,"")</f>
        <v>29</v>
      </c>
      <c r="N42" t="str">
        <f t="shared" si="4"/>
        <v/>
      </c>
      <c r="O42">
        <f>ROWS($A$4:Tableau7[[#This Row],[DESIGNATION]])</f>
        <v>39</v>
      </c>
      <c r="P42" t="str">
        <f>IF($C42='EMPRUNT MATERIEL'!$B$2,INVENTAIRE!O32,"")</f>
        <v/>
      </c>
      <c r="Q42" t="str">
        <f t="shared" si="5"/>
        <v/>
      </c>
      <c r="R42" s="109" t="str">
        <f>IFERROR(INDEX(Tableau1[dispodates],MATCH(INVENTAIRE!A32,Tableau1[[MATERIEL ]],0)), "dispo")</f>
        <v>dispo</v>
      </c>
      <c r="S42" s="1"/>
      <c r="T42" s="1"/>
      <c r="U42" s="1"/>
      <c r="V42" s="1"/>
      <c r="W42" s="1"/>
      <c r="X42" s="5"/>
      <c r="Y42" s="1"/>
      <c r="Z42" s="1"/>
      <c r="AA42" s="1"/>
      <c r="AB42" s="1"/>
    </row>
    <row r="43" spans="1:28" x14ac:dyDescent="0.25">
      <c r="A43" s="3" t="s">
        <v>421</v>
      </c>
      <c r="B43" s="1" t="s">
        <v>180</v>
      </c>
      <c r="C43" s="1" t="s">
        <v>187</v>
      </c>
      <c r="D43" s="1" t="s">
        <v>422</v>
      </c>
      <c r="E43" s="1" t="s">
        <v>423</v>
      </c>
      <c r="F43" s="1" t="s">
        <v>144</v>
      </c>
      <c r="G43" s="5">
        <v>3000</v>
      </c>
      <c r="H43" s="1" t="s">
        <v>122</v>
      </c>
      <c r="I43" s="1" t="s">
        <v>418</v>
      </c>
      <c r="J43" s="1"/>
      <c r="K43" s="1" t="str">
        <f t="shared" si="3"/>
        <v>20830</v>
      </c>
      <c r="L43">
        <f>ROWS($A$4:Tableau7[[#This Row],[DESIGNATION]])</f>
        <v>40</v>
      </c>
      <c r="M43">
        <f>IF(C43='PLANNING MATOS'!$A$5,INVENTAIRE!L137,"")</f>
        <v>134</v>
      </c>
      <c r="N43" t="str">
        <f t="shared" si="4"/>
        <v/>
      </c>
      <c r="O43">
        <f>ROWS($A$4:Tableau7[[#This Row],[DESIGNATION]])</f>
        <v>40</v>
      </c>
      <c r="P43" t="str">
        <f>IF($C43='EMPRUNT MATERIEL'!$B$2,INVENTAIRE!O137,"")</f>
        <v/>
      </c>
      <c r="Q43" t="str">
        <f t="shared" si="5"/>
        <v/>
      </c>
      <c r="R43" s="119" t="str">
        <f>IFERROR(INDEX(Tableau1[dispodates],MATCH(INVENTAIRE!A137,Tableau1[[MATERIEL ]],0)), "dispo")</f>
        <v>dispo</v>
      </c>
      <c r="S43" s="1"/>
      <c r="T43" s="1"/>
      <c r="U43" s="1"/>
      <c r="V43" s="1"/>
      <c r="W43" s="1"/>
      <c r="X43" s="5"/>
      <c r="Y43" s="1"/>
      <c r="Z43" s="1"/>
      <c r="AA43" s="1"/>
      <c r="AB43" s="1"/>
    </row>
    <row r="44" spans="1:28" x14ac:dyDescent="0.25">
      <c r="A44" s="2" t="s">
        <v>370</v>
      </c>
      <c r="B44" s="1" t="s">
        <v>180</v>
      </c>
      <c r="C44" s="1" t="s">
        <v>187</v>
      </c>
      <c r="D44" s="1" t="s">
        <v>419</v>
      </c>
      <c r="E44" s="1" t="s">
        <v>183</v>
      </c>
      <c r="F44" s="1" t="s">
        <v>144</v>
      </c>
      <c r="G44" s="5">
        <v>1000</v>
      </c>
      <c r="H44" s="1" t="s">
        <v>122</v>
      </c>
      <c r="I44" s="1" t="s">
        <v>420</v>
      </c>
      <c r="J44" s="1" t="s">
        <v>31</v>
      </c>
      <c r="K44" s="1" t="str">
        <f t="shared" si="3"/>
        <v>19531</v>
      </c>
      <c r="L44">
        <f>ROWS($A$4:Tableau7[[#This Row],[DESIGNATION]])</f>
        <v>41</v>
      </c>
      <c r="M44">
        <f>IF(C44='PLANNING MATOS'!$A$5,INVENTAIRE!L33,"")</f>
        <v>30</v>
      </c>
      <c r="N44" t="str">
        <f t="shared" si="4"/>
        <v/>
      </c>
      <c r="O44">
        <f>ROWS($A$4:Tableau7[[#This Row],[DESIGNATION]])</f>
        <v>41</v>
      </c>
      <c r="P44" t="str">
        <f>IF($C44='EMPRUNT MATERIEL'!$B$2,INVENTAIRE!O33,"")</f>
        <v/>
      </c>
      <c r="Q44" t="str">
        <f t="shared" si="5"/>
        <v/>
      </c>
      <c r="R44" s="109" t="str">
        <f>IFERROR(INDEX(Tableau1[dispodates],MATCH(INVENTAIRE!A33,Tableau1[[MATERIEL ]],0)), "dispo")</f>
        <v>dispo</v>
      </c>
      <c r="S44" s="1"/>
      <c r="T44" s="1"/>
      <c r="U44" s="1"/>
      <c r="V44" s="1"/>
      <c r="W44" s="1"/>
      <c r="X44" s="5"/>
      <c r="Y44" s="1"/>
      <c r="Z44" s="1"/>
      <c r="AA44" s="1"/>
      <c r="AB44" s="1"/>
    </row>
    <row r="45" spans="1:28" x14ac:dyDescent="0.25">
      <c r="A45" s="3" t="s">
        <v>424</v>
      </c>
      <c r="B45" s="1" t="s">
        <v>180</v>
      </c>
      <c r="C45" s="1" t="s">
        <v>187</v>
      </c>
      <c r="D45" s="1" t="s">
        <v>425</v>
      </c>
      <c r="E45" s="1" t="s">
        <v>426</v>
      </c>
      <c r="F45" s="1" t="s">
        <v>144</v>
      </c>
      <c r="G45" s="5">
        <v>1000</v>
      </c>
      <c r="H45" s="1" t="s">
        <v>122</v>
      </c>
      <c r="I45" s="1" t="s">
        <v>420</v>
      </c>
      <c r="J45" s="1"/>
      <c r="K45" s="1" t="str">
        <f t="shared" si="3"/>
        <v>20831</v>
      </c>
      <c r="L45">
        <f>ROWS($A$4:Tableau7[[#This Row],[DESIGNATION]])</f>
        <v>42</v>
      </c>
      <c r="M45">
        <f>IF(C45='PLANNING MATOS'!$A$5,INVENTAIRE!L138,"")</f>
        <v>135</v>
      </c>
      <c r="N45" t="str">
        <f t="shared" si="4"/>
        <v/>
      </c>
      <c r="O45">
        <f>ROWS($A$4:Tableau7[[#This Row],[DESIGNATION]])</f>
        <v>42</v>
      </c>
      <c r="P45" t="str">
        <f>IF($C45='EMPRUNT MATERIEL'!$B$2,INVENTAIRE!O138,"")</f>
        <v/>
      </c>
      <c r="Q45" t="str">
        <f t="shared" si="5"/>
        <v/>
      </c>
      <c r="R45" s="119" t="str">
        <f>IFERROR(INDEX(Tableau1[dispodates],MATCH(INVENTAIRE!A138,Tableau1[[MATERIEL ]],0)), "dispo")</f>
        <v>dispo</v>
      </c>
      <c r="S45" s="1"/>
      <c r="T45" s="1"/>
      <c r="U45" s="1"/>
      <c r="V45" s="1"/>
      <c r="W45" s="1"/>
      <c r="X45" s="5"/>
      <c r="Y45" s="1"/>
      <c r="Z45" s="1"/>
      <c r="AA45" s="1"/>
      <c r="AB45" s="1"/>
    </row>
    <row r="46" spans="1:28" x14ac:dyDescent="0.25">
      <c r="A46" s="2" t="s">
        <v>50</v>
      </c>
      <c r="B46" s="1">
        <v>5</v>
      </c>
      <c r="C46" s="1" t="s">
        <v>14</v>
      </c>
      <c r="D46" s="1" t="s">
        <v>20</v>
      </c>
      <c r="E46" s="1" t="s">
        <v>20</v>
      </c>
      <c r="J46" s="1" t="s">
        <v>31</v>
      </c>
      <c r="K46" s="1" t="str">
        <f t="shared" si="3"/>
        <v>x</v>
      </c>
      <c r="L46">
        <f>ROWS($A$4:Tableau7[[#This Row],[DESIGNATION]])</f>
        <v>43</v>
      </c>
      <c r="M46" t="str">
        <f>IF(C46='PLANNING MATOS'!$A$5,INVENTAIRE!L34,"")</f>
        <v/>
      </c>
      <c r="N46" t="str">
        <f t="shared" si="4"/>
        <v/>
      </c>
      <c r="O46">
        <f>ROWS($A$4:Tableau7[[#This Row],[DESIGNATION]])</f>
        <v>43</v>
      </c>
      <c r="P46" t="str">
        <f>IF($C46='EMPRUNT MATERIEL'!$B$2,INVENTAIRE!O34,"")</f>
        <v/>
      </c>
      <c r="Q46" t="str">
        <f t="shared" si="5"/>
        <v/>
      </c>
      <c r="R46" s="109" t="str">
        <f>IFERROR(INDEX(Tableau1[dispodates],MATCH(INVENTAIRE!A34,Tableau1[[MATERIEL ]],0)), "dispo")</f>
        <v>dispo</v>
      </c>
      <c r="S46" s="1"/>
      <c r="T46" s="1"/>
      <c r="U46" s="1"/>
      <c r="V46" s="1"/>
      <c r="W46" s="1"/>
      <c r="X46" s="5"/>
      <c r="Y46" s="1"/>
      <c r="Z46" s="1"/>
      <c r="AA46" s="1"/>
      <c r="AB46" s="1"/>
    </row>
    <row r="47" spans="1:28" x14ac:dyDescent="0.25">
      <c r="A47" s="2" t="s">
        <v>51</v>
      </c>
      <c r="B47" s="1">
        <v>5</v>
      </c>
      <c r="C47" s="1" t="s">
        <v>14</v>
      </c>
      <c r="D47" s="1" t="s">
        <v>20</v>
      </c>
      <c r="E47" s="1" t="s">
        <v>20</v>
      </c>
      <c r="J47" s="1" t="s">
        <v>31</v>
      </c>
      <c r="K47" s="1" t="str">
        <f t="shared" si="3"/>
        <v>x</v>
      </c>
      <c r="L47">
        <f>ROWS($A$4:Tableau7[[#This Row],[DESIGNATION]])</f>
        <v>44</v>
      </c>
      <c r="M47" t="str">
        <f>IF(C47='PLANNING MATOS'!$A$5,INVENTAIRE!L35,"")</f>
        <v/>
      </c>
      <c r="N47" t="str">
        <f t="shared" si="4"/>
        <v/>
      </c>
      <c r="O47">
        <f>ROWS($A$4:Tableau7[[#This Row],[DESIGNATION]])</f>
        <v>44</v>
      </c>
      <c r="P47" t="str">
        <f>IF($C47='EMPRUNT MATERIEL'!$B$2,INVENTAIRE!O35,"")</f>
        <v/>
      </c>
      <c r="Q47" t="str">
        <f t="shared" si="5"/>
        <v/>
      </c>
      <c r="R47" s="109" t="str">
        <f>IFERROR(INDEX(Tableau1[dispodates],MATCH(INVENTAIRE!A35,Tableau1[[MATERIEL ]],0)), "dispo")</f>
        <v>dispo</v>
      </c>
      <c r="S47" s="1"/>
      <c r="T47" s="1"/>
      <c r="U47" s="1"/>
      <c r="V47" s="1"/>
      <c r="W47" s="1"/>
      <c r="X47" s="5"/>
      <c r="Y47" s="1"/>
      <c r="Z47" s="1"/>
      <c r="AA47" s="1"/>
      <c r="AB47" s="1"/>
    </row>
    <row r="48" spans="1:28" x14ac:dyDescent="0.25">
      <c r="A48" s="2" t="s">
        <v>59</v>
      </c>
      <c r="B48" s="1">
        <v>5</v>
      </c>
      <c r="C48" s="1" t="s">
        <v>15</v>
      </c>
      <c r="D48" s="1" t="s">
        <v>20</v>
      </c>
      <c r="E48" s="1" t="s">
        <v>20</v>
      </c>
      <c r="J48" s="1" t="s">
        <v>31</v>
      </c>
      <c r="K48" s="1" t="str">
        <f t="shared" si="3"/>
        <v>x</v>
      </c>
      <c r="L48">
        <f>ROWS($A$4:Tableau7[[#This Row],[DESIGNATION]])</f>
        <v>45</v>
      </c>
      <c r="M48" t="str">
        <f>IF(C48='PLANNING MATOS'!$A$5,INVENTAIRE!L36,"")</f>
        <v/>
      </c>
      <c r="N48" t="str">
        <f t="shared" si="4"/>
        <v/>
      </c>
      <c r="O48">
        <f>ROWS($A$4:Tableau7[[#This Row],[DESIGNATION]])</f>
        <v>45</v>
      </c>
      <c r="P48" t="str">
        <f>IF($C48='EMPRUNT MATERIEL'!$B$2,INVENTAIRE!O36,"")</f>
        <v/>
      </c>
      <c r="Q48" t="str">
        <f t="shared" si="5"/>
        <v/>
      </c>
      <c r="R48" s="109" t="str">
        <f>IFERROR(INDEX(Tableau1[dispodates],MATCH(INVENTAIRE!A36,Tableau1[[MATERIEL ]],0)), "dispo")</f>
        <v>dispo</v>
      </c>
      <c r="S48" s="1"/>
      <c r="T48" s="1"/>
      <c r="U48" s="1"/>
      <c r="V48" s="1"/>
      <c r="W48" s="1"/>
      <c r="X48" s="5"/>
      <c r="Y48" s="1"/>
      <c r="Z48" s="1"/>
      <c r="AA48" s="1"/>
      <c r="AB48" s="1"/>
    </row>
    <row r="49" spans="1:28" x14ac:dyDescent="0.25">
      <c r="A49" s="2" t="s">
        <v>60</v>
      </c>
      <c r="B49" s="1">
        <v>5</v>
      </c>
      <c r="C49" s="1" t="s">
        <v>15</v>
      </c>
      <c r="D49" s="1" t="s">
        <v>20</v>
      </c>
      <c r="E49" s="1" t="s">
        <v>20</v>
      </c>
      <c r="J49" s="1" t="s">
        <v>31</v>
      </c>
      <c r="K49" s="1" t="str">
        <f t="shared" si="3"/>
        <v>x</v>
      </c>
      <c r="L49">
        <f>ROWS($A$4:Tableau7[[#This Row],[DESIGNATION]])</f>
        <v>46</v>
      </c>
      <c r="M49" t="str">
        <f>IF(C49='PLANNING MATOS'!$A$5,INVENTAIRE!L37,"")</f>
        <v/>
      </c>
      <c r="N49" t="str">
        <f t="shared" si="4"/>
        <v/>
      </c>
      <c r="O49">
        <f>ROWS($A$4:Tableau7[[#This Row],[DESIGNATION]])</f>
        <v>46</v>
      </c>
      <c r="P49" t="str">
        <f>IF($C49='EMPRUNT MATERIEL'!$B$2,INVENTAIRE!O37,"")</f>
        <v/>
      </c>
      <c r="Q49" t="str">
        <f t="shared" si="5"/>
        <v/>
      </c>
      <c r="R49" s="109" t="str">
        <f>IFERROR(INDEX(Tableau1[dispodates],MATCH(INVENTAIRE!A37,Tableau1[[MATERIEL ]],0)), "dispo")</f>
        <v>dispo</v>
      </c>
      <c r="S49" s="1"/>
      <c r="T49" s="1"/>
      <c r="U49" s="1"/>
      <c r="V49" s="1"/>
      <c r="W49" s="1"/>
      <c r="X49" s="5"/>
      <c r="Y49" s="1"/>
      <c r="Z49" s="1"/>
      <c r="AA49" s="1"/>
      <c r="AB49" s="1"/>
    </row>
    <row r="50" spans="1:28" x14ac:dyDescent="0.25">
      <c r="A50" s="2" t="s">
        <v>49</v>
      </c>
      <c r="B50" s="1" t="s">
        <v>5</v>
      </c>
      <c r="C50" s="1" t="s">
        <v>12</v>
      </c>
      <c r="D50" s="1" t="s">
        <v>20</v>
      </c>
      <c r="E50" s="1" t="s">
        <v>20</v>
      </c>
      <c r="J50" s="1" t="s">
        <v>31</v>
      </c>
      <c r="K50" s="1" t="str">
        <f t="shared" si="3"/>
        <v>x</v>
      </c>
      <c r="L50">
        <f>ROWS($A$4:Tableau7[[#This Row],[DESIGNATION]])</f>
        <v>47</v>
      </c>
      <c r="M50" t="str">
        <f>IF(C50='PLANNING MATOS'!$A$5,INVENTAIRE!L38,"")</f>
        <v/>
      </c>
      <c r="N50" t="str">
        <f t="shared" si="4"/>
        <v/>
      </c>
      <c r="O50">
        <f>ROWS($A$4:Tableau7[[#This Row],[DESIGNATION]])</f>
        <v>47</v>
      </c>
      <c r="P50" t="str">
        <f>IF($C50='EMPRUNT MATERIEL'!$B$2,INVENTAIRE!O38,"")</f>
        <v/>
      </c>
      <c r="Q50" t="str">
        <f t="shared" si="5"/>
        <v/>
      </c>
      <c r="R50" s="109" t="str">
        <f>IFERROR(INDEX(Tableau1[dispodates],MATCH(INVENTAIRE!A38,Tableau1[[MATERIEL ]],0)), "dispo")</f>
        <v>dispo</v>
      </c>
      <c r="S50" s="1"/>
      <c r="T50" s="1"/>
      <c r="U50" s="1"/>
      <c r="V50" s="1"/>
      <c r="W50" s="1"/>
      <c r="X50" s="5"/>
      <c r="Y50" s="1"/>
      <c r="Z50" s="1"/>
      <c r="AA50" s="1"/>
      <c r="AB50" s="1"/>
    </row>
    <row r="51" spans="1:28" x14ac:dyDescent="0.25">
      <c r="A51" s="2" t="s">
        <v>80</v>
      </c>
      <c r="B51" s="1">
        <v>5</v>
      </c>
      <c r="C51" s="1" t="s">
        <v>12</v>
      </c>
      <c r="J51" s="1" t="s">
        <v>31</v>
      </c>
      <c r="K51" s="1">
        <f t="shared" si="3"/>
        <v>0</v>
      </c>
      <c r="L51">
        <f>ROWS($A$4:Tableau7[[#This Row],[DESIGNATION]])</f>
        <v>48</v>
      </c>
      <c r="M51" t="str">
        <f>IF(C51='PLANNING MATOS'!$A$5,INVENTAIRE!L39,"")</f>
        <v/>
      </c>
      <c r="N51" t="str">
        <f t="shared" si="4"/>
        <v/>
      </c>
      <c r="O51">
        <f>ROWS($A$4:Tableau7[[#This Row],[DESIGNATION]])</f>
        <v>48</v>
      </c>
      <c r="P51" t="str">
        <f>IF($C51='EMPRUNT MATERIEL'!$B$2,INVENTAIRE!O39,"")</f>
        <v/>
      </c>
      <c r="Q51" t="str">
        <f t="shared" si="5"/>
        <v/>
      </c>
      <c r="R51" s="109" t="str">
        <f>IFERROR(INDEX(Tableau1[dispodates],MATCH(INVENTAIRE!A39,Tableau1[[MATERIEL ]],0)), "dispo")</f>
        <v>dispo</v>
      </c>
      <c r="S51" s="1"/>
      <c r="T51" s="1"/>
      <c r="U51" s="1"/>
      <c r="V51" s="1"/>
      <c r="W51" s="1"/>
      <c r="X51" s="5"/>
      <c r="Y51" s="1"/>
      <c r="Z51" s="1"/>
      <c r="AA51" s="1"/>
      <c r="AB51" s="1"/>
    </row>
    <row r="52" spans="1:28" x14ac:dyDescent="0.25">
      <c r="A52" s="2" t="s">
        <v>48</v>
      </c>
      <c r="B52" s="1" t="s">
        <v>5</v>
      </c>
      <c r="C52" s="1" t="s">
        <v>12</v>
      </c>
      <c r="D52" s="1" t="s">
        <v>20</v>
      </c>
      <c r="E52" s="1" t="s">
        <v>20</v>
      </c>
      <c r="J52" s="1" t="s">
        <v>31</v>
      </c>
      <c r="K52" s="1" t="str">
        <f t="shared" si="3"/>
        <v>x</v>
      </c>
      <c r="L52">
        <f>ROWS($A$4:Tableau7[[#This Row],[DESIGNATION]])</f>
        <v>49</v>
      </c>
      <c r="M52" t="str">
        <f>IF(C52='PLANNING MATOS'!$A$5,INVENTAIRE!L40,"")</f>
        <v/>
      </c>
      <c r="N52" t="str">
        <f t="shared" si="4"/>
        <v/>
      </c>
      <c r="O52">
        <f>ROWS($A$4:Tableau7[[#This Row],[DESIGNATION]])</f>
        <v>49</v>
      </c>
      <c r="P52" t="str">
        <f>IF($C52='EMPRUNT MATERIEL'!$B$2,INVENTAIRE!O40,"")</f>
        <v/>
      </c>
      <c r="Q52" t="str">
        <f t="shared" si="5"/>
        <v/>
      </c>
      <c r="R52" s="109" t="str">
        <f>IFERROR(INDEX(Tableau1[dispodates],MATCH(INVENTAIRE!A40,Tableau1[[MATERIEL ]],0)), "dispo")</f>
        <v>non dispo</v>
      </c>
      <c r="S52" s="1"/>
      <c r="T52" s="1"/>
      <c r="U52" s="1"/>
      <c r="V52" s="1"/>
      <c r="W52" s="1"/>
      <c r="X52" s="5"/>
      <c r="Y52" s="1"/>
      <c r="Z52" s="1"/>
      <c r="AA52" s="1"/>
      <c r="AB52" s="1"/>
    </row>
    <row r="53" spans="1:28" x14ac:dyDescent="0.25">
      <c r="A53" s="2" t="s">
        <v>47</v>
      </c>
      <c r="B53" s="1" t="s">
        <v>5</v>
      </c>
      <c r="C53" s="1" t="s">
        <v>12</v>
      </c>
      <c r="D53" s="1" t="s">
        <v>20</v>
      </c>
      <c r="E53" s="1" t="s">
        <v>20</v>
      </c>
      <c r="J53" s="1" t="s">
        <v>31</v>
      </c>
      <c r="K53" s="1" t="str">
        <f t="shared" si="3"/>
        <v>x</v>
      </c>
      <c r="L53">
        <f>ROWS($A$4:Tableau7[[#This Row],[DESIGNATION]])</f>
        <v>50</v>
      </c>
      <c r="M53" t="str">
        <f>IF(C53='PLANNING MATOS'!$A$5,INVENTAIRE!L41,"")</f>
        <v/>
      </c>
      <c r="N53" t="str">
        <f t="shared" si="4"/>
        <v/>
      </c>
      <c r="O53">
        <f>ROWS($A$4:Tableau7[[#This Row],[DESIGNATION]])</f>
        <v>50</v>
      </c>
      <c r="P53" t="str">
        <f>IF($C53='EMPRUNT MATERIEL'!$B$2,INVENTAIRE!O41,"")</f>
        <v/>
      </c>
      <c r="Q53" t="str">
        <f t="shared" si="5"/>
        <v/>
      </c>
      <c r="R53" s="109" t="str">
        <f>IFERROR(INDEX(Tableau1[dispodates],MATCH(INVENTAIRE!A41,Tableau1[[MATERIEL ]],0)), "dispo")</f>
        <v>dispo</v>
      </c>
      <c r="S53" s="1"/>
      <c r="T53" s="1"/>
      <c r="U53" s="1"/>
      <c r="V53" s="1"/>
      <c r="W53" s="1"/>
      <c r="X53" s="5"/>
      <c r="Y53" s="1"/>
      <c r="Z53" s="1"/>
      <c r="AA53" s="1"/>
      <c r="AB53" s="1"/>
    </row>
    <row r="54" spans="1:28" x14ac:dyDescent="0.25">
      <c r="A54" s="2" t="s">
        <v>46</v>
      </c>
      <c r="B54" s="1" t="s">
        <v>5</v>
      </c>
      <c r="C54" s="1" t="s">
        <v>12</v>
      </c>
      <c r="D54" s="1" t="s">
        <v>20</v>
      </c>
      <c r="E54" s="1" t="s">
        <v>20</v>
      </c>
      <c r="J54" s="1" t="s">
        <v>31</v>
      </c>
      <c r="K54" s="1" t="str">
        <f t="shared" si="3"/>
        <v>x</v>
      </c>
      <c r="L54">
        <f>ROWS($A$4:Tableau7[[#This Row],[DESIGNATION]])</f>
        <v>51</v>
      </c>
      <c r="M54" t="str">
        <f>IF(C54='PLANNING MATOS'!$A$5,INVENTAIRE!L42,"")</f>
        <v/>
      </c>
      <c r="N54" t="str">
        <f t="shared" si="4"/>
        <v/>
      </c>
      <c r="O54">
        <f>ROWS($A$4:Tableau7[[#This Row],[DESIGNATION]])</f>
        <v>51</v>
      </c>
      <c r="P54" t="str">
        <f>IF($C54='EMPRUNT MATERIEL'!$B$2,INVENTAIRE!O42,"")</f>
        <v/>
      </c>
      <c r="Q54" t="str">
        <f t="shared" si="5"/>
        <v/>
      </c>
      <c r="R54" s="109" t="str">
        <f>IFERROR(INDEX(Tableau1[dispodates],MATCH(INVENTAIRE!A42,Tableau1[[MATERIEL ]],0)), "dispo")</f>
        <v>dispo</v>
      </c>
      <c r="S54" s="1"/>
      <c r="T54" s="1"/>
      <c r="U54" s="1"/>
      <c r="V54" s="1"/>
      <c r="W54" s="1"/>
      <c r="X54" s="5"/>
      <c r="Y54" s="1"/>
      <c r="Z54" s="1"/>
      <c r="AA54" s="1"/>
      <c r="AB54" s="1"/>
    </row>
    <row r="55" spans="1:28" x14ac:dyDescent="0.25">
      <c r="A55" s="2" t="s">
        <v>45</v>
      </c>
      <c r="B55" s="1" t="s">
        <v>5</v>
      </c>
      <c r="C55" s="1" t="s">
        <v>12</v>
      </c>
      <c r="D55" s="1" t="s">
        <v>31</v>
      </c>
      <c r="E55" s="1" t="s">
        <v>31</v>
      </c>
      <c r="J55" s="1" t="s">
        <v>31</v>
      </c>
      <c r="K55" s="1" t="str">
        <f t="shared" si="3"/>
        <v>X</v>
      </c>
      <c r="L55">
        <f>ROWS($A$4:Tableau7[[#This Row],[DESIGNATION]])</f>
        <v>52</v>
      </c>
      <c r="M55" t="str">
        <f>IF(C55='PLANNING MATOS'!$A$5,INVENTAIRE!L43,"")</f>
        <v/>
      </c>
      <c r="N55" t="str">
        <f t="shared" si="4"/>
        <v/>
      </c>
      <c r="O55">
        <f>ROWS($A$4:Tableau7[[#This Row],[DESIGNATION]])</f>
        <v>52</v>
      </c>
      <c r="P55" t="str">
        <f>IF($C55='EMPRUNT MATERIEL'!$B$2,INVENTAIRE!O43,"")</f>
        <v/>
      </c>
      <c r="Q55" t="str">
        <f t="shared" si="5"/>
        <v/>
      </c>
      <c r="R55" s="109" t="str">
        <f>IFERROR(INDEX(Tableau1[dispodates],MATCH(INVENTAIRE!A43,Tableau1[[MATERIEL ]],0)), "dispo")</f>
        <v>dispo</v>
      </c>
      <c r="S55" s="1"/>
      <c r="T55" s="1"/>
      <c r="U55" s="1"/>
      <c r="V55" s="1"/>
      <c r="W55" s="1"/>
      <c r="X55" s="5"/>
      <c r="Y55" s="1"/>
      <c r="Z55" s="1"/>
      <c r="AA55" s="1"/>
      <c r="AB55" s="1"/>
    </row>
    <row r="56" spans="1:28" x14ac:dyDescent="0.25">
      <c r="A56" s="2" t="s">
        <v>44</v>
      </c>
      <c r="B56" s="1" t="s">
        <v>5</v>
      </c>
      <c r="C56" s="1" t="s">
        <v>12</v>
      </c>
      <c r="D56" s="1" t="s">
        <v>20</v>
      </c>
      <c r="E56" s="1" t="s">
        <v>20</v>
      </c>
      <c r="J56" s="1" t="s">
        <v>31</v>
      </c>
      <c r="K56" s="1" t="str">
        <f t="shared" si="3"/>
        <v>x</v>
      </c>
      <c r="L56">
        <f>ROWS($A$4:Tableau7[[#This Row],[DESIGNATION]])</f>
        <v>53</v>
      </c>
      <c r="M56" t="str">
        <f>IF(C56='PLANNING MATOS'!$A$5,INVENTAIRE!L44,"")</f>
        <v/>
      </c>
      <c r="N56" t="str">
        <f t="shared" si="4"/>
        <v/>
      </c>
      <c r="O56">
        <f>ROWS($A$4:Tableau7[[#This Row],[DESIGNATION]])</f>
        <v>53</v>
      </c>
      <c r="P56" t="str">
        <f>IF($C56='EMPRUNT MATERIEL'!$B$2,INVENTAIRE!O44,"")</f>
        <v/>
      </c>
      <c r="Q56" t="str">
        <f t="shared" si="5"/>
        <v/>
      </c>
      <c r="R56" s="109" t="str">
        <f>IFERROR(INDEX(Tableau1[dispodates],MATCH(INVENTAIRE!A44,Tableau1[[MATERIEL ]],0)), "dispo")</f>
        <v>dispo</v>
      </c>
      <c r="S56" s="1"/>
      <c r="T56" s="1"/>
      <c r="U56" s="1"/>
      <c r="V56" s="1"/>
      <c r="W56" s="1"/>
      <c r="X56" s="5"/>
      <c r="Y56" s="1"/>
      <c r="Z56" s="1"/>
      <c r="AA56" s="1"/>
      <c r="AB56" s="1"/>
    </row>
    <row r="57" spans="1:28" x14ac:dyDescent="0.25">
      <c r="A57" s="2" t="s">
        <v>52</v>
      </c>
      <c r="B57" s="1">
        <v>5</v>
      </c>
      <c r="C57" s="1" t="s">
        <v>9</v>
      </c>
      <c r="H57" s="1" t="s">
        <v>7</v>
      </c>
      <c r="I57" s="1" t="s">
        <v>131</v>
      </c>
      <c r="J57" s="1" t="s">
        <v>31</v>
      </c>
      <c r="K57" s="1">
        <f t="shared" si="3"/>
        <v>0</v>
      </c>
      <c r="L57">
        <f>ROWS($A$4:Tableau7[[#This Row],[DESIGNATION]])</f>
        <v>54</v>
      </c>
      <c r="M57" t="str">
        <f>IF(C57='PLANNING MATOS'!$A$5,INVENTAIRE!L45,"")</f>
        <v/>
      </c>
      <c r="N57" t="str">
        <f t="shared" si="4"/>
        <v/>
      </c>
      <c r="O57">
        <f>ROWS($A$4:Tableau7[[#This Row],[DESIGNATION]])</f>
        <v>54</v>
      </c>
      <c r="P57" t="str">
        <f>IF($C57='EMPRUNT MATERIEL'!$B$2,INVENTAIRE!O45,"")</f>
        <v/>
      </c>
      <c r="Q57" t="str">
        <f t="shared" si="5"/>
        <v/>
      </c>
      <c r="R57" s="109" t="str">
        <f>IFERROR(INDEX(Tableau1[dispodates],MATCH(INVENTAIRE!A45,Tableau1[[MATERIEL ]],0)), "dispo")</f>
        <v>dispo</v>
      </c>
      <c r="S57" s="1"/>
      <c r="T57" s="1"/>
      <c r="U57" s="1"/>
      <c r="V57" s="1"/>
      <c r="W57" s="1"/>
      <c r="X57" s="5"/>
      <c r="Y57" s="1"/>
      <c r="Z57" s="1"/>
      <c r="AA57" s="1"/>
      <c r="AB57" s="1"/>
    </row>
    <row r="58" spans="1:28" x14ac:dyDescent="0.25">
      <c r="A58" s="2" t="s">
        <v>53</v>
      </c>
      <c r="B58" s="1">
        <v>5</v>
      </c>
      <c r="C58" s="1" t="s">
        <v>9</v>
      </c>
      <c r="H58" s="1" t="s">
        <v>7</v>
      </c>
      <c r="I58" s="1" t="s">
        <v>131</v>
      </c>
      <c r="J58" s="1" t="s">
        <v>31</v>
      </c>
      <c r="K58" s="1">
        <f t="shared" si="3"/>
        <v>0</v>
      </c>
      <c r="L58">
        <f>ROWS($A$4:Tableau7[[#This Row],[DESIGNATION]])</f>
        <v>55</v>
      </c>
      <c r="M58" t="str">
        <f>IF(C58='PLANNING MATOS'!$A$5,INVENTAIRE!L46,"")</f>
        <v/>
      </c>
      <c r="N58" t="str">
        <f t="shared" si="4"/>
        <v/>
      </c>
      <c r="O58">
        <f>ROWS($A$4:Tableau7[[#This Row],[DESIGNATION]])</f>
        <v>55</v>
      </c>
      <c r="P58" t="str">
        <f>IF($C58='EMPRUNT MATERIEL'!$B$2,INVENTAIRE!O46,"")</f>
        <v/>
      </c>
      <c r="Q58" t="str">
        <f t="shared" si="5"/>
        <v/>
      </c>
      <c r="R58" s="109" t="str">
        <f>IFERROR(INDEX(Tableau1[dispodates],MATCH(INVENTAIRE!A46,Tableau1[[MATERIEL ]],0)), "dispo")</f>
        <v>dispo</v>
      </c>
      <c r="S58" s="1"/>
      <c r="T58" s="1"/>
      <c r="U58" s="1"/>
      <c r="V58" s="1"/>
      <c r="W58" s="1"/>
      <c r="X58" s="5"/>
      <c r="Y58" s="1"/>
      <c r="Z58" s="1"/>
      <c r="AA58" s="1"/>
      <c r="AB58" s="1"/>
    </row>
    <row r="59" spans="1:28" x14ac:dyDescent="0.25">
      <c r="A59" s="117" t="s">
        <v>240</v>
      </c>
      <c r="B59" s="1">
        <v>5</v>
      </c>
      <c r="C59" s="1" t="s">
        <v>9</v>
      </c>
      <c r="G59" s="5">
        <v>250</v>
      </c>
      <c r="H59" s="1" t="s">
        <v>241</v>
      </c>
      <c r="I59" s="1" t="s">
        <v>242</v>
      </c>
      <c r="J59" s="1"/>
      <c r="K59" s="1">
        <f t="shared" si="3"/>
        <v>0</v>
      </c>
      <c r="L59">
        <f>ROWS($A$4:Tableau7[[#This Row],[DESIGNATION]])</f>
        <v>56</v>
      </c>
      <c r="M59" t="str">
        <f>IF(C59='PLANNING MATOS'!$A$5,INVENTAIRE!L47,"")</f>
        <v/>
      </c>
      <c r="N59" t="str">
        <f t="shared" si="4"/>
        <v/>
      </c>
      <c r="O59">
        <f>ROWS($A$4:Tableau7[[#This Row],[DESIGNATION]])</f>
        <v>56</v>
      </c>
      <c r="P59" t="str">
        <f>IF($C59='EMPRUNT MATERIEL'!$B$2,INVENTAIRE!O47,"")</f>
        <v/>
      </c>
      <c r="Q59" t="str">
        <f t="shared" si="5"/>
        <v/>
      </c>
      <c r="R59" s="109" t="str">
        <f>IFERROR(INDEX(Tableau1[dispodates],MATCH(INVENTAIRE!A47,Tableau1[[MATERIEL ]],0)), "dispo")</f>
        <v>dispo</v>
      </c>
      <c r="S59" s="1"/>
      <c r="T59" s="1"/>
      <c r="U59" s="1"/>
      <c r="V59" s="1"/>
      <c r="W59" s="1"/>
      <c r="X59" s="5"/>
      <c r="Y59" s="1"/>
      <c r="Z59" s="1"/>
      <c r="AA59" s="1"/>
      <c r="AB59" s="1"/>
    </row>
    <row r="60" spans="1:28" x14ac:dyDescent="0.25">
      <c r="A60" s="3" t="s">
        <v>81</v>
      </c>
      <c r="B60" s="1">
        <v>5</v>
      </c>
      <c r="C60" s="1" t="s">
        <v>9</v>
      </c>
      <c r="H60" s="1" t="s">
        <v>120</v>
      </c>
      <c r="J60" s="1" t="s">
        <v>31</v>
      </c>
      <c r="K60" s="1">
        <f t="shared" si="3"/>
        <v>0</v>
      </c>
      <c r="L60">
        <f>ROWS($A$4:Tableau7[[#This Row],[DESIGNATION]])</f>
        <v>57</v>
      </c>
      <c r="M60" t="str">
        <f>IF(C60='PLANNING MATOS'!$A$5,INVENTAIRE!L48,"")</f>
        <v/>
      </c>
      <c r="N60" t="str">
        <f t="shared" si="4"/>
        <v/>
      </c>
      <c r="O60">
        <f>ROWS($A$4:Tableau7[[#This Row],[DESIGNATION]])</f>
        <v>57</v>
      </c>
      <c r="P60" t="str">
        <f>IF($C60='EMPRUNT MATERIEL'!$B$2,INVENTAIRE!O48,"")</f>
        <v/>
      </c>
      <c r="Q60" t="str">
        <f t="shared" si="5"/>
        <v/>
      </c>
      <c r="R60" s="109" t="str">
        <f>IFERROR(INDEX(Tableau1[dispodates],MATCH(INVENTAIRE!A48,Tableau1[[MATERIEL ]],0)), "dispo")</f>
        <v>dispo</v>
      </c>
      <c r="S60" s="1"/>
      <c r="T60" s="1"/>
      <c r="U60" s="1"/>
      <c r="V60" s="1"/>
      <c r="W60" s="1"/>
      <c r="X60" s="5"/>
      <c r="Y60" s="1"/>
      <c r="Z60" s="1"/>
      <c r="AA60" s="1"/>
      <c r="AB60" s="1"/>
    </row>
    <row r="61" spans="1:28" x14ac:dyDescent="0.25">
      <c r="A61" s="3" t="s">
        <v>82</v>
      </c>
      <c r="B61" s="1">
        <v>5</v>
      </c>
      <c r="C61" s="1" t="s">
        <v>9</v>
      </c>
      <c r="H61" s="1" t="s">
        <v>120</v>
      </c>
      <c r="J61" s="1" t="s">
        <v>31</v>
      </c>
      <c r="K61" s="1">
        <f t="shared" si="3"/>
        <v>0</v>
      </c>
      <c r="L61">
        <f>ROWS($A$4:Tableau7[[#This Row],[DESIGNATION]])</f>
        <v>58</v>
      </c>
      <c r="M61" t="str">
        <f>IF(C61='PLANNING MATOS'!$A$5,INVENTAIRE!L49,"")</f>
        <v/>
      </c>
      <c r="N61" t="str">
        <f t="shared" si="4"/>
        <v/>
      </c>
      <c r="O61">
        <f>ROWS($A$4:Tableau7[[#This Row],[DESIGNATION]])</f>
        <v>58</v>
      </c>
      <c r="P61" t="str">
        <f>IF($C61='EMPRUNT MATERIEL'!$B$2,INVENTAIRE!O49,"")</f>
        <v/>
      </c>
      <c r="Q61" t="str">
        <f t="shared" si="5"/>
        <v/>
      </c>
      <c r="R61" s="109" t="str">
        <f>IFERROR(INDEX(Tableau1[dispodates],MATCH(INVENTAIRE!A49,Tableau1[[MATERIEL ]],0)), "dispo")</f>
        <v>dispo</v>
      </c>
      <c r="S61" s="1"/>
      <c r="T61" s="1"/>
      <c r="U61" s="1"/>
      <c r="V61" s="1"/>
      <c r="W61" s="1"/>
      <c r="X61" s="5"/>
      <c r="Y61" s="1"/>
      <c r="Z61" s="1"/>
      <c r="AA61" s="1"/>
      <c r="AB61" s="1"/>
    </row>
    <row r="62" spans="1:28" x14ac:dyDescent="0.25">
      <c r="A62" s="3" t="s">
        <v>83</v>
      </c>
      <c r="B62" s="1">
        <v>5</v>
      </c>
      <c r="C62" s="1" t="s">
        <v>9</v>
      </c>
      <c r="H62" s="1" t="s">
        <v>120</v>
      </c>
      <c r="J62" s="1" t="s">
        <v>31</v>
      </c>
      <c r="K62" s="1">
        <f t="shared" si="3"/>
        <v>0</v>
      </c>
      <c r="L62">
        <f>ROWS($A$4:Tableau7[[#This Row],[DESIGNATION]])</f>
        <v>59</v>
      </c>
      <c r="M62" t="str">
        <f>IF(C62='PLANNING MATOS'!$A$5,INVENTAIRE!L50,"")</f>
        <v/>
      </c>
      <c r="N62" t="str">
        <f t="shared" si="4"/>
        <v/>
      </c>
      <c r="O62">
        <f>ROWS($A$4:Tableau7[[#This Row],[DESIGNATION]])</f>
        <v>59</v>
      </c>
      <c r="P62" t="str">
        <f>IF($C62='EMPRUNT MATERIEL'!$B$2,INVENTAIRE!O50,"")</f>
        <v/>
      </c>
      <c r="Q62" t="str">
        <f t="shared" si="5"/>
        <v/>
      </c>
      <c r="R62" s="109" t="str">
        <f>IFERROR(INDEX(Tableau1[dispodates],MATCH(INVENTAIRE!A50,Tableau1[[MATERIEL ]],0)), "dispo")</f>
        <v>dispo</v>
      </c>
      <c r="S62" s="1"/>
      <c r="T62" s="1"/>
      <c r="U62" s="1"/>
      <c r="V62" s="1"/>
      <c r="W62" s="1"/>
      <c r="X62" s="5"/>
      <c r="Y62" s="1"/>
      <c r="Z62" s="1"/>
      <c r="AA62" s="1"/>
      <c r="AB62" s="1"/>
    </row>
    <row r="63" spans="1:28" x14ac:dyDescent="0.25">
      <c r="A63" s="2" t="s">
        <v>28</v>
      </c>
      <c r="B63" s="1">
        <v>5</v>
      </c>
      <c r="C63" s="1" t="s">
        <v>9</v>
      </c>
      <c r="G63" s="5">
        <v>3000</v>
      </c>
      <c r="H63" s="1" t="s">
        <v>120</v>
      </c>
      <c r="I63" s="1" t="s">
        <v>130</v>
      </c>
      <c r="J63" s="1" t="s">
        <v>31</v>
      </c>
      <c r="K63" s="1">
        <f t="shared" si="3"/>
        <v>0</v>
      </c>
      <c r="L63">
        <f>ROWS($A$4:Tableau7[[#This Row],[DESIGNATION]])</f>
        <v>60</v>
      </c>
      <c r="M63" t="str">
        <f>IF(C63='PLANNING MATOS'!$A$5,INVENTAIRE!L51,"")</f>
        <v/>
      </c>
      <c r="N63" t="str">
        <f t="shared" si="4"/>
        <v/>
      </c>
      <c r="O63">
        <f>ROWS($A$4:Tableau7[[#This Row],[DESIGNATION]])</f>
        <v>60</v>
      </c>
      <c r="P63" t="str">
        <f>IF($C63='EMPRUNT MATERIEL'!$B$2,INVENTAIRE!O51,"")</f>
        <v/>
      </c>
      <c r="Q63" t="str">
        <f t="shared" si="5"/>
        <v/>
      </c>
      <c r="R63" s="109" t="str">
        <f>IFERROR(INDEX(Tableau1[dispodates],MATCH(INVENTAIRE!A51,Tableau1[[MATERIEL ]],0)), "dispo")</f>
        <v>dispo</v>
      </c>
      <c r="S63" s="1"/>
      <c r="T63" s="1"/>
      <c r="U63" s="1"/>
      <c r="V63" s="1"/>
      <c r="W63" s="1"/>
      <c r="X63" s="5"/>
      <c r="Y63" s="1"/>
      <c r="Z63" s="1"/>
      <c r="AA63" s="1"/>
      <c r="AB63" s="1"/>
    </row>
    <row r="64" spans="1:28" x14ac:dyDescent="0.25">
      <c r="A64" s="2" t="s">
        <v>29</v>
      </c>
      <c r="B64" s="1">
        <v>5</v>
      </c>
      <c r="C64" s="1" t="s">
        <v>9</v>
      </c>
      <c r="G64" s="5">
        <v>3000</v>
      </c>
      <c r="H64" s="1" t="s">
        <v>120</v>
      </c>
      <c r="I64" s="1" t="s">
        <v>130</v>
      </c>
      <c r="J64" s="1" t="s">
        <v>31</v>
      </c>
      <c r="K64" s="1">
        <f t="shared" si="3"/>
        <v>0</v>
      </c>
      <c r="L64">
        <f>ROWS($A$4:Tableau7[[#This Row],[DESIGNATION]])</f>
        <v>61</v>
      </c>
      <c r="M64" t="str">
        <f>IF(C64='PLANNING MATOS'!$A$5,INVENTAIRE!L52,"")</f>
        <v/>
      </c>
      <c r="N64" t="str">
        <f t="shared" si="4"/>
        <v/>
      </c>
      <c r="O64">
        <f>ROWS($A$4:Tableau7[[#This Row],[DESIGNATION]])</f>
        <v>61</v>
      </c>
      <c r="P64" t="str">
        <f>IF($C64='EMPRUNT MATERIEL'!$B$2,INVENTAIRE!O52,"")</f>
        <v/>
      </c>
      <c r="Q64" t="str">
        <f t="shared" si="5"/>
        <v/>
      </c>
      <c r="R64" s="109" t="str">
        <f>IFERROR(INDEX(Tableau1[dispodates],MATCH(INVENTAIRE!A52,Tableau1[[MATERIEL ]],0)), "dispo")</f>
        <v>dispo</v>
      </c>
      <c r="S64" s="1"/>
      <c r="T64" s="1"/>
      <c r="U64" s="1"/>
      <c r="V64" s="1"/>
      <c r="W64" s="1"/>
      <c r="X64" s="5"/>
      <c r="Y64" s="1"/>
      <c r="Z64" s="1"/>
      <c r="AA64" s="1"/>
      <c r="AB64" s="1"/>
    </row>
    <row r="65" spans="1:28" x14ac:dyDescent="0.25">
      <c r="A65" s="2" t="s">
        <v>30</v>
      </c>
      <c r="B65" s="1">
        <v>5</v>
      </c>
      <c r="C65" s="1" t="s">
        <v>9</v>
      </c>
      <c r="G65" s="5">
        <v>3000</v>
      </c>
      <c r="H65" s="1" t="s">
        <v>120</v>
      </c>
      <c r="I65" s="1" t="s">
        <v>130</v>
      </c>
      <c r="J65" s="1" t="s">
        <v>31</v>
      </c>
      <c r="K65" s="1">
        <f t="shared" si="3"/>
        <v>0</v>
      </c>
      <c r="L65">
        <f>ROWS($A$4:Tableau7[[#This Row],[DESIGNATION]])</f>
        <v>62</v>
      </c>
      <c r="M65" t="str">
        <f>IF(C65='PLANNING MATOS'!$A$5,INVENTAIRE!L53,"")</f>
        <v/>
      </c>
      <c r="N65" t="str">
        <f t="shared" si="4"/>
        <v/>
      </c>
      <c r="O65">
        <f>ROWS($A$4:Tableau7[[#This Row],[DESIGNATION]])</f>
        <v>62</v>
      </c>
      <c r="P65" t="str">
        <f>IF($C65='EMPRUNT MATERIEL'!$B$2,INVENTAIRE!O53,"")</f>
        <v/>
      </c>
      <c r="Q65" t="str">
        <f t="shared" si="5"/>
        <v/>
      </c>
      <c r="R65" s="109" t="str">
        <f>IFERROR(INDEX(Tableau1[dispodates],MATCH(INVENTAIRE!A53,Tableau1[[MATERIEL ]],0)), "dispo")</f>
        <v>dispo</v>
      </c>
      <c r="S65" s="1"/>
      <c r="T65" s="1"/>
      <c r="U65" s="1"/>
      <c r="V65" s="1"/>
      <c r="W65" s="1"/>
      <c r="X65" s="5"/>
      <c r="Y65" s="1"/>
      <c r="Z65" s="1"/>
      <c r="AA65" s="1"/>
      <c r="AB65" s="1"/>
    </row>
    <row r="66" spans="1:28" x14ac:dyDescent="0.25">
      <c r="A66" s="2" t="s">
        <v>158</v>
      </c>
      <c r="B66" s="1">
        <v>5</v>
      </c>
      <c r="C66" s="1" t="s">
        <v>9</v>
      </c>
      <c r="G66" s="5">
        <v>3000</v>
      </c>
      <c r="H66" s="1" t="s">
        <v>120</v>
      </c>
      <c r="I66" s="1" t="s">
        <v>130</v>
      </c>
      <c r="J66" s="1" t="s">
        <v>31</v>
      </c>
      <c r="K66" s="1">
        <f t="shared" si="3"/>
        <v>0</v>
      </c>
      <c r="L66">
        <f>ROWS($A$4:Tableau7[[#This Row],[DESIGNATION]])</f>
        <v>63</v>
      </c>
      <c r="M66" t="str">
        <f>IF(C66='PLANNING MATOS'!$A$5,INVENTAIRE!L54,"")</f>
        <v/>
      </c>
      <c r="N66" t="str">
        <f t="shared" si="4"/>
        <v/>
      </c>
      <c r="O66">
        <f>ROWS($A$4:Tableau7[[#This Row],[DESIGNATION]])</f>
        <v>63</v>
      </c>
      <c r="P66" t="str">
        <f>IF($C66='EMPRUNT MATERIEL'!$B$2,INVENTAIRE!O54,"")</f>
        <v/>
      </c>
      <c r="Q66" t="str">
        <f t="shared" si="5"/>
        <v/>
      </c>
      <c r="R66" s="109" t="str">
        <f>IFERROR(INDEX(Tableau1[dispodates],MATCH(INVENTAIRE!A54,Tableau1[[MATERIEL ]],0)), "dispo")</f>
        <v>dispo</v>
      </c>
      <c r="S66" s="1"/>
      <c r="T66" s="1"/>
      <c r="U66" s="1"/>
      <c r="V66" s="1"/>
      <c r="W66" s="1"/>
      <c r="X66" s="5"/>
      <c r="Y66" s="1"/>
      <c r="Z66" s="1"/>
      <c r="AA66" s="1"/>
      <c r="AB66" s="1"/>
    </row>
    <row r="67" spans="1:28" x14ac:dyDescent="0.25">
      <c r="A67" s="2" t="s">
        <v>159</v>
      </c>
      <c r="B67" s="1">
        <v>5</v>
      </c>
      <c r="C67" s="1" t="s">
        <v>9</v>
      </c>
      <c r="G67" s="5">
        <v>3000</v>
      </c>
      <c r="H67" s="1" t="s">
        <v>120</v>
      </c>
      <c r="I67" s="1" t="s">
        <v>130</v>
      </c>
      <c r="J67" s="1" t="s">
        <v>31</v>
      </c>
      <c r="K67" s="1">
        <f t="shared" si="3"/>
        <v>0</v>
      </c>
      <c r="L67">
        <f>ROWS($A$4:Tableau7[[#This Row],[DESIGNATION]])</f>
        <v>64</v>
      </c>
      <c r="M67" t="str">
        <f>IF(C67='PLANNING MATOS'!$A$5,INVENTAIRE!L55,"")</f>
        <v/>
      </c>
      <c r="N67" t="str">
        <f t="shared" si="4"/>
        <v/>
      </c>
      <c r="O67">
        <f>ROWS($A$4:Tableau7[[#This Row],[DESIGNATION]])</f>
        <v>64</v>
      </c>
      <c r="P67" t="str">
        <f>IF($C67='EMPRUNT MATERIEL'!$B$2,INVENTAIRE!O55,"")</f>
        <v/>
      </c>
      <c r="Q67" t="str">
        <f t="shared" si="5"/>
        <v/>
      </c>
      <c r="R67" s="109" t="str">
        <f>IFERROR(INDEX(Tableau1[dispodates],MATCH(INVENTAIRE!A55,Tableau1[[MATERIEL ]],0)), "dispo")</f>
        <v>dispo</v>
      </c>
      <c r="S67" s="1"/>
      <c r="T67" s="1"/>
      <c r="U67" s="1"/>
      <c r="V67" s="1"/>
      <c r="W67" s="1"/>
      <c r="X67" s="5"/>
      <c r="Y67" s="1"/>
      <c r="Z67" s="1"/>
      <c r="AA67" s="1"/>
      <c r="AB67" s="1"/>
    </row>
    <row r="68" spans="1:28" x14ac:dyDescent="0.25">
      <c r="A68" s="2" t="s">
        <v>21</v>
      </c>
      <c r="B68" s="1">
        <v>5</v>
      </c>
      <c r="C68" s="1" t="s">
        <v>9</v>
      </c>
      <c r="D68" s="1">
        <v>19710</v>
      </c>
      <c r="E68" s="1">
        <v>7240153</v>
      </c>
      <c r="F68" s="1" t="s">
        <v>177</v>
      </c>
      <c r="G68" s="5">
        <v>3000</v>
      </c>
      <c r="H68" s="1" t="s">
        <v>121</v>
      </c>
      <c r="I68" s="1" t="s">
        <v>178</v>
      </c>
      <c r="J68" s="1" t="s">
        <v>31</v>
      </c>
      <c r="K68" s="1">
        <f t="shared" ref="K68:K99" si="6">D68</f>
        <v>19710</v>
      </c>
      <c r="L68">
        <f>ROWS($A$4:Tableau7[[#This Row],[DESIGNATION]])</f>
        <v>65</v>
      </c>
      <c r="M68" t="str">
        <f>IF(C68='PLANNING MATOS'!$A$5,INVENTAIRE!L56,"")</f>
        <v/>
      </c>
      <c r="N68" t="str">
        <f t="shared" ref="N68:N99" si="7">IFERROR(SMALL($M$4:$M$416,L68),"")</f>
        <v/>
      </c>
      <c r="O68">
        <f>ROWS($A$4:Tableau7[[#This Row],[DESIGNATION]])</f>
        <v>65</v>
      </c>
      <c r="P68" t="str">
        <f>IF($C68='EMPRUNT MATERIEL'!$B$2,INVENTAIRE!O56,"")</f>
        <v/>
      </c>
      <c r="Q68" t="str">
        <f t="shared" ref="Q68:Q99" si="8">IFERROR(SMALL($P$4:$P$416,O68),"")</f>
        <v/>
      </c>
      <c r="R68" s="109" t="str">
        <f>IFERROR(INDEX(Tableau1[dispodates],MATCH(INVENTAIRE!A56,Tableau1[[MATERIEL ]],0)), "dispo")</f>
        <v>dispo</v>
      </c>
      <c r="S68" s="1"/>
      <c r="T68" s="1"/>
      <c r="U68" s="1"/>
      <c r="V68" s="1"/>
      <c r="W68" s="1"/>
      <c r="X68" s="5"/>
      <c r="Y68" s="1"/>
      <c r="Z68" s="1"/>
      <c r="AA68" s="1"/>
      <c r="AB68" s="1"/>
    </row>
    <row r="69" spans="1:28" x14ac:dyDescent="0.25">
      <c r="A69" s="2" t="s">
        <v>22</v>
      </c>
      <c r="B69" s="1">
        <v>5</v>
      </c>
      <c r="C69" s="1" t="s">
        <v>9</v>
      </c>
      <c r="F69" s="1" t="s">
        <v>177</v>
      </c>
      <c r="G69" s="5">
        <v>3000</v>
      </c>
      <c r="H69" s="1" t="s">
        <v>121</v>
      </c>
      <c r="I69" s="1" t="s">
        <v>178</v>
      </c>
      <c r="J69" s="1" t="s">
        <v>31</v>
      </c>
      <c r="K69" s="1">
        <f t="shared" si="6"/>
        <v>0</v>
      </c>
      <c r="L69">
        <f>ROWS($A$4:Tableau7[[#This Row],[DESIGNATION]])</f>
        <v>66</v>
      </c>
      <c r="M69" t="str">
        <f>IF(C69='PLANNING MATOS'!$A$5,INVENTAIRE!L57,"")</f>
        <v/>
      </c>
      <c r="N69" t="str">
        <f t="shared" si="7"/>
        <v/>
      </c>
      <c r="O69">
        <f>ROWS($A$4:Tableau7[[#This Row],[DESIGNATION]])</f>
        <v>66</v>
      </c>
      <c r="P69" t="str">
        <f>IF($C69='EMPRUNT MATERIEL'!$B$2,INVENTAIRE!O57,"")</f>
        <v/>
      </c>
      <c r="Q69" t="str">
        <f t="shared" si="8"/>
        <v/>
      </c>
      <c r="R69" s="109" t="str">
        <f>IFERROR(INDEX(Tableau1[dispodates],MATCH(INVENTAIRE!A57,Tableau1[[MATERIEL ]],0)), "dispo")</f>
        <v>dispo</v>
      </c>
      <c r="S69" s="1"/>
      <c r="T69" s="1"/>
      <c r="U69" s="1"/>
      <c r="V69" s="1"/>
      <c r="W69" s="1"/>
      <c r="X69" s="5"/>
      <c r="Y69" s="1"/>
      <c r="Z69" s="1"/>
      <c r="AA69" s="1"/>
      <c r="AB69" s="1"/>
    </row>
    <row r="70" spans="1:28" x14ac:dyDescent="0.25">
      <c r="A70" s="2" t="s">
        <v>23</v>
      </c>
      <c r="B70" s="1">
        <v>5</v>
      </c>
      <c r="C70" s="1" t="s">
        <v>9</v>
      </c>
      <c r="F70" s="1" t="s">
        <v>177</v>
      </c>
      <c r="G70" s="5">
        <v>3000</v>
      </c>
      <c r="H70" s="1" t="s">
        <v>121</v>
      </c>
      <c r="I70" s="1" t="s">
        <v>178</v>
      </c>
      <c r="J70" s="1" t="s">
        <v>31</v>
      </c>
      <c r="K70" s="1">
        <f t="shared" si="6"/>
        <v>0</v>
      </c>
      <c r="L70">
        <f>ROWS($A$4:Tableau7[[#This Row],[DESIGNATION]])</f>
        <v>67</v>
      </c>
      <c r="M70" t="str">
        <f>IF(C70='PLANNING MATOS'!$A$5,INVENTAIRE!L58,"")</f>
        <v/>
      </c>
      <c r="N70" t="str">
        <f t="shared" si="7"/>
        <v/>
      </c>
      <c r="O70">
        <f>ROWS($A$4:Tableau7[[#This Row],[DESIGNATION]])</f>
        <v>67</v>
      </c>
      <c r="P70" t="str">
        <f>IF($C70='EMPRUNT MATERIEL'!$B$2,INVENTAIRE!O58,"")</f>
        <v/>
      </c>
      <c r="Q70" t="str">
        <f t="shared" si="8"/>
        <v/>
      </c>
      <c r="R70" s="109" t="str">
        <f>IFERROR(INDEX(Tableau1[dispodates],MATCH(INVENTAIRE!A58,Tableau1[[MATERIEL ]],0)), "dispo")</f>
        <v>dispo</v>
      </c>
      <c r="S70" s="1"/>
      <c r="T70" s="1"/>
      <c r="U70" s="1"/>
      <c r="V70" s="1"/>
      <c r="W70" s="1"/>
      <c r="X70" s="5"/>
      <c r="Y70" s="1"/>
      <c r="Z70" s="1"/>
      <c r="AA70" s="1"/>
      <c r="AB70" s="1"/>
    </row>
    <row r="71" spans="1:28" x14ac:dyDescent="0.25">
      <c r="A71" s="2" t="s">
        <v>24</v>
      </c>
      <c r="B71" s="1">
        <v>5</v>
      </c>
      <c r="C71" s="1" t="s">
        <v>9</v>
      </c>
      <c r="D71" s="1">
        <v>19712</v>
      </c>
      <c r="E71" s="1">
        <v>7240149</v>
      </c>
      <c r="F71" s="1" t="s">
        <v>177</v>
      </c>
      <c r="G71" s="5">
        <v>3000</v>
      </c>
      <c r="H71" s="1" t="s">
        <v>121</v>
      </c>
      <c r="I71" s="1" t="s">
        <v>178</v>
      </c>
      <c r="J71" s="1" t="s">
        <v>31</v>
      </c>
      <c r="K71" s="1">
        <f t="shared" si="6"/>
        <v>19712</v>
      </c>
      <c r="L71">
        <f>ROWS($A$4:Tableau7[[#This Row],[DESIGNATION]])</f>
        <v>68</v>
      </c>
      <c r="M71" t="str">
        <f>IF(C71='PLANNING MATOS'!$A$5,INVENTAIRE!L59,"")</f>
        <v/>
      </c>
      <c r="N71" t="str">
        <f t="shared" si="7"/>
        <v/>
      </c>
      <c r="O71">
        <f>ROWS($A$4:Tableau7[[#This Row],[DESIGNATION]])</f>
        <v>68</v>
      </c>
      <c r="P71" t="str">
        <f>IF($C71='EMPRUNT MATERIEL'!$B$2,INVENTAIRE!O59,"")</f>
        <v/>
      </c>
      <c r="Q71" t="str">
        <f t="shared" si="8"/>
        <v/>
      </c>
      <c r="R71" s="109" t="str">
        <f>IFERROR(INDEX(Tableau1[dispodates],MATCH(INVENTAIRE!A59,Tableau1[[MATERIEL ]],0)), "dispo")</f>
        <v>dispo</v>
      </c>
      <c r="S71" s="1"/>
      <c r="T71" s="1"/>
      <c r="U71" s="1"/>
      <c r="V71" s="1"/>
      <c r="W71" s="1"/>
      <c r="X71" s="5"/>
      <c r="Y71" s="1"/>
      <c r="Z71" s="1"/>
      <c r="AA71" s="1"/>
      <c r="AB71" s="1"/>
    </row>
    <row r="72" spans="1:28" x14ac:dyDescent="0.25">
      <c r="A72" s="2" t="s">
        <v>72</v>
      </c>
      <c r="B72" s="1">
        <v>5</v>
      </c>
      <c r="C72" s="1" t="s">
        <v>9</v>
      </c>
      <c r="F72" s="1" t="s">
        <v>177</v>
      </c>
      <c r="J72" s="1" t="s">
        <v>31</v>
      </c>
      <c r="K72" s="1">
        <f t="shared" si="6"/>
        <v>0</v>
      </c>
      <c r="L72">
        <f>ROWS($A$4:Tableau7[[#This Row],[DESIGNATION]])</f>
        <v>69</v>
      </c>
      <c r="M72" t="str">
        <f>IF(C72='PLANNING MATOS'!$A$5,INVENTAIRE!L60,"")</f>
        <v/>
      </c>
      <c r="N72" t="str">
        <f t="shared" si="7"/>
        <v/>
      </c>
      <c r="O72">
        <f>ROWS($A$4:Tableau7[[#This Row],[DESIGNATION]])</f>
        <v>69</v>
      </c>
      <c r="P72" t="str">
        <f>IF($C72='EMPRUNT MATERIEL'!$B$2,INVENTAIRE!O60,"")</f>
        <v/>
      </c>
      <c r="Q72" t="str">
        <f t="shared" si="8"/>
        <v/>
      </c>
      <c r="R72" s="109" t="str">
        <f>IFERROR(INDEX(Tableau1[dispodates],MATCH(INVENTAIRE!A60,Tableau1[[MATERIEL ]],0)), "dispo")</f>
        <v>dispo</v>
      </c>
      <c r="S72" s="1"/>
      <c r="T72" s="1"/>
      <c r="U72" s="1"/>
      <c r="V72" s="1"/>
      <c r="W72" s="1"/>
      <c r="X72" s="5"/>
      <c r="Y72" s="1"/>
      <c r="Z72" s="1"/>
      <c r="AA72" s="1"/>
      <c r="AB72" s="1"/>
    </row>
    <row r="73" spans="1:28" x14ac:dyDescent="0.25">
      <c r="A73" s="2" t="s">
        <v>71</v>
      </c>
      <c r="B73" s="1">
        <v>5</v>
      </c>
      <c r="C73" s="1" t="s">
        <v>9</v>
      </c>
      <c r="D73" s="1" t="s">
        <v>31</v>
      </c>
      <c r="E73" s="1">
        <v>8240135</v>
      </c>
      <c r="F73" s="1" t="s">
        <v>177</v>
      </c>
      <c r="H73" s="1" t="s">
        <v>121</v>
      </c>
      <c r="I73" s="1" t="s">
        <v>176</v>
      </c>
      <c r="J73" s="1" t="s">
        <v>31</v>
      </c>
      <c r="K73" s="1" t="str">
        <f t="shared" si="6"/>
        <v>X</v>
      </c>
      <c r="L73">
        <f>ROWS($A$4:Tableau7[[#This Row],[DESIGNATION]])</f>
        <v>70</v>
      </c>
      <c r="M73" t="str">
        <f>IF(C73='PLANNING MATOS'!$A$5,INVENTAIRE!L61,"")</f>
        <v/>
      </c>
      <c r="N73" t="str">
        <f t="shared" si="7"/>
        <v/>
      </c>
      <c r="O73">
        <f>ROWS($A$4:Tableau7[[#This Row],[DESIGNATION]])</f>
        <v>70</v>
      </c>
      <c r="P73" t="str">
        <f>IF($C73='EMPRUNT MATERIEL'!$B$2,INVENTAIRE!O61,"")</f>
        <v/>
      </c>
      <c r="Q73" t="str">
        <f t="shared" si="8"/>
        <v/>
      </c>
      <c r="R73" s="109" t="str">
        <f>IFERROR(INDEX(Tableau1[dispodates],MATCH(INVENTAIRE!A61,Tableau1[[MATERIEL ]],0)), "dispo")</f>
        <v>dispo</v>
      </c>
      <c r="S73" s="1"/>
      <c r="T73" s="1"/>
      <c r="U73" s="1"/>
      <c r="V73" s="1"/>
      <c r="W73" s="1"/>
      <c r="X73" s="5"/>
      <c r="Y73" s="1"/>
      <c r="Z73" s="1"/>
      <c r="AA73" s="1"/>
      <c r="AB73" s="1"/>
    </row>
    <row r="74" spans="1:28" x14ac:dyDescent="0.25">
      <c r="A74" s="2" t="s">
        <v>75</v>
      </c>
      <c r="B74" s="1">
        <v>5</v>
      </c>
      <c r="C74" s="1" t="s">
        <v>13</v>
      </c>
      <c r="D74" s="1" t="s">
        <v>20</v>
      </c>
      <c r="E74" s="1" t="s">
        <v>20</v>
      </c>
      <c r="J74" s="1" t="s">
        <v>31</v>
      </c>
      <c r="K74" s="1" t="str">
        <f t="shared" si="6"/>
        <v>x</v>
      </c>
      <c r="L74">
        <f>ROWS($A$4:Tableau7[[#This Row],[DESIGNATION]])</f>
        <v>71</v>
      </c>
      <c r="M74" t="str">
        <f>IF(C74='PLANNING MATOS'!$A$5,INVENTAIRE!L62,"")</f>
        <v/>
      </c>
      <c r="N74" t="str">
        <f t="shared" si="7"/>
        <v/>
      </c>
      <c r="O74">
        <f>ROWS($A$4:Tableau7[[#This Row],[DESIGNATION]])</f>
        <v>71</v>
      </c>
      <c r="P74" t="str">
        <f>IF($C74='EMPRUNT MATERIEL'!$B$2,INVENTAIRE!O62,"")</f>
        <v/>
      </c>
      <c r="Q74" t="str">
        <f t="shared" si="8"/>
        <v/>
      </c>
      <c r="R74" s="109" t="str">
        <f>IFERROR(INDEX(Tableau1[dispodates],MATCH(INVENTAIRE!A62,Tableau1[[MATERIEL ]],0)), "dispo")</f>
        <v>dispo</v>
      </c>
      <c r="S74" s="1"/>
      <c r="T74" s="1"/>
      <c r="U74" s="1"/>
      <c r="V74" s="1"/>
      <c r="W74" s="1"/>
      <c r="X74" s="5"/>
      <c r="Y74" s="1"/>
      <c r="Z74" s="1"/>
      <c r="AA74" s="1"/>
      <c r="AB74" s="1"/>
    </row>
    <row r="75" spans="1:28" x14ac:dyDescent="0.25">
      <c r="A75" s="2" t="s">
        <v>76</v>
      </c>
      <c r="B75" s="1">
        <v>5</v>
      </c>
      <c r="C75" s="1" t="s">
        <v>13</v>
      </c>
      <c r="D75" s="1" t="s">
        <v>20</v>
      </c>
      <c r="E75" s="1" t="s">
        <v>20</v>
      </c>
      <c r="J75" s="1" t="s">
        <v>31</v>
      </c>
      <c r="K75" s="1" t="str">
        <f t="shared" si="6"/>
        <v>x</v>
      </c>
      <c r="L75">
        <f>ROWS($A$4:Tableau7[[#This Row],[DESIGNATION]])</f>
        <v>72</v>
      </c>
      <c r="M75" t="str">
        <f>IF(C75='PLANNING MATOS'!$A$5,INVENTAIRE!L63,"")</f>
        <v/>
      </c>
      <c r="N75" t="str">
        <f t="shared" si="7"/>
        <v/>
      </c>
      <c r="O75">
        <f>ROWS($A$4:Tableau7[[#This Row],[DESIGNATION]])</f>
        <v>72</v>
      </c>
      <c r="P75" t="str">
        <f>IF($C75='EMPRUNT MATERIEL'!$B$2,INVENTAIRE!O63,"")</f>
        <v/>
      </c>
      <c r="Q75" t="str">
        <f t="shared" si="8"/>
        <v/>
      </c>
      <c r="R75" s="109" t="str">
        <f>IFERROR(INDEX(Tableau1[dispodates],MATCH(INVENTAIRE!A63,Tableau1[[MATERIEL ]],0)), "dispo")</f>
        <v>dispo</v>
      </c>
      <c r="S75" s="1"/>
      <c r="T75" s="1"/>
      <c r="U75" s="1"/>
      <c r="V75" s="1"/>
      <c r="W75" s="1"/>
      <c r="X75" s="5"/>
      <c r="Y75" s="1"/>
      <c r="Z75" s="1"/>
      <c r="AA75" s="1"/>
      <c r="AB75" s="1"/>
    </row>
    <row r="76" spans="1:28" x14ac:dyDescent="0.25">
      <c r="A76" s="2" t="s">
        <v>74</v>
      </c>
      <c r="B76" s="1">
        <v>5</v>
      </c>
      <c r="C76" s="1" t="s">
        <v>13</v>
      </c>
      <c r="D76" s="1" t="s">
        <v>20</v>
      </c>
      <c r="E76" s="1" t="s">
        <v>20</v>
      </c>
      <c r="J76" s="1" t="s">
        <v>31</v>
      </c>
      <c r="K76" s="1" t="str">
        <f t="shared" si="6"/>
        <v>x</v>
      </c>
      <c r="L76">
        <f>ROWS($A$4:Tableau7[[#This Row],[DESIGNATION]])</f>
        <v>73</v>
      </c>
      <c r="M76" t="str">
        <f>IF(C76='PLANNING MATOS'!$A$5,INVENTAIRE!L64,"")</f>
        <v/>
      </c>
      <c r="N76" t="str">
        <f t="shared" si="7"/>
        <v/>
      </c>
      <c r="O76">
        <f>ROWS($A$4:Tableau7[[#This Row],[DESIGNATION]])</f>
        <v>73</v>
      </c>
      <c r="P76" t="str">
        <f>IF($C76='EMPRUNT MATERIEL'!$B$2,INVENTAIRE!O64,"")</f>
        <v/>
      </c>
      <c r="Q76" t="str">
        <f t="shared" si="8"/>
        <v/>
      </c>
      <c r="R76" s="109" t="str">
        <f>IFERROR(INDEX(Tableau1[dispodates],MATCH(INVENTAIRE!A64,Tableau1[[MATERIEL ]],0)), "dispo")</f>
        <v>dispo</v>
      </c>
      <c r="S76" s="1"/>
      <c r="T76" s="1"/>
      <c r="U76" s="1"/>
      <c r="V76" s="1"/>
      <c r="W76" s="1"/>
      <c r="X76" s="5"/>
      <c r="Y76" s="1"/>
      <c r="Z76" s="1"/>
      <c r="AA76" s="1"/>
      <c r="AB76" s="1"/>
    </row>
    <row r="77" spans="1:28" x14ac:dyDescent="0.25">
      <c r="A77" s="2" t="s">
        <v>32</v>
      </c>
      <c r="B77" s="1" t="s">
        <v>5</v>
      </c>
      <c r="C77" s="1" t="s">
        <v>11</v>
      </c>
      <c r="D77" s="1" t="s">
        <v>20</v>
      </c>
      <c r="E77" s="1" t="s">
        <v>20</v>
      </c>
      <c r="J77" s="1" t="s">
        <v>31</v>
      </c>
      <c r="K77" s="1" t="str">
        <f t="shared" si="6"/>
        <v>x</v>
      </c>
      <c r="L77">
        <f>ROWS($A$4:Tableau7[[#This Row],[DESIGNATION]])</f>
        <v>74</v>
      </c>
      <c r="M77" t="str">
        <f>IF(C77='PLANNING MATOS'!$A$5,INVENTAIRE!L65,"")</f>
        <v/>
      </c>
      <c r="N77" t="str">
        <f t="shared" si="7"/>
        <v/>
      </c>
      <c r="O77">
        <f>ROWS($A$4:Tableau7[[#This Row],[DESIGNATION]])</f>
        <v>74</v>
      </c>
      <c r="P77" t="str">
        <f>IF($C77='EMPRUNT MATERIEL'!$B$2,INVENTAIRE!O65,"")</f>
        <v/>
      </c>
      <c r="Q77" t="str">
        <f t="shared" si="8"/>
        <v/>
      </c>
      <c r="R77" s="109" t="str">
        <f>IFERROR(INDEX(Tableau1[dispodates],MATCH(INVENTAIRE!A65,Tableau1[[MATERIEL ]],0)), "dispo")</f>
        <v>dispo</v>
      </c>
      <c r="S77" s="1"/>
      <c r="T77" s="1"/>
      <c r="U77" s="1"/>
      <c r="V77" s="1"/>
      <c r="W77" s="1"/>
      <c r="X77" s="5"/>
      <c r="Y77" s="1"/>
      <c r="Z77" s="1"/>
      <c r="AA77" s="1"/>
      <c r="AB77" s="1"/>
    </row>
    <row r="78" spans="1:28" x14ac:dyDescent="0.25">
      <c r="A78" s="2" t="s">
        <v>58</v>
      </c>
      <c r="B78" s="1" t="s">
        <v>5</v>
      </c>
      <c r="C78" s="1" t="s">
        <v>11</v>
      </c>
      <c r="D78" s="1" t="s">
        <v>20</v>
      </c>
      <c r="E78" s="1" t="s">
        <v>20</v>
      </c>
      <c r="J78" s="1" t="s">
        <v>31</v>
      </c>
      <c r="K78" s="1" t="str">
        <f t="shared" si="6"/>
        <v>x</v>
      </c>
      <c r="L78">
        <f>ROWS($A$4:Tableau7[[#This Row],[DESIGNATION]])</f>
        <v>75</v>
      </c>
      <c r="M78" t="str">
        <f>IF(C78='PLANNING MATOS'!$A$5,INVENTAIRE!L66,"")</f>
        <v/>
      </c>
      <c r="N78" t="str">
        <f t="shared" si="7"/>
        <v/>
      </c>
      <c r="O78">
        <f>ROWS($A$4:Tableau7[[#This Row],[DESIGNATION]])</f>
        <v>75</v>
      </c>
      <c r="P78" t="str">
        <f>IF($C78='EMPRUNT MATERIEL'!$B$2,INVENTAIRE!O66,"")</f>
        <v/>
      </c>
      <c r="Q78" t="str">
        <f t="shared" si="8"/>
        <v/>
      </c>
      <c r="R78" s="109" t="str">
        <f>IFERROR(INDEX(Tableau1[dispodates],MATCH(INVENTAIRE!A66,Tableau1[[MATERIEL ]],0)), "dispo")</f>
        <v>dispo</v>
      </c>
      <c r="S78" s="1"/>
      <c r="T78" s="1"/>
      <c r="U78" s="1"/>
      <c r="V78" s="1"/>
      <c r="W78" s="1"/>
      <c r="X78" s="5"/>
      <c r="Y78" s="1"/>
      <c r="Z78" s="1"/>
      <c r="AA78" s="1"/>
      <c r="AB78" s="1"/>
    </row>
    <row r="79" spans="1:28" x14ac:dyDescent="0.25">
      <c r="A79" s="2" t="s">
        <v>54</v>
      </c>
      <c r="B79" s="1" t="s">
        <v>5</v>
      </c>
      <c r="C79" s="1" t="s">
        <v>11</v>
      </c>
      <c r="D79" s="1" t="s">
        <v>20</v>
      </c>
      <c r="E79" s="1" t="s">
        <v>20</v>
      </c>
      <c r="J79" s="1" t="s">
        <v>31</v>
      </c>
      <c r="K79" s="1" t="str">
        <f t="shared" si="6"/>
        <v>x</v>
      </c>
      <c r="L79">
        <f>ROWS($A$4:Tableau7[[#This Row],[DESIGNATION]])</f>
        <v>76</v>
      </c>
      <c r="M79" t="str">
        <f>IF(C79='PLANNING MATOS'!$A$5,INVENTAIRE!L67,"")</f>
        <v/>
      </c>
      <c r="N79" t="str">
        <f t="shared" si="7"/>
        <v/>
      </c>
      <c r="O79">
        <f>ROWS($A$4:Tableau7[[#This Row],[DESIGNATION]])</f>
        <v>76</v>
      </c>
      <c r="P79" t="str">
        <f>IF($C79='EMPRUNT MATERIEL'!$B$2,INVENTAIRE!O67,"")</f>
        <v/>
      </c>
      <c r="Q79" t="str">
        <f t="shared" si="8"/>
        <v/>
      </c>
      <c r="R79" s="109" t="str">
        <f>IFERROR(INDEX(Tableau1[dispodates],MATCH(INVENTAIRE!A67,Tableau1[[MATERIEL ]],0)), "dispo")</f>
        <v>dispo</v>
      </c>
      <c r="S79" s="1"/>
      <c r="T79" s="1"/>
      <c r="U79" s="1"/>
      <c r="V79" s="1"/>
      <c r="W79" s="1"/>
      <c r="X79" s="5"/>
      <c r="Y79" s="1"/>
      <c r="Z79" s="1"/>
      <c r="AA79" s="1"/>
      <c r="AB79" s="1"/>
    </row>
    <row r="80" spans="1:28" x14ac:dyDescent="0.25">
      <c r="A80" s="2" t="s">
        <v>55</v>
      </c>
      <c r="B80" s="1" t="s">
        <v>5</v>
      </c>
      <c r="C80" s="1" t="s">
        <v>11</v>
      </c>
      <c r="D80" s="1" t="s">
        <v>20</v>
      </c>
      <c r="E80" s="1" t="s">
        <v>20</v>
      </c>
      <c r="J80" s="1" t="s">
        <v>31</v>
      </c>
      <c r="K80" s="1" t="str">
        <f t="shared" si="6"/>
        <v>x</v>
      </c>
      <c r="L80">
        <f>ROWS($A$4:Tableau7[[#This Row],[DESIGNATION]])</f>
        <v>77</v>
      </c>
      <c r="M80" t="str">
        <f>IF(C80='PLANNING MATOS'!$A$5,INVENTAIRE!L68,"")</f>
        <v/>
      </c>
      <c r="N80" t="str">
        <f t="shared" si="7"/>
        <v/>
      </c>
      <c r="O80">
        <f>ROWS($A$4:Tableau7[[#This Row],[DESIGNATION]])</f>
        <v>77</v>
      </c>
      <c r="P80" t="str">
        <f>IF($C80='EMPRUNT MATERIEL'!$B$2,INVENTAIRE!O68,"")</f>
        <v/>
      </c>
      <c r="Q80" t="str">
        <f t="shared" si="8"/>
        <v/>
      </c>
      <c r="R80" s="109" t="str">
        <f>IFERROR(INDEX(Tableau1[dispodates],MATCH(INVENTAIRE!A68,Tableau1[[MATERIEL ]],0)), "dispo")</f>
        <v>dispo</v>
      </c>
      <c r="S80" s="1"/>
      <c r="T80" s="1"/>
      <c r="U80" s="1"/>
      <c r="V80" s="1"/>
      <c r="W80" s="1"/>
      <c r="X80" s="5"/>
      <c r="Y80" s="1"/>
      <c r="Z80" s="1"/>
      <c r="AA80" s="1"/>
      <c r="AB80" s="1"/>
    </row>
    <row r="81" spans="1:28" x14ac:dyDescent="0.25">
      <c r="A81" s="2" t="s">
        <v>56</v>
      </c>
      <c r="B81" s="1" t="s">
        <v>5</v>
      </c>
      <c r="C81" s="1" t="s">
        <v>11</v>
      </c>
      <c r="D81" s="1" t="s">
        <v>20</v>
      </c>
      <c r="E81" s="1" t="s">
        <v>20</v>
      </c>
      <c r="J81" s="1" t="s">
        <v>31</v>
      </c>
      <c r="K81" s="1" t="str">
        <f t="shared" si="6"/>
        <v>x</v>
      </c>
      <c r="L81">
        <f>ROWS($A$4:Tableau7[[#This Row],[DESIGNATION]])</f>
        <v>78</v>
      </c>
      <c r="M81" t="str">
        <f>IF(C81='PLANNING MATOS'!$A$5,INVENTAIRE!L69,"")</f>
        <v/>
      </c>
      <c r="N81" t="str">
        <f t="shared" si="7"/>
        <v/>
      </c>
      <c r="O81">
        <f>ROWS($A$4:Tableau7[[#This Row],[DESIGNATION]])</f>
        <v>78</v>
      </c>
      <c r="P81" t="str">
        <f>IF($C81='EMPRUNT MATERIEL'!$B$2,INVENTAIRE!O69,"")</f>
        <v/>
      </c>
      <c r="Q81" t="str">
        <f t="shared" si="8"/>
        <v/>
      </c>
      <c r="R81" s="109" t="str">
        <f>IFERROR(INDEX(Tableau1[dispodates],MATCH(INVENTAIRE!A69,Tableau1[[MATERIEL ]],0)), "dispo")</f>
        <v>dispo</v>
      </c>
      <c r="S81" s="1"/>
      <c r="T81" s="1"/>
      <c r="U81" s="1"/>
      <c r="V81" s="1"/>
      <c r="W81" s="1"/>
      <c r="X81" s="5"/>
      <c r="Y81" s="1"/>
      <c r="Z81" s="1"/>
      <c r="AA81" s="1"/>
      <c r="AB81" s="1"/>
    </row>
    <row r="82" spans="1:28" x14ac:dyDescent="0.25">
      <c r="A82" s="2" t="s">
        <v>57</v>
      </c>
      <c r="B82" s="1" t="s">
        <v>5</v>
      </c>
      <c r="C82" s="1" t="s">
        <v>11</v>
      </c>
      <c r="D82" s="1" t="s">
        <v>20</v>
      </c>
      <c r="E82" s="1" t="s">
        <v>20</v>
      </c>
      <c r="J82" s="1" t="s">
        <v>31</v>
      </c>
      <c r="K82" s="1" t="str">
        <f t="shared" si="6"/>
        <v>x</v>
      </c>
      <c r="L82">
        <f>ROWS($A$4:Tableau7[[#This Row],[DESIGNATION]])</f>
        <v>79</v>
      </c>
      <c r="M82" t="str">
        <f>IF(C82='PLANNING MATOS'!$A$5,INVENTAIRE!L70,"")</f>
        <v/>
      </c>
      <c r="N82" t="str">
        <f t="shared" si="7"/>
        <v/>
      </c>
      <c r="O82">
        <f>ROWS($A$4:Tableau7[[#This Row],[DESIGNATION]])</f>
        <v>79</v>
      </c>
      <c r="P82" t="str">
        <f>IF($C82='EMPRUNT MATERIEL'!$B$2,INVENTAIRE!O70,"")</f>
        <v/>
      </c>
      <c r="Q82" t="str">
        <f t="shared" si="8"/>
        <v/>
      </c>
      <c r="R82" s="109" t="str">
        <f>IFERROR(INDEX(Tableau1[dispodates],MATCH(INVENTAIRE!A70,Tableau1[[MATERIEL ]],0)), "dispo")</f>
        <v>dispo</v>
      </c>
      <c r="S82" s="1"/>
      <c r="T82" s="1"/>
      <c r="U82" s="1"/>
      <c r="V82" s="1"/>
      <c r="W82" s="1"/>
      <c r="X82" s="5"/>
      <c r="Y82" s="1"/>
      <c r="Z82" s="1"/>
      <c r="AA82" s="1"/>
      <c r="AB82" s="1"/>
    </row>
    <row r="83" spans="1:28" x14ac:dyDescent="0.25">
      <c r="A83" s="2" t="s">
        <v>79</v>
      </c>
      <c r="B83" s="1">
        <v>5</v>
      </c>
      <c r="C83" s="1" t="s">
        <v>11</v>
      </c>
      <c r="D83" s="1" t="s">
        <v>20</v>
      </c>
      <c r="E83" s="1" t="s">
        <v>20</v>
      </c>
      <c r="J83" s="1" t="s">
        <v>31</v>
      </c>
      <c r="K83" s="1" t="str">
        <f t="shared" si="6"/>
        <v>x</v>
      </c>
      <c r="L83">
        <f>ROWS($A$4:Tableau7[[#This Row],[DESIGNATION]])</f>
        <v>80</v>
      </c>
      <c r="M83" t="str">
        <f>IF(C83='PLANNING MATOS'!$A$5,INVENTAIRE!L71,"")</f>
        <v/>
      </c>
      <c r="N83" t="str">
        <f t="shared" si="7"/>
        <v/>
      </c>
      <c r="O83">
        <f>ROWS($A$4:Tableau7[[#This Row],[DESIGNATION]])</f>
        <v>80</v>
      </c>
      <c r="P83" t="str">
        <f>IF($C83='EMPRUNT MATERIEL'!$B$2,INVENTAIRE!O71,"")</f>
        <v/>
      </c>
      <c r="Q83" t="str">
        <f t="shared" si="8"/>
        <v/>
      </c>
      <c r="R83" s="109" t="str">
        <f>IFERROR(INDEX(Tableau1[dispodates],MATCH(INVENTAIRE!A71,Tableau1[[MATERIEL ]],0)), "dispo")</f>
        <v>dispo</v>
      </c>
      <c r="S83" s="1"/>
      <c r="T83" s="1"/>
      <c r="U83" s="1"/>
      <c r="V83" s="1"/>
      <c r="W83" s="1"/>
      <c r="X83" s="5"/>
      <c r="Y83" s="1"/>
      <c r="Z83" s="1"/>
      <c r="AA83" s="1"/>
      <c r="AB83" s="1"/>
    </row>
    <row r="84" spans="1:28" x14ac:dyDescent="0.25">
      <c r="A84" s="3" t="s">
        <v>86</v>
      </c>
      <c r="B84" s="1">
        <v>5</v>
      </c>
      <c r="C84" s="1" t="s">
        <v>84</v>
      </c>
      <c r="H84" s="1" t="s">
        <v>126</v>
      </c>
      <c r="J84" s="1" t="s">
        <v>31</v>
      </c>
      <c r="K84" s="1">
        <f t="shared" si="6"/>
        <v>0</v>
      </c>
      <c r="L84">
        <f>ROWS($A$4:Tableau7[[#This Row],[DESIGNATION]])</f>
        <v>81</v>
      </c>
      <c r="M84" t="str">
        <f>IF(C84='PLANNING MATOS'!$A$5,INVENTAIRE!L72,"")</f>
        <v/>
      </c>
      <c r="N84" t="str">
        <f t="shared" si="7"/>
        <v/>
      </c>
      <c r="O84">
        <f>ROWS($A$4:Tableau7[[#This Row],[DESIGNATION]])</f>
        <v>81</v>
      </c>
      <c r="P84" t="str">
        <f>IF($C84='EMPRUNT MATERIEL'!$B$2,INVENTAIRE!O72,"")</f>
        <v/>
      </c>
      <c r="Q84" t="str">
        <f t="shared" si="8"/>
        <v/>
      </c>
      <c r="R84" s="109" t="str">
        <f>IFERROR(INDEX(Tableau1[dispodates],MATCH(INVENTAIRE!A72,Tableau1[[MATERIEL ]],0)), "dispo")</f>
        <v>dispo</v>
      </c>
      <c r="S84" s="1"/>
      <c r="T84" s="1"/>
      <c r="U84" s="1"/>
      <c r="V84" s="1"/>
      <c r="W84" s="1"/>
      <c r="X84" s="5"/>
      <c r="Y84" s="1"/>
      <c r="Z84" s="1"/>
      <c r="AA84" s="1"/>
      <c r="AB84" s="1"/>
    </row>
    <row r="85" spans="1:28" x14ac:dyDescent="0.25">
      <c r="A85" s="3" t="s">
        <v>87</v>
      </c>
      <c r="B85" s="1">
        <v>5</v>
      </c>
      <c r="C85" s="1" t="s">
        <v>84</v>
      </c>
      <c r="H85" s="1" t="s">
        <v>126</v>
      </c>
      <c r="J85" s="1" t="s">
        <v>31</v>
      </c>
      <c r="K85" s="1">
        <f t="shared" si="6"/>
        <v>0</v>
      </c>
      <c r="L85">
        <f>ROWS($A$4:Tableau7[[#This Row],[DESIGNATION]])</f>
        <v>82</v>
      </c>
      <c r="M85" t="str">
        <f>IF(C85='PLANNING MATOS'!$A$5,INVENTAIRE!L73,"")</f>
        <v/>
      </c>
      <c r="N85" t="str">
        <f t="shared" si="7"/>
        <v/>
      </c>
      <c r="O85">
        <f>ROWS($A$4:Tableau7[[#This Row],[DESIGNATION]])</f>
        <v>82</v>
      </c>
      <c r="P85" t="str">
        <f>IF($C85='EMPRUNT MATERIEL'!$B$2,INVENTAIRE!O73,"")</f>
        <v/>
      </c>
      <c r="Q85" t="str">
        <f t="shared" si="8"/>
        <v/>
      </c>
      <c r="R85" s="109" t="str">
        <f>IFERROR(INDEX(Tableau1[dispodates],MATCH(INVENTAIRE!A73,Tableau1[[MATERIEL ]],0)), "dispo")</f>
        <v>dispo</v>
      </c>
      <c r="S85" s="1"/>
      <c r="T85" s="1"/>
      <c r="U85" s="1"/>
      <c r="V85" s="1"/>
      <c r="W85" s="1"/>
      <c r="X85" s="5"/>
      <c r="Y85" s="1"/>
      <c r="Z85" s="1"/>
      <c r="AA85" s="1"/>
      <c r="AB85" s="1"/>
    </row>
    <row r="86" spans="1:28" x14ac:dyDescent="0.25">
      <c r="A86" s="3" t="s">
        <v>88</v>
      </c>
      <c r="B86" s="1">
        <v>5</v>
      </c>
      <c r="C86" s="1" t="s">
        <v>84</v>
      </c>
      <c r="H86" s="1" t="s">
        <v>126</v>
      </c>
      <c r="J86" s="1" t="s">
        <v>31</v>
      </c>
      <c r="K86" s="1">
        <f t="shared" si="6"/>
        <v>0</v>
      </c>
      <c r="L86">
        <f>ROWS($A$4:Tableau7[[#This Row],[DESIGNATION]])</f>
        <v>83</v>
      </c>
      <c r="M86" t="str">
        <f>IF(C86='PLANNING MATOS'!$A$5,INVENTAIRE!L74,"")</f>
        <v/>
      </c>
      <c r="N86" t="str">
        <f t="shared" si="7"/>
        <v/>
      </c>
      <c r="O86">
        <f>ROWS($A$4:Tableau7[[#This Row],[DESIGNATION]])</f>
        <v>83</v>
      </c>
      <c r="P86" t="str">
        <f>IF($C86='EMPRUNT MATERIEL'!$B$2,INVENTAIRE!O74,"")</f>
        <v/>
      </c>
      <c r="Q86" t="str">
        <f t="shared" si="8"/>
        <v/>
      </c>
      <c r="R86" s="109" t="str">
        <f>IFERROR(INDEX(Tableau1[dispodates],MATCH(INVENTAIRE!A74,Tableau1[[MATERIEL ]],0)), "dispo")</f>
        <v>dispo</v>
      </c>
      <c r="S86" s="1"/>
      <c r="T86" s="1"/>
      <c r="U86" s="1"/>
      <c r="V86" s="1"/>
      <c r="W86" s="1"/>
      <c r="X86" s="5"/>
      <c r="Y86" s="1"/>
      <c r="Z86" s="1"/>
      <c r="AA86" s="1"/>
      <c r="AB86" s="1"/>
    </row>
    <row r="87" spans="1:28" x14ac:dyDescent="0.25">
      <c r="A87" s="3" t="s">
        <v>89</v>
      </c>
      <c r="B87" s="1">
        <v>5</v>
      </c>
      <c r="C87" s="1" t="s">
        <v>84</v>
      </c>
      <c r="H87" s="1" t="s">
        <v>126</v>
      </c>
      <c r="J87" s="1" t="s">
        <v>31</v>
      </c>
      <c r="K87" s="1">
        <f t="shared" si="6"/>
        <v>0</v>
      </c>
      <c r="L87">
        <f>ROWS($A$4:Tableau7[[#This Row],[DESIGNATION]])</f>
        <v>84</v>
      </c>
      <c r="M87" t="str">
        <f>IF(C87='PLANNING MATOS'!$A$5,INVENTAIRE!L75,"")</f>
        <v/>
      </c>
      <c r="N87" t="str">
        <f t="shared" si="7"/>
        <v/>
      </c>
      <c r="O87">
        <f>ROWS($A$4:Tableau7[[#This Row],[DESIGNATION]])</f>
        <v>84</v>
      </c>
      <c r="P87" t="str">
        <f>IF($C87='EMPRUNT MATERIEL'!$B$2,INVENTAIRE!O75,"")</f>
        <v/>
      </c>
      <c r="Q87" t="str">
        <f t="shared" si="8"/>
        <v/>
      </c>
      <c r="R87" s="109" t="str">
        <f>IFERROR(INDEX(Tableau1[dispodates],MATCH(INVENTAIRE!A75,Tableau1[[MATERIEL ]],0)), "dispo")</f>
        <v>dispo</v>
      </c>
      <c r="S87" s="1"/>
      <c r="T87" s="1"/>
      <c r="U87" s="1"/>
      <c r="V87" s="1"/>
      <c r="W87" s="1"/>
      <c r="X87" s="5"/>
      <c r="Y87" s="1"/>
      <c r="Z87" s="1"/>
      <c r="AA87" s="1"/>
      <c r="AB87" s="1"/>
    </row>
    <row r="88" spans="1:28" x14ac:dyDescent="0.25">
      <c r="A88" s="3" t="s">
        <v>97</v>
      </c>
      <c r="B88" s="1">
        <v>5</v>
      </c>
      <c r="C88" s="1" t="s">
        <v>84</v>
      </c>
      <c r="J88" s="1" t="s">
        <v>31</v>
      </c>
      <c r="K88" s="1">
        <f t="shared" si="6"/>
        <v>0</v>
      </c>
      <c r="L88">
        <f>ROWS($A$4:Tableau7[[#This Row],[DESIGNATION]])</f>
        <v>85</v>
      </c>
      <c r="M88" t="str">
        <f>IF(C88='PLANNING MATOS'!$A$5,INVENTAIRE!L76,"")</f>
        <v/>
      </c>
      <c r="N88" t="str">
        <f t="shared" si="7"/>
        <v/>
      </c>
      <c r="O88">
        <f>ROWS($A$4:Tableau7[[#This Row],[DESIGNATION]])</f>
        <v>85</v>
      </c>
      <c r="P88" t="str">
        <f>IF($C88='EMPRUNT MATERIEL'!$B$2,INVENTAIRE!O76,"")</f>
        <v/>
      </c>
      <c r="Q88" t="str">
        <f t="shared" si="8"/>
        <v/>
      </c>
      <c r="R88" s="109" t="str">
        <f>IFERROR(INDEX(Tableau1[dispodates],MATCH(INVENTAIRE!A76,Tableau1[[MATERIEL ]],0)), "dispo")</f>
        <v>dispo</v>
      </c>
      <c r="S88" s="1"/>
      <c r="T88" s="1"/>
      <c r="U88" s="1"/>
      <c r="V88" s="1"/>
      <c r="W88" s="1"/>
      <c r="X88" s="5"/>
      <c r="Y88" s="1"/>
      <c r="Z88" s="1"/>
      <c r="AA88" s="1"/>
      <c r="AB88" s="1"/>
    </row>
    <row r="89" spans="1:28" x14ac:dyDescent="0.25">
      <c r="A89" s="3" t="s">
        <v>98</v>
      </c>
      <c r="B89" s="1">
        <v>5</v>
      </c>
      <c r="C89" s="1" t="s">
        <v>84</v>
      </c>
      <c r="J89" s="1" t="s">
        <v>31</v>
      </c>
      <c r="K89" s="1">
        <f t="shared" si="6"/>
        <v>0</v>
      </c>
      <c r="L89">
        <f>ROWS($A$4:Tableau7[[#This Row],[DESIGNATION]])</f>
        <v>86</v>
      </c>
      <c r="M89" t="str">
        <f>IF(C89='PLANNING MATOS'!$A$5,INVENTAIRE!L77,"")</f>
        <v/>
      </c>
      <c r="N89" t="str">
        <f t="shared" si="7"/>
        <v/>
      </c>
      <c r="O89">
        <f>ROWS($A$4:Tableau7[[#This Row],[DESIGNATION]])</f>
        <v>86</v>
      </c>
      <c r="P89" t="str">
        <f>IF($C89='EMPRUNT MATERIEL'!$B$2,INVENTAIRE!O77,"")</f>
        <v/>
      </c>
      <c r="Q89" t="str">
        <f t="shared" si="8"/>
        <v/>
      </c>
      <c r="R89" s="109" t="str">
        <f>IFERROR(INDEX(Tableau1[dispodates],MATCH(INVENTAIRE!A77,Tableau1[[MATERIEL ]],0)), "dispo")</f>
        <v>dispo</v>
      </c>
      <c r="S89" s="1"/>
      <c r="T89" s="1"/>
      <c r="U89" s="1"/>
      <c r="V89" s="1"/>
      <c r="W89" s="1"/>
      <c r="X89" s="5"/>
      <c r="Y89" s="1"/>
      <c r="Z89" s="1"/>
      <c r="AA89" s="1"/>
      <c r="AB89" s="1"/>
    </row>
    <row r="90" spans="1:28" x14ac:dyDescent="0.25">
      <c r="A90" s="3" t="s">
        <v>99</v>
      </c>
      <c r="B90" s="1">
        <v>5</v>
      </c>
      <c r="C90" s="1" t="s">
        <v>84</v>
      </c>
      <c r="J90" s="1" t="s">
        <v>31</v>
      </c>
      <c r="K90" s="1">
        <f t="shared" si="6"/>
        <v>0</v>
      </c>
      <c r="L90">
        <f>ROWS($A$4:Tableau7[[#This Row],[DESIGNATION]])</f>
        <v>87</v>
      </c>
      <c r="M90" t="str">
        <f>IF(C90='PLANNING MATOS'!$A$5,INVENTAIRE!L78,"")</f>
        <v/>
      </c>
      <c r="N90" t="str">
        <f t="shared" si="7"/>
        <v/>
      </c>
      <c r="O90">
        <f>ROWS($A$4:Tableau7[[#This Row],[DESIGNATION]])</f>
        <v>87</v>
      </c>
      <c r="P90" t="str">
        <f>IF($C90='EMPRUNT MATERIEL'!$B$2,INVENTAIRE!O78,"")</f>
        <v/>
      </c>
      <c r="Q90" t="str">
        <f t="shared" si="8"/>
        <v/>
      </c>
      <c r="R90" s="109" t="str">
        <f>IFERROR(INDEX(Tableau1[dispodates],MATCH(INVENTAIRE!A78,Tableau1[[MATERIEL ]],0)), "dispo")</f>
        <v>dispo</v>
      </c>
      <c r="S90" s="1"/>
      <c r="T90" s="1"/>
      <c r="U90" s="1"/>
      <c r="V90" s="1"/>
      <c r="W90" s="1"/>
      <c r="X90" s="5"/>
      <c r="Y90" s="1"/>
      <c r="Z90" s="1"/>
      <c r="AA90" s="1"/>
      <c r="AB90" s="1"/>
    </row>
    <row r="91" spans="1:28" x14ac:dyDescent="0.25">
      <c r="A91" s="3" t="s">
        <v>100</v>
      </c>
      <c r="B91" s="1">
        <v>5</v>
      </c>
      <c r="C91" s="1" t="s">
        <v>84</v>
      </c>
      <c r="J91" s="1" t="s">
        <v>31</v>
      </c>
      <c r="K91" s="1">
        <f t="shared" si="6"/>
        <v>0</v>
      </c>
      <c r="L91">
        <f>ROWS($A$4:Tableau7[[#This Row],[DESIGNATION]])</f>
        <v>88</v>
      </c>
      <c r="M91" t="str">
        <f>IF(C91='PLANNING MATOS'!$A$5,INVENTAIRE!L79,"")</f>
        <v/>
      </c>
      <c r="N91" t="str">
        <f t="shared" si="7"/>
        <v/>
      </c>
      <c r="O91">
        <f>ROWS($A$4:Tableau7[[#This Row],[DESIGNATION]])</f>
        <v>88</v>
      </c>
      <c r="P91" t="str">
        <f>IF($C91='EMPRUNT MATERIEL'!$B$2,INVENTAIRE!O79,"")</f>
        <v/>
      </c>
      <c r="Q91" t="str">
        <f t="shared" si="8"/>
        <v/>
      </c>
      <c r="R91" s="109" t="str">
        <f>IFERROR(INDEX(Tableau1[dispodates],MATCH(INVENTAIRE!A79,Tableau1[[MATERIEL ]],0)), "dispo")</f>
        <v>dispo</v>
      </c>
      <c r="S91" s="1"/>
      <c r="T91" s="1"/>
      <c r="U91" s="1"/>
      <c r="V91" s="1"/>
      <c r="W91" s="1"/>
      <c r="X91" s="5"/>
      <c r="Y91" s="1"/>
      <c r="Z91" s="1"/>
      <c r="AA91" s="1"/>
      <c r="AB91" s="1"/>
    </row>
    <row r="92" spans="1:28" x14ac:dyDescent="0.25">
      <c r="A92" s="3" t="s">
        <v>101</v>
      </c>
      <c r="B92" s="1">
        <v>5</v>
      </c>
      <c r="C92" s="1" t="s">
        <v>84</v>
      </c>
      <c r="J92" s="1" t="s">
        <v>31</v>
      </c>
      <c r="K92" s="1">
        <f t="shared" si="6"/>
        <v>0</v>
      </c>
      <c r="L92">
        <f>ROWS($A$4:Tableau7[[#This Row],[DESIGNATION]])</f>
        <v>89</v>
      </c>
      <c r="M92" t="str">
        <f>IF(C92='PLANNING MATOS'!$A$5,INVENTAIRE!L80,"")</f>
        <v/>
      </c>
      <c r="N92" t="str">
        <f t="shared" si="7"/>
        <v/>
      </c>
      <c r="O92">
        <f>ROWS($A$4:Tableau7[[#This Row],[DESIGNATION]])</f>
        <v>89</v>
      </c>
      <c r="P92" t="str">
        <f>IF($C92='EMPRUNT MATERIEL'!$B$2,INVENTAIRE!O80,"")</f>
        <v/>
      </c>
      <c r="Q92" t="str">
        <f t="shared" si="8"/>
        <v/>
      </c>
      <c r="R92" s="109" t="str">
        <f>IFERROR(INDEX(Tableau1[dispodates],MATCH(INVENTAIRE!A80,Tableau1[[MATERIEL ]],0)), "dispo")</f>
        <v>dispo</v>
      </c>
      <c r="S92" s="1"/>
      <c r="T92" s="1"/>
      <c r="U92" s="1"/>
      <c r="V92" s="1"/>
      <c r="W92" s="1"/>
      <c r="X92" s="5"/>
      <c r="Y92" s="1"/>
      <c r="Z92" s="1"/>
      <c r="AA92" s="1"/>
      <c r="AB92" s="1"/>
    </row>
    <row r="93" spans="1:28" x14ac:dyDescent="0.25">
      <c r="A93" s="3" t="s">
        <v>102</v>
      </c>
      <c r="B93" s="1">
        <v>5</v>
      </c>
      <c r="C93" s="1" t="s">
        <v>84</v>
      </c>
      <c r="J93" s="1" t="s">
        <v>31</v>
      </c>
      <c r="K93" s="1">
        <f t="shared" si="6"/>
        <v>0</v>
      </c>
      <c r="L93">
        <f>ROWS($A$4:Tableau7[[#This Row],[DESIGNATION]])</f>
        <v>90</v>
      </c>
      <c r="M93" t="str">
        <f>IF(C93='PLANNING MATOS'!$A$5,INVENTAIRE!L81,"")</f>
        <v/>
      </c>
      <c r="N93" t="str">
        <f t="shared" si="7"/>
        <v/>
      </c>
      <c r="O93">
        <f>ROWS($A$4:Tableau7[[#This Row],[DESIGNATION]])</f>
        <v>90</v>
      </c>
      <c r="P93" t="str">
        <f>IF($C93='EMPRUNT MATERIEL'!$B$2,INVENTAIRE!O81,"")</f>
        <v/>
      </c>
      <c r="Q93" t="str">
        <f t="shared" si="8"/>
        <v/>
      </c>
      <c r="R93" s="109" t="str">
        <f>IFERROR(INDEX(Tableau1[dispodates],MATCH(INVENTAIRE!A81,Tableau1[[MATERIEL ]],0)), "dispo")</f>
        <v>dispo</v>
      </c>
      <c r="S93" s="1"/>
      <c r="T93" s="1"/>
      <c r="U93" s="1"/>
      <c r="V93" s="1"/>
      <c r="W93" s="1"/>
      <c r="X93" s="5"/>
      <c r="Y93" s="1"/>
      <c r="Z93" s="1"/>
      <c r="AA93" s="1"/>
      <c r="AB93" s="1"/>
    </row>
    <row r="94" spans="1:28" x14ac:dyDescent="0.25">
      <c r="A94" s="3" t="s">
        <v>90</v>
      </c>
      <c r="B94" s="1">
        <v>5</v>
      </c>
      <c r="C94" s="1" t="s">
        <v>84</v>
      </c>
      <c r="H94" s="1" t="s">
        <v>126</v>
      </c>
      <c r="J94" s="1" t="s">
        <v>31</v>
      </c>
      <c r="K94" s="1">
        <f t="shared" si="6"/>
        <v>0</v>
      </c>
      <c r="L94">
        <f>ROWS($A$4:Tableau7[[#This Row],[DESIGNATION]])</f>
        <v>91</v>
      </c>
      <c r="M94" t="str">
        <f>IF(C94='PLANNING MATOS'!$A$5,INVENTAIRE!L82,"")</f>
        <v/>
      </c>
      <c r="N94" t="str">
        <f t="shared" si="7"/>
        <v/>
      </c>
      <c r="O94">
        <f>ROWS($A$4:Tableau7[[#This Row],[DESIGNATION]])</f>
        <v>91</v>
      </c>
      <c r="P94" t="str">
        <f>IF($C94='EMPRUNT MATERIEL'!$B$2,INVENTAIRE!O82,"")</f>
        <v/>
      </c>
      <c r="Q94" t="str">
        <f t="shared" si="8"/>
        <v/>
      </c>
      <c r="R94" s="109" t="str">
        <f>IFERROR(INDEX(Tableau1[dispodates],MATCH(INVENTAIRE!A82,Tableau1[[MATERIEL ]],0)), "dispo")</f>
        <v>dispo</v>
      </c>
      <c r="S94" s="1"/>
      <c r="T94" s="1"/>
      <c r="U94" s="1"/>
      <c r="V94" s="1"/>
      <c r="W94" s="1"/>
      <c r="X94" s="5"/>
      <c r="Y94" s="1"/>
      <c r="Z94" s="1"/>
      <c r="AA94" s="1"/>
      <c r="AB94" s="1"/>
    </row>
    <row r="95" spans="1:28" x14ac:dyDescent="0.25">
      <c r="A95" s="3" t="s">
        <v>91</v>
      </c>
      <c r="B95" s="1">
        <v>5</v>
      </c>
      <c r="C95" s="1" t="s">
        <v>84</v>
      </c>
      <c r="H95" s="1" t="s">
        <v>126</v>
      </c>
      <c r="J95" s="1" t="s">
        <v>31</v>
      </c>
      <c r="K95" s="1">
        <f t="shared" si="6"/>
        <v>0</v>
      </c>
      <c r="L95">
        <f>ROWS($A$4:Tableau7[[#This Row],[DESIGNATION]])</f>
        <v>92</v>
      </c>
      <c r="M95" t="str">
        <f>IF(C95='PLANNING MATOS'!$A$5,INVENTAIRE!L83,"")</f>
        <v/>
      </c>
      <c r="N95" t="str">
        <f t="shared" si="7"/>
        <v/>
      </c>
      <c r="O95">
        <f>ROWS($A$4:Tableau7[[#This Row],[DESIGNATION]])</f>
        <v>92</v>
      </c>
      <c r="P95" t="str">
        <f>IF($C95='EMPRUNT MATERIEL'!$B$2,INVENTAIRE!O83,"")</f>
        <v/>
      </c>
      <c r="Q95" t="str">
        <f t="shared" si="8"/>
        <v/>
      </c>
      <c r="R95" s="109" t="str">
        <f>IFERROR(INDEX(Tableau1[dispodates],MATCH(INVENTAIRE!A83,Tableau1[[MATERIEL ]],0)), "dispo")</f>
        <v>dispo</v>
      </c>
      <c r="S95" s="1"/>
      <c r="T95" s="1"/>
      <c r="U95" s="1"/>
      <c r="V95" s="1"/>
      <c r="W95" s="1"/>
      <c r="X95" s="5"/>
      <c r="Y95" s="1"/>
      <c r="Z95" s="1"/>
      <c r="AA95" s="1"/>
      <c r="AB95" s="1"/>
    </row>
    <row r="96" spans="1:28" x14ac:dyDescent="0.25">
      <c r="A96" s="3" t="s">
        <v>92</v>
      </c>
      <c r="B96" s="1">
        <v>5</v>
      </c>
      <c r="C96" s="1" t="s">
        <v>84</v>
      </c>
      <c r="H96" s="1" t="s">
        <v>126</v>
      </c>
      <c r="J96" s="1" t="s">
        <v>31</v>
      </c>
      <c r="K96" s="1">
        <f t="shared" si="6"/>
        <v>0</v>
      </c>
      <c r="L96">
        <f>ROWS($A$4:Tableau7[[#This Row],[DESIGNATION]])</f>
        <v>93</v>
      </c>
      <c r="M96" t="str">
        <f>IF(C96='PLANNING MATOS'!$A$5,INVENTAIRE!L84,"")</f>
        <v/>
      </c>
      <c r="N96" t="str">
        <f t="shared" si="7"/>
        <v/>
      </c>
      <c r="O96">
        <f>ROWS($A$4:Tableau7[[#This Row],[DESIGNATION]])</f>
        <v>93</v>
      </c>
      <c r="P96" t="str">
        <f>IF($C96='EMPRUNT MATERIEL'!$B$2,INVENTAIRE!O84,"")</f>
        <v/>
      </c>
      <c r="Q96" t="str">
        <f t="shared" si="8"/>
        <v/>
      </c>
      <c r="R96" s="109" t="str">
        <f>IFERROR(INDEX(Tableau1[dispodates],MATCH(INVENTAIRE!A84,Tableau1[[MATERIEL ]],0)), "dispo")</f>
        <v>dispo</v>
      </c>
      <c r="S96" s="1"/>
      <c r="T96" s="1"/>
      <c r="U96" s="1"/>
      <c r="V96" s="1"/>
      <c r="W96" s="1"/>
      <c r="X96" s="5"/>
      <c r="Y96" s="1"/>
      <c r="Z96" s="1"/>
      <c r="AA96" s="1"/>
      <c r="AB96" s="1"/>
    </row>
    <row r="97" spans="1:28" x14ac:dyDescent="0.25">
      <c r="A97" s="3" t="s">
        <v>93</v>
      </c>
      <c r="B97" s="1">
        <v>5</v>
      </c>
      <c r="C97" s="1" t="s">
        <v>84</v>
      </c>
      <c r="J97" s="1" t="s">
        <v>31</v>
      </c>
      <c r="K97" s="1">
        <f t="shared" si="6"/>
        <v>0</v>
      </c>
      <c r="L97">
        <f>ROWS($A$4:Tableau7[[#This Row],[DESIGNATION]])</f>
        <v>94</v>
      </c>
      <c r="M97" t="str">
        <f>IF(C97='PLANNING MATOS'!$A$5,INVENTAIRE!L85,"")</f>
        <v/>
      </c>
      <c r="N97" t="str">
        <f t="shared" si="7"/>
        <v/>
      </c>
      <c r="O97">
        <f>ROWS($A$4:Tableau7[[#This Row],[DESIGNATION]])</f>
        <v>94</v>
      </c>
      <c r="P97" t="str">
        <f>IF($C97='EMPRUNT MATERIEL'!$B$2,INVENTAIRE!O85,"")</f>
        <v/>
      </c>
      <c r="Q97" t="str">
        <f t="shared" si="8"/>
        <v/>
      </c>
      <c r="R97" s="109" t="str">
        <f>IFERROR(INDEX(Tableau1[dispodates],MATCH(INVENTAIRE!A85,Tableau1[[MATERIEL ]],0)), "dispo")</f>
        <v>dispo</v>
      </c>
      <c r="S97" s="1"/>
      <c r="T97" s="1"/>
      <c r="U97" s="1"/>
      <c r="V97" s="1"/>
      <c r="W97" s="1"/>
      <c r="X97" s="5"/>
      <c r="Y97" s="1"/>
      <c r="Z97" s="1"/>
      <c r="AA97" s="1"/>
      <c r="AB97" s="1"/>
    </row>
    <row r="98" spans="1:28" x14ac:dyDescent="0.25">
      <c r="A98" s="3" t="s">
        <v>94</v>
      </c>
      <c r="B98" s="1">
        <v>5</v>
      </c>
      <c r="C98" s="1" t="s">
        <v>84</v>
      </c>
      <c r="J98" s="1" t="s">
        <v>31</v>
      </c>
      <c r="K98" s="1">
        <f t="shared" si="6"/>
        <v>0</v>
      </c>
      <c r="L98">
        <f>ROWS($A$4:Tableau7[[#This Row],[DESIGNATION]])</f>
        <v>95</v>
      </c>
      <c r="M98" t="str">
        <f>IF(C98='PLANNING MATOS'!$A$5,INVENTAIRE!L86,"")</f>
        <v/>
      </c>
      <c r="N98" t="str">
        <f t="shared" si="7"/>
        <v/>
      </c>
      <c r="O98">
        <f>ROWS($A$4:Tableau7[[#This Row],[DESIGNATION]])</f>
        <v>95</v>
      </c>
      <c r="P98" t="str">
        <f>IF($C98='EMPRUNT MATERIEL'!$B$2,INVENTAIRE!O86,"")</f>
        <v/>
      </c>
      <c r="Q98" t="str">
        <f t="shared" si="8"/>
        <v/>
      </c>
      <c r="R98" s="109" t="str">
        <f>IFERROR(INDEX(Tableau1[dispodates],MATCH(INVENTAIRE!A86,Tableau1[[MATERIEL ]],0)), "dispo")</f>
        <v>dispo</v>
      </c>
      <c r="S98" s="1"/>
      <c r="T98" s="1"/>
      <c r="U98" s="1"/>
      <c r="V98" s="1"/>
      <c r="W98" s="1"/>
      <c r="X98" s="5"/>
      <c r="Y98" s="1"/>
      <c r="Z98" s="1"/>
      <c r="AA98" s="1"/>
      <c r="AB98" s="1"/>
    </row>
    <row r="99" spans="1:28" x14ac:dyDescent="0.25">
      <c r="A99" s="3" t="s">
        <v>95</v>
      </c>
      <c r="B99" s="1">
        <v>5</v>
      </c>
      <c r="C99" s="1" t="s">
        <v>84</v>
      </c>
      <c r="J99" s="1" t="s">
        <v>31</v>
      </c>
      <c r="K99" s="1">
        <f t="shared" si="6"/>
        <v>0</v>
      </c>
      <c r="L99">
        <f>ROWS($A$4:Tableau7[[#This Row],[DESIGNATION]])</f>
        <v>96</v>
      </c>
      <c r="M99" t="str">
        <f>IF(C99='PLANNING MATOS'!$A$5,INVENTAIRE!L87,"")</f>
        <v/>
      </c>
      <c r="N99" t="str">
        <f t="shared" si="7"/>
        <v/>
      </c>
      <c r="O99">
        <f>ROWS($A$4:Tableau7[[#This Row],[DESIGNATION]])</f>
        <v>96</v>
      </c>
      <c r="P99" t="str">
        <f>IF($C99='EMPRUNT MATERIEL'!$B$2,INVENTAIRE!O87,"")</f>
        <v/>
      </c>
      <c r="Q99" t="str">
        <f t="shared" si="8"/>
        <v/>
      </c>
      <c r="R99" s="109" t="str">
        <f>IFERROR(INDEX(Tableau1[dispodates],MATCH(INVENTAIRE!A87,Tableau1[[MATERIEL ]],0)), "dispo")</f>
        <v>dispo</v>
      </c>
      <c r="S99" s="1"/>
      <c r="T99" s="1"/>
      <c r="U99" s="1"/>
      <c r="V99" s="1"/>
      <c r="W99" s="1"/>
      <c r="X99" s="5"/>
      <c r="Y99" s="1"/>
      <c r="Z99" s="1"/>
      <c r="AA99" s="1"/>
      <c r="AB99" s="1"/>
    </row>
    <row r="100" spans="1:28" x14ac:dyDescent="0.25">
      <c r="A100" s="3" t="s">
        <v>96</v>
      </c>
      <c r="B100" s="1">
        <v>5</v>
      </c>
      <c r="C100" s="1" t="s">
        <v>84</v>
      </c>
      <c r="J100" s="1" t="s">
        <v>31</v>
      </c>
      <c r="K100" s="1">
        <f t="shared" ref="K100:K110" si="9">D100</f>
        <v>0</v>
      </c>
      <c r="L100">
        <f>ROWS($A$4:Tableau7[[#This Row],[DESIGNATION]])</f>
        <v>97</v>
      </c>
      <c r="M100" t="str">
        <f>IF(C100='PLANNING MATOS'!$A$5,INVENTAIRE!L88,"")</f>
        <v/>
      </c>
      <c r="N100" t="str">
        <f t="shared" ref="N100:N131" si="10">IFERROR(SMALL($M$4:$M$416,L100),"")</f>
        <v/>
      </c>
      <c r="O100">
        <f>ROWS($A$4:Tableau7[[#This Row],[DESIGNATION]])</f>
        <v>97</v>
      </c>
      <c r="P100" t="str">
        <f>IF($C100='EMPRUNT MATERIEL'!$B$2,INVENTAIRE!O88,"")</f>
        <v/>
      </c>
      <c r="Q100" t="str">
        <f t="shared" ref="Q100:Q131" si="11">IFERROR(SMALL($P$4:$P$416,O100),"")</f>
        <v/>
      </c>
      <c r="R100" s="109" t="str">
        <f>IFERROR(INDEX(Tableau1[dispodates],MATCH(INVENTAIRE!A88,Tableau1[[MATERIEL ]],0)), "dispo")</f>
        <v>dispo</v>
      </c>
      <c r="S100" s="1"/>
      <c r="T100" s="1"/>
      <c r="U100" s="1"/>
      <c r="V100" s="1"/>
      <c r="W100" s="1"/>
      <c r="X100" s="5"/>
      <c r="Y100" s="1"/>
      <c r="Z100" s="1"/>
      <c r="AA100" s="1"/>
      <c r="AB100" s="1"/>
    </row>
    <row r="101" spans="1:28" x14ac:dyDescent="0.25">
      <c r="A101" s="3" t="s">
        <v>145</v>
      </c>
      <c r="B101" s="1" t="s">
        <v>4</v>
      </c>
      <c r="C101" s="1" t="s">
        <v>8</v>
      </c>
      <c r="D101" s="1">
        <v>20220</v>
      </c>
      <c r="E101" s="1" t="s">
        <v>149</v>
      </c>
      <c r="F101" s="1" t="s">
        <v>148</v>
      </c>
      <c r="G101" s="5">
        <v>1000</v>
      </c>
      <c r="H101" s="1" t="s">
        <v>146</v>
      </c>
      <c r="I101" s="1" t="s">
        <v>147</v>
      </c>
      <c r="J101" s="1" t="s">
        <v>31</v>
      </c>
      <c r="K101" s="1">
        <f t="shared" si="9"/>
        <v>20220</v>
      </c>
      <c r="L101">
        <f>ROWS($A$4:Tableau7[[#This Row],[DESIGNATION]])</f>
        <v>98</v>
      </c>
      <c r="M101" t="str">
        <f>IF(C101='PLANNING MATOS'!$A$5,INVENTAIRE!L89,"")</f>
        <v/>
      </c>
      <c r="N101" t="str">
        <f t="shared" si="10"/>
        <v/>
      </c>
      <c r="O101">
        <f>ROWS($A$4:Tableau7[[#This Row],[DESIGNATION]])</f>
        <v>98</v>
      </c>
      <c r="P101">
        <f>IF($C101='EMPRUNT MATERIEL'!$B$2,INVENTAIRE!O89,"")</f>
        <v>86</v>
      </c>
      <c r="Q101" t="str">
        <f t="shared" si="11"/>
        <v/>
      </c>
      <c r="R101" s="109" t="str">
        <f>IFERROR(INDEX(Tableau1[dispodates],MATCH(INVENTAIRE!A89,Tableau1[[MATERIEL ]],0)), "dispo")</f>
        <v>dispo</v>
      </c>
      <c r="S101" s="1"/>
      <c r="T101" s="1"/>
      <c r="U101" s="1"/>
      <c r="V101" s="1"/>
      <c r="W101" s="1"/>
      <c r="X101" s="5"/>
      <c r="Y101" s="1"/>
      <c r="Z101" s="1"/>
      <c r="AA101" s="1"/>
      <c r="AB101" s="1"/>
    </row>
    <row r="102" spans="1:28" x14ac:dyDescent="0.25">
      <c r="A102" s="3" t="s">
        <v>161</v>
      </c>
      <c r="B102" s="1" t="s">
        <v>4</v>
      </c>
      <c r="C102" s="1" t="s">
        <v>8</v>
      </c>
      <c r="E102" s="1" t="s">
        <v>162</v>
      </c>
      <c r="F102" s="1" t="s">
        <v>148</v>
      </c>
      <c r="G102" s="5">
        <v>1000</v>
      </c>
      <c r="H102" s="1" t="s">
        <v>146</v>
      </c>
      <c r="I102" s="1" t="s">
        <v>163</v>
      </c>
      <c r="J102" s="1" t="s">
        <v>31</v>
      </c>
      <c r="K102" s="1">
        <f t="shared" si="9"/>
        <v>0</v>
      </c>
      <c r="L102">
        <f>ROWS($A$4:Tableau7[[#This Row],[DESIGNATION]])</f>
        <v>99</v>
      </c>
      <c r="M102" t="str">
        <f>IF(C102='PLANNING MATOS'!$A$5,INVENTAIRE!L90,"")</f>
        <v/>
      </c>
      <c r="N102" t="str">
        <f t="shared" si="10"/>
        <v/>
      </c>
      <c r="O102">
        <f>ROWS($A$4:Tableau7[[#This Row],[DESIGNATION]])</f>
        <v>99</v>
      </c>
      <c r="P102">
        <f>IF($C102='EMPRUNT MATERIEL'!$B$2,INVENTAIRE!O90,"")</f>
        <v>87</v>
      </c>
      <c r="Q102" t="str">
        <f t="shared" si="11"/>
        <v/>
      </c>
      <c r="R102" s="109" t="str">
        <f>IFERROR(INDEX(Tableau1[dispodates],MATCH(INVENTAIRE!A90,Tableau1[[MATERIEL ]],0)), "dispo")</f>
        <v>dispo</v>
      </c>
      <c r="S102" s="1"/>
      <c r="T102" s="1"/>
      <c r="U102" s="1"/>
      <c r="V102" s="1"/>
      <c r="W102" s="1"/>
      <c r="X102" s="5"/>
      <c r="Y102" s="1"/>
      <c r="Z102" s="1"/>
      <c r="AA102" s="1"/>
      <c r="AB102" s="1"/>
    </row>
    <row r="103" spans="1:28" x14ac:dyDescent="0.25">
      <c r="A103" s="2" t="s">
        <v>25</v>
      </c>
      <c r="B103" s="1" t="s">
        <v>4</v>
      </c>
      <c r="C103" s="1" t="s">
        <v>8</v>
      </c>
      <c r="J103" s="1" t="s">
        <v>31</v>
      </c>
      <c r="K103" s="1">
        <f t="shared" si="9"/>
        <v>0</v>
      </c>
      <c r="L103">
        <f>ROWS($A$4:Tableau7[[#This Row],[DESIGNATION]])</f>
        <v>100</v>
      </c>
      <c r="M103" t="str">
        <f>IF(C103='PLANNING MATOS'!$A$5,INVENTAIRE!L91,"")</f>
        <v/>
      </c>
      <c r="N103" t="str">
        <f t="shared" si="10"/>
        <v/>
      </c>
      <c r="O103">
        <f>ROWS($A$4:Tableau7[[#This Row],[DESIGNATION]])</f>
        <v>100</v>
      </c>
      <c r="P103">
        <f>IF($C103='EMPRUNT MATERIEL'!$B$2,INVENTAIRE!O91,"")</f>
        <v>88</v>
      </c>
      <c r="Q103" t="str">
        <f t="shared" si="11"/>
        <v/>
      </c>
      <c r="R103" s="109" t="str">
        <f>IFERROR(INDEX(Tableau1[dispodates],MATCH(INVENTAIRE!A91,Tableau1[[MATERIEL ]],0)), "dispo")</f>
        <v>dispo</v>
      </c>
      <c r="S103" s="1"/>
      <c r="T103" s="1"/>
      <c r="U103" s="1"/>
      <c r="V103" s="1"/>
      <c r="W103" s="1"/>
      <c r="X103" s="5"/>
      <c r="Y103" s="1"/>
      <c r="Z103" s="1"/>
      <c r="AA103" s="1"/>
      <c r="AB103" s="1"/>
    </row>
    <row r="104" spans="1:28" x14ac:dyDescent="0.25">
      <c r="A104" s="2" t="s">
        <v>26</v>
      </c>
      <c r="B104" s="1" t="s">
        <v>4</v>
      </c>
      <c r="C104" s="1" t="s">
        <v>8</v>
      </c>
      <c r="J104" s="1" t="s">
        <v>31</v>
      </c>
      <c r="K104" s="1">
        <f t="shared" si="9"/>
        <v>0</v>
      </c>
      <c r="L104">
        <f>ROWS($A$4:Tableau7[[#This Row],[DESIGNATION]])</f>
        <v>101</v>
      </c>
      <c r="M104" t="str">
        <f>IF(C104='PLANNING MATOS'!$A$5,INVENTAIRE!L92,"")</f>
        <v/>
      </c>
      <c r="N104" t="str">
        <f t="shared" si="10"/>
        <v/>
      </c>
      <c r="O104">
        <f>ROWS($A$4:Tableau7[[#This Row],[DESIGNATION]])</f>
        <v>101</v>
      </c>
      <c r="P104">
        <f>IF($C104='EMPRUNT MATERIEL'!$B$2,INVENTAIRE!O92,"")</f>
        <v>89</v>
      </c>
      <c r="Q104" t="str">
        <f t="shared" si="11"/>
        <v/>
      </c>
      <c r="R104" s="109" t="str">
        <f>IFERROR(INDEX(Tableau1[dispodates],MATCH(INVENTAIRE!A92,Tableau1[[MATERIEL ]],0)), "dispo")</f>
        <v>dispo</v>
      </c>
      <c r="S104" s="1"/>
      <c r="T104" s="1"/>
      <c r="U104" s="1"/>
      <c r="V104" s="1"/>
      <c r="W104" s="1"/>
      <c r="X104" s="5"/>
      <c r="Y104" s="1"/>
      <c r="Z104" s="1"/>
      <c r="AA104" s="1"/>
      <c r="AB104" s="1"/>
    </row>
    <row r="105" spans="1:28" x14ac:dyDescent="0.25">
      <c r="A105" s="2" t="s">
        <v>27</v>
      </c>
      <c r="B105" s="1" t="s">
        <v>4</v>
      </c>
      <c r="C105" s="1" t="s">
        <v>8</v>
      </c>
      <c r="J105" s="1" t="s">
        <v>31</v>
      </c>
      <c r="K105" s="1">
        <f t="shared" si="9"/>
        <v>0</v>
      </c>
      <c r="L105">
        <f>ROWS($A$4:Tableau7[[#This Row],[DESIGNATION]])</f>
        <v>102</v>
      </c>
      <c r="M105" t="str">
        <f>IF(C105='PLANNING MATOS'!$A$5,INVENTAIRE!L93,"")</f>
        <v/>
      </c>
      <c r="N105" t="str">
        <f t="shared" si="10"/>
        <v/>
      </c>
      <c r="O105">
        <f>ROWS($A$4:Tableau7[[#This Row],[DESIGNATION]])</f>
        <v>102</v>
      </c>
      <c r="P105">
        <f>IF($C105='EMPRUNT MATERIEL'!$B$2,INVENTAIRE!O93,"")</f>
        <v>90</v>
      </c>
      <c r="Q105" t="str">
        <f t="shared" si="11"/>
        <v/>
      </c>
      <c r="R105" s="109" t="str">
        <f>IFERROR(INDEX(Tableau1[dispodates],MATCH(INVENTAIRE!A93,Tableau1[[MATERIEL ]],0)), "dispo")</f>
        <v>dispo</v>
      </c>
      <c r="S105" s="1"/>
      <c r="T105" s="1"/>
      <c r="U105" s="1"/>
      <c r="V105" s="1"/>
      <c r="W105" s="1"/>
      <c r="X105" s="5"/>
      <c r="Y105" s="1"/>
      <c r="Z105" s="1"/>
      <c r="AA105" s="1"/>
      <c r="AB105" s="1"/>
    </row>
    <row r="106" spans="1:28" x14ac:dyDescent="0.25">
      <c r="A106" s="3" t="s">
        <v>160</v>
      </c>
      <c r="B106" s="1" t="s">
        <v>4</v>
      </c>
      <c r="C106" s="1" t="s">
        <v>8</v>
      </c>
      <c r="J106" s="1"/>
      <c r="K106" s="1">
        <f t="shared" si="9"/>
        <v>0</v>
      </c>
      <c r="L106">
        <f>ROWS($A$4:Tableau7[[#This Row],[DESIGNATION]])</f>
        <v>103</v>
      </c>
      <c r="M106" t="str">
        <f>IF(C106='PLANNING MATOS'!$A$5,INVENTAIRE!L94,"")</f>
        <v/>
      </c>
      <c r="N106" t="str">
        <f t="shared" si="10"/>
        <v/>
      </c>
      <c r="O106">
        <f>ROWS($A$4:Tableau7[[#This Row],[DESIGNATION]])</f>
        <v>103</v>
      </c>
      <c r="P106">
        <f>IF($C106='EMPRUNT MATERIEL'!$B$2,INVENTAIRE!O94,"")</f>
        <v>91</v>
      </c>
      <c r="Q106" t="str">
        <f t="shared" si="11"/>
        <v/>
      </c>
      <c r="R106" s="109" t="str">
        <f>IFERROR(INDEX(Tableau1[dispodates],MATCH(INVENTAIRE!A94,Tableau1[[MATERIEL ]],0)), "dispo")</f>
        <v>dispo</v>
      </c>
      <c r="S106" s="1"/>
      <c r="T106" s="1"/>
      <c r="U106" s="1"/>
      <c r="V106" s="1"/>
      <c r="W106" s="1"/>
      <c r="X106" s="5"/>
      <c r="Y106" s="1"/>
      <c r="Z106" s="1"/>
      <c r="AA106" s="1"/>
      <c r="AB106" s="1"/>
    </row>
    <row r="107" spans="1:28" x14ac:dyDescent="0.25">
      <c r="A107" s="3" t="s">
        <v>199</v>
      </c>
      <c r="B107" s="1" t="s">
        <v>5</v>
      </c>
      <c r="C107" s="1" t="s">
        <v>10</v>
      </c>
      <c r="F107" s="1" t="s">
        <v>244</v>
      </c>
      <c r="H107" s="1" t="s">
        <v>127</v>
      </c>
      <c r="J107" s="1" t="s">
        <v>31</v>
      </c>
      <c r="K107" s="1">
        <f t="shared" si="9"/>
        <v>0</v>
      </c>
      <c r="L107">
        <f>ROWS($A$4:Tableau7[[#This Row],[DESIGNATION]])</f>
        <v>104</v>
      </c>
      <c r="M107" t="str">
        <f>IF(C107='PLANNING MATOS'!$A$5,INVENTAIRE!L95,"")</f>
        <v/>
      </c>
      <c r="N107" t="str">
        <f t="shared" si="10"/>
        <v/>
      </c>
      <c r="O107">
        <f>ROWS($A$4:Tableau7[[#This Row],[DESIGNATION]])</f>
        <v>104</v>
      </c>
      <c r="P107" t="str">
        <f>IF($C107='EMPRUNT MATERIEL'!$B$2,INVENTAIRE!O95,"")</f>
        <v/>
      </c>
      <c r="Q107" t="str">
        <f t="shared" si="11"/>
        <v/>
      </c>
      <c r="R107" s="109" t="str">
        <f>IFERROR(INDEX(Tableau1[dispodates],MATCH(INVENTAIRE!A95,Tableau1[[MATERIEL ]],0)), "dispo")</f>
        <v>dispo</v>
      </c>
      <c r="S107" s="1"/>
      <c r="T107" s="1"/>
      <c r="U107" s="1"/>
      <c r="V107" s="1"/>
      <c r="W107" s="1"/>
      <c r="X107" s="5"/>
      <c r="Y107" s="1"/>
      <c r="Z107" s="1"/>
      <c r="AA107" s="1"/>
      <c r="AB107" s="1"/>
    </row>
    <row r="108" spans="1:28" x14ac:dyDescent="0.25">
      <c r="A108" s="3" t="s">
        <v>63</v>
      </c>
      <c r="B108" s="1" t="s">
        <v>5</v>
      </c>
      <c r="C108" s="1" t="s">
        <v>10</v>
      </c>
      <c r="F108" s="1" t="s">
        <v>228</v>
      </c>
      <c r="H108" s="1" t="s">
        <v>127</v>
      </c>
      <c r="J108" s="1" t="s">
        <v>31</v>
      </c>
      <c r="K108" s="1">
        <f t="shared" si="9"/>
        <v>0</v>
      </c>
      <c r="L108">
        <f>ROWS($A$4:Tableau7[[#This Row],[DESIGNATION]])</f>
        <v>105</v>
      </c>
      <c r="M108" t="str">
        <f>IF(C108='PLANNING MATOS'!$A$5,INVENTAIRE!L96,"")</f>
        <v/>
      </c>
      <c r="N108" t="str">
        <f t="shared" si="10"/>
        <v/>
      </c>
      <c r="O108">
        <f>ROWS($A$4:Tableau7[[#This Row],[DESIGNATION]])</f>
        <v>105</v>
      </c>
      <c r="P108" t="str">
        <f>IF($C108='EMPRUNT MATERIEL'!$B$2,INVENTAIRE!O96,"")</f>
        <v/>
      </c>
      <c r="Q108" t="str">
        <f t="shared" si="11"/>
        <v/>
      </c>
      <c r="R108" s="109" t="str">
        <f>IFERROR(INDEX(Tableau1[dispodates],MATCH(INVENTAIRE!A96,Tableau1[[MATERIEL ]],0)), "dispo")</f>
        <v>dispo</v>
      </c>
      <c r="S108" s="1"/>
      <c r="T108" s="1"/>
      <c r="U108" s="1"/>
      <c r="V108" s="1"/>
      <c r="W108" s="1"/>
      <c r="X108" s="5"/>
      <c r="Y108" s="1"/>
      <c r="Z108" s="1"/>
      <c r="AA108" s="1"/>
      <c r="AB108" s="1"/>
    </row>
    <row r="109" spans="1:28" x14ac:dyDescent="0.25">
      <c r="A109" s="3" t="s">
        <v>62</v>
      </c>
      <c r="B109" s="1" t="s">
        <v>5</v>
      </c>
      <c r="C109" s="1" t="s">
        <v>10</v>
      </c>
      <c r="F109" s="1" t="s">
        <v>228</v>
      </c>
      <c r="H109" s="1" t="s">
        <v>127</v>
      </c>
      <c r="J109" s="1" t="s">
        <v>31</v>
      </c>
      <c r="K109" s="1">
        <f t="shared" si="9"/>
        <v>0</v>
      </c>
      <c r="L109">
        <f>ROWS($A$4:Tableau7[[#This Row],[DESIGNATION]])</f>
        <v>106</v>
      </c>
      <c r="M109" t="str">
        <f>IF(C109='PLANNING MATOS'!$A$5,INVENTAIRE!L97,"")</f>
        <v/>
      </c>
      <c r="N109" t="str">
        <f t="shared" si="10"/>
        <v/>
      </c>
      <c r="O109">
        <f>ROWS($A$4:Tableau7[[#This Row],[DESIGNATION]])</f>
        <v>106</v>
      </c>
      <c r="P109" t="str">
        <f>IF($C109='EMPRUNT MATERIEL'!$B$2,INVENTAIRE!O97,"")</f>
        <v/>
      </c>
      <c r="Q109" t="str">
        <f t="shared" si="11"/>
        <v/>
      </c>
      <c r="R109" s="109" t="str">
        <f>IFERROR(INDEX(Tableau1[dispodates],MATCH(INVENTAIRE!A97,Tableau1[[MATERIEL ]],0)), "dispo")</f>
        <v>dispo</v>
      </c>
      <c r="S109" s="1"/>
      <c r="T109" s="1"/>
      <c r="U109" s="1"/>
      <c r="V109" s="1"/>
      <c r="W109" s="1"/>
      <c r="X109" s="5"/>
      <c r="Y109" s="1"/>
      <c r="Z109" s="1"/>
      <c r="AA109" s="1"/>
      <c r="AB109" s="1"/>
    </row>
    <row r="110" spans="1:28" x14ac:dyDescent="0.25">
      <c r="A110" s="3" t="s">
        <v>77</v>
      </c>
      <c r="B110" s="1" t="s">
        <v>5</v>
      </c>
      <c r="C110" s="1" t="s">
        <v>10</v>
      </c>
      <c r="D110" s="1" t="s">
        <v>20</v>
      </c>
      <c r="E110" s="1" t="s">
        <v>20</v>
      </c>
      <c r="J110" s="1" t="s">
        <v>31</v>
      </c>
      <c r="K110" s="1" t="str">
        <f t="shared" si="9"/>
        <v>x</v>
      </c>
      <c r="L110">
        <f>ROWS($A$4:Tableau7[[#This Row],[DESIGNATION]])</f>
        <v>107</v>
      </c>
      <c r="M110" t="str">
        <f>IF(C110='PLANNING MATOS'!$A$5,INVENTAIRE!L98,"")</f>
        <v/>
      </c>
      <c r="N110" t="str">
        <f t="shared" si="10"/>
        <v/>
      </c>
      <c r="O110">
        <f>ROWS($A$4:Tableau7[[#This Row],[DESIGNATION]])</f>
        <v>107</v>
      </c>
      <c r="P110" t="str">
        <f>IF($C110='EMPRUNT MATERIEL'!$B$2,INVENTAIRE!O98,"")</f>
        <v/>
      </c>
      <c r="Q110" t="str">
        <f t="shared" si="11"/>
        <v/>
      </c>
      <c r="R110" s="109" t="str">
        <f>IFERROR(INDEX(Tableau1[dispodates],MATCH(INVENTAIRE!A98,Tableau1[[MATERIEL ]],0)), "dispo")</f>
        <v>dispo</v>
      </c>
      <c r="S110" s="1"/>
      <c r="T110" s="1"/>
      <c r="U110" s="1"/>
      <c r="V110" s="1"/>
      <c r="W110" s="1"/>
      <c r="X110" s="5"/>
      <c r="Y110" s="1"/>
      <c r="Z110" s="1"/>
      <c r="AA110" s="1"/>
      <c r="AB110" s="1"/>
    </row>
    <row r="111" spans="1:28" x14ac:dyDescent="0.25">
      <c r="A111" s="117" t="s">
        <v>243</v>
      </c>
      <c r="B111" s="1" t="s">
        <v>5</v>
      </c>
      <c r="C111" s="1" t="s">
        <v>10</v>
      </c>
      <c r="F111" s="1" t="s">
        <v>244</v>
      </c>
      <c r="H111" s="1" t="s">
        <v>127</v>
      </c>
      <c r="J111" s="1"/>
      <c r="K111" s="1"/>
      <c r="L111">
        <f>ROWS($A$4:Tableau7[[#This Row],[DESIGNATION]])</f>
        <v>108</v>
      </c>
      <c r="M111" t="str">
        <f>IF(C111='PLANNING MATOS'!$A$5,INVENTAIRE!L99,"")</f>
        <v/>
      </c>
      <c r="N111" t="str">
        <f t="shared" si="10"/>
        <v/>
      </c>
      <c r="O111">
        <f>ROWS($A$4:Tableau7[[#This Row],[DESIGNATION]])</f>
        <v>108</v>
      </c>
      <c r="P111" t="str">
        <f>IF($C111='EMPRUNT MATERIEL'!$B$2,INVENTAIRE!O99,"")</f>
        <v/>
      </c>
      <c r="Q111" t="str">
        <f t="shared" si="11"/>
        <v/>
      </c>
      <c r="R111" s="109" t="str">
        <f>IFERROR(INDEX(Tableau1[dispodates],MATCH(INVENTAIRE!A99,Tableau1[[MATERIEL ]],0)), "dispo")</f>
        <v>dispo</v>
      </c>
      <c r="S111" s="1"/>
      <c r="T111" s="1"/>
      <c r="U111" s="1"/>
      <c r="V111" s="1"/>
      <c r="W111" s="1"/>
      <c r="X111" s="5"/>
      <c r="Y111" s="1"/>
      <c r="Z111" s="1"/>
      <c r="AA111" s="1"/>
      <c r="AB111" s="1"/>
    </row>
    <row r="112" spans="1:28" x14ac:dyDescent="0.25">
      <c r="A112" s="3" t="s">
        <v>64</v>
      </c>
      <c r="B112" s="1" t="s">
        <v>5</v>
      </c>
      <c r="C112" s="1" t="s">
        <v>10</v>
      </c>
      <c r="F112" s="1" t="s">
        <v>244</v>
      </c>
      <c r="H112" s="1" t="s">
        <v>127</v>
      </c>
      <c r="J112" s="1" t="s">
        <v>31</v>
      </c>
      <c r="K112" s="1">
        <f t="shared" ref="K112:K148" si="12">D112</f>
        <v>0</v>
      </c>
      <c r="L112">
        <f>ROWS($A$4:Tableau7[[#This Row],[DESIGNATION]])</f>
        <v>109</v>
      </c>
      <c r="M112" t="str">
        <f>IF(C112='PLANNING MATOS'!$A$5,INVENTAIRE!L100,"")</f>
        <v/>
      </c>
      <c r="N112" t="str">
        <f t="shared" si="10"/>
        <v/>
      </c>
      <c r="O112">
        <f>ROWS($A$4:Tableau7[[#This Row],[DESIGNATION]])</f>
        <v>109</v>
      </c>
      <c r="P112" t="str">
        <f>IF($C112='EMPRUNT MATERIEL'!$B$2,INVENTAIRE!O100,"")</f>
        <v/>
      </c>
      <c r="Q112" t="str">
        <f t="shared" si="11"/>
        <v/>
      </c>
      <c r="R112" s="109" t="str">
        <f>IFERROR(INDEX(Tableau1[dispodates],MATCH(INVENTAIRE!A100,Tableau1[[MATERIEL ]],0)), "dispo")</f>
        <v>dispo</v>
      </c>
      <c r="S112" s="1"/>
      <c r="T112" s="1"/>
      <c r="U112" s="1"/>
      <c r="V112" s="1"/>
      <c r="W112" s="1"/>
      <c r="X112" s="5"/>
      <c r="Y112" s="1"/>
      <c r="Z112" s="1"/>
      <c r="AA112" s="1"/>
      <c r="AB112" s="1"/>
    </row>
    <row r="113" spans="1:28" x14ac:dyDescent="0.25">
      <c r="A113" s="3" t="s">
        <v>65</v>
      </c>
      <c r="B113" s="1" t="s">
        <v>5</v>
      </c>
      <c r="C113" s="1" t="s">
        <v>10</v>
      </c>
      <c r="F113" s="1" t="s">
        <v>244</v>
      </c>
      <c r="H113" s="1" t="s">
        <v>127</v>
      </c>
      <c r="J113" s="1" t="s">
        <v>31</v>
      </c>
      <c r="K113" s="1">
        <f t="shared" si="12"/>
        <v>0</v>
      </c>
      <c r="L113">
        <f>ROWS($A$4:Tableau7[[#This Row],[DESIGNATION]])</f>
        <v>110</v>
      </c>
      <c r="M113" t="str">
        <f>IF(C113='PLANNING MATOS'!$A$5,INVENTAIRE!L101,"")</f>
        <v/>
      </c>
      <c r="N113" t="str">
        <f t="shared" si="10"/>
        <v/>
      </c>
      <c r="O113">
        <f>ROWS($A$4:Tableau7[[#This Row],[DESIGNATION]])</f>
        <v>110</v>
      </c>
      <c r="P113" t="str">
        <f>IF($C113='EMPRUNT MATERIEL'!$B$2,INVENTAIRE!O101,"")</f>
        <v/>
      </c>
      <c r="Q113" t="str">
        <f t="shared" si="11"/>
        <v/>
      </c>
      <c r="R113" s="109" t="str">
        <f>IFERROR(INDEX(Tableau1[dispodates],MATCH(INVENTAIRE!A101,Tableau1[[MATERIEL ]],0)), "dispo")</f>
        <v>dispo</v>
      </c>
      <c r="S113" s="1"/>
      <c r="T113" s="1"/>
      <c r="U113" s="1"/>
      <c r="V113" s="1"/>
      <c r="W113" s="1"/>
      <c r="X113" s="5"/>
      <c r="Y113" s="1"/>
      <c r="Z113" s="1"/>
      <c r="AA113" s="1"/>
      <c r="AB113" s="1"/>
    </row>
    <row r="114" spans="1:28" x14ac:dyDescent="0.25">
      <c r="A114" s="3" t="s">
        <v>66</v>
      </c>
      <c r="B114" s="1" t="s">
        <v>5</v>
      </c>
      <c r="C114" s="1" t="s">
        <v>10</v>
      </c>
      <c r="F114" s="1" t="s">
        <v>244</v>
      </c>
      <c r="H114" s="1" t="s">
        <v>127</v>
      </c>
      <c r="J114" s="1" t="s">
        <v>31</v>
      </c>
      <c r="K114" s="1">
        <f t="shared" si="12"/>
        <v>0</v>
      </c>
      <c r="L114">
        <f>ROWS($A$4:Tableau7[[#This Row],[DESIGNATION]])</f>
        <v>111</v>
      </c>
      <c r="M114" t="str">
        <f>IF(C114='PLANNING MATOS'!$A$5,INVENTAIRE!L102,"")</f>
        <v/>
      </c>
      <c r="N114" t="str">
        <f t="shared" si="10"/>
        <v/>
      </c>
      <c r="O114">
        <f>ROWS($A$4:Tableau7[[#This Row],[DESIGNATION]])</f>
        <v>111</v>
      </c>
      <c r="P114" t="str">
        <f>IF($C114='EMPRUNT MATERIEL'!$B$2,INVENTAIRE!O102,"")</f>
        <v/>
      </c>
      <c r="Q114" t="str">
        <f t="shared" si="11"/>
        <v/>
      </c>
      <c r="R114" s="109" t="str">
        <f>IFERROR(INDEX(Tableau1[dispodates],MATCH(INVENTAIRE!A102,Tableau1[[MATERIEL ]],0)), "dispo")</f>
        <v>dispo</v>
      </c>
      <c r="S114" s="1"/>
      <c r="T114" s="1"/>
      <c r="U114" s="1"/>
      <c r="V114" s="1"/>
      <c r="W114" s="1"/>
      <c r="X114" s="5"/>
      <c r="Y114" s="1"/>
      <c r="Z114" s="1"/>
      <c r="AA114" s="1"/>
      <c r="AB114" s="1"/>
    </row>
    <row r="115" spans="1:28" x14ac:dyDescent="0.25">
      <c r="A115" s="3" t="s">
        <v>67</v>
      </c>
      <c r="B115" s="1" t="s">
        <v>5</v>
      </c>
      <c r="C115" s="1" t="s">
        <v>10</v>
      </c>
      <c r="F115" s="1" t="s">
        <v>244</v>
      </c>
      <c r="H115" s="1" t="s">
        <v>127</v>
      </c>
      <c r="J115" s="1" t="s">
        <v>31</v>
      </c>
      <c r="K115" s="1">
        <f t="shared" si="12"/>
        <v>0</v>
      </c>
      <c r="L115">
        <f>ROWS($A$4:Tableau7[[#This Row],[DESIGNATION]])</f>
        <v>112</v>
      </c>
      <c r="M115" t="str">
        <f>IF(C115='PLANNING MATOS'!$A$5,INVENTAIRE!L103,"")</f>
        <v/>
      </c>
      <c r="N115" t="str">
        <f t="shared" si="10"/>
        <v/>
      </c>
      <c r="O115">
        <f>ROWS($A$4:Tableau7[[#This Row],[DESIGNATION]])</f>
        <v>112</v>
      </c>
      <c r="P115" t="str">
        <f>IF($C115='EMPRUNT MATERIEL'!$B$2,INVENTAIRE!O103,"")</f>
        <v/>
      </c>
      <c r="Q115" t="str">
        <f t="shared" si="11"/>
        <v/>
      </c>
      <c r="R115" s="109" t="str">
        <f>IFERROR(INDEX(Tableau1[dispodates],MATCH(INVENTAIRE!A103,Tableau1[[MATERIEL ]],0)), "dispo")</f>
        <v>dispo</v>
      </c>
      <c r="S115" s="1"/>
      <c r="T115" s="1"/>
      <c r="U115" s="1"/>
      <c r="V115" s="1"/>
      <c r="W115" s="1"/>
      <c r="X115" s="5"/>
      <c r="Y115" s="1"/>
      <c r="Z115" s="1"/>
      <c r="AA115" s="1"/>
      <c r="AB115" s="1"/>
    </row>
    <row r="116" spans="1:28" x14ac:dyDescent="0.25">
      <c r="A116" s="3" t="s">
        <v>68</v>
      </c>
      <c r="B116" s="1" t="s">
        <v>5</v>
      </c>
      <c r="C116" s="1" t="s">
        <v>10</v>
      </c>
      <c r="F116" s="1" t="s">
        <v>244</v>
      </c>
      <c r="H116" s="1" t="s">
        <v>127</v>
      </c>
      <c r="J116" s="1" t="s">
        <v>31</v>
      </c>
      <c r="K116" s="1">
        <f t="shared" si="12"/>
        <v>0</v>
      </c>
      <c r="L116">
        <f>ROWS($A$4:Tableau7[[#This Row],[DESIGNATION]])</f>
        <v>113</v>
      </c>
      <c r="M116" t="str">
        <f>IF(C116='PLANNING MATOS'!$A$5,INVENTAIRE!L104,"")</f>
        <v/>
      </c>
      <c r="N116" t="str">
        <f t="shared" si="10"/>
        <v/>
      </c>
      <c r="O116">
        <f>ROWS($A$4:Tableau7[[#This Row],[DESIGNATION]])</f>
        <v>113</v>
      </c>
      <c r="P116" t="str">
        <f>IF($C116='EMPRUNT MATERIEL'!$B$2,INVENTAIRE!O104,"")</f>
        <v/>
      </c>
      <c r="Q116" t="str">
        <f t="shared" si="11"/>
        <v/>
      </c>
      <c r="R116" s="109" t="str">
        <f>IFERROR(INDEX(Tableau1[dispodates],MATCH(INVENTAIRE!A104,Tableau1[[MATERIEL ]],0)), "dispo")</f>
        <v>dispo</v>
      </c>
      <c r="S116" s="1"/>
      <c r="T116" s="1"/>
      <c r="U116" s="1"/>
      <c r="V116" s="1"/>
      <c r="W116" s="1"/>
      <c r="X116" s="5"/>
      <c r="Y116" s="1"/>
      <c r="Z116" s="1"/>
      <c r="AA116" s="1"/>
      <c r="AB116" s="1"/>
    </row>
    <row r="117" spans="1:28" x14ac:dyDescent="0.25">
      <c r="A117" s="3" t="s">
        <v>69</v>
      </c>
      <c r="B117" s="1" t="s">
        <v>5</v>
      </c>
      <c r="C117" s="1" t="s">
        <v>10</v>
      </c>
      <c r="F117" s="1" t="s">
        <v>244</v>
      </c>
      <c r="H117" s="1" t="s">
        <v>127</v>
      </c>
      <c r="J117" s="1" t="s">
        <v>31</v>
      </c>
      <c r="K117" s="1">
        <f t="shared" si="12"/>
        <v>0</v>
      </c>
      <c r="L117">
        <f>ROWS($A$4:Tableau7[[#This Row],[DESIGNATION]])</f>
        <v>114</v>
      </c>
      <c r="M117" t="str">
        <f>IF(C117='PLANNING MATOS'!$A$5,INVENTAIRE!L105,"")</f>
        <v/>
      </c>
      <c r="N117" t="str">
        <f t="shared" si="10"/>
        <v/>
      </c>
      <c r="O117">
        <f>ROWS($A$4:Tableau7[[#This Row],[DESIGNATION]])</f>
        <v>114</v>
      </c>
      <c r="P117" t="str">
        <f>IF($C117='EMPRUNT MATERIEL'!$B$2,INVENTAIRE!O105,"")</f>
        <v/>
      </c>
      <c r="Q117" t="str">
        <f t="shared" si="11"/>
        <v/>
      </c>
      <c r="R117" s="109" t="str">
        <f>IFERROR(INDEX(Tableau1[dispodates],MATCH(INVENTAIRE!A105,Tableau1[[MATERIEL ]],0)), "dispo")</f>
        <v>dispo</v>
      </c>
      <c r="S117" s="1"/>
      <c r="T117" s="1"/>
      <c r="U117" s="1"/>
      <c r="V117" s="1"/>
      <c r="W117" s="1"/>
      <c r="X117" s="5"/>
      <c r="Y117" s="1"/>
      <c r="Z117" s="1"/>
      <c r="AA117" s="1"/>
      <c r="AB117" s="1"/>
    </row>
    <row r="118" spans="1:28" x14ac:dyDescent="0.25">
      <c r="A118" s="3" t="s">
        <v>70</v>
      </c>
      <c r="B118" s="1" t="s">
        <v>5</v>
      </c>
      <c r="C118" s="1" t="s">
        <v>10</v>
      </c>
      <c r="F118" s="1" t="s">
        <v>244</v>
      </c>
      <c r="H118" s="1" t="s">
        <v>127</v>
      </c>
      <c r="J118" s="1" t="s">
        <v>31</v>
      </c>
      <c r="K118" s="1">
        <f t="shared" si="12"/>
        <v>0</v>
      </c>
      <c r="L118">
        <f>ROWS($A$4:Tableau7[[#This Row],[DESIGNATION]])</f>
        <v>115</v>
      </c>
      <c r="M118" t="str">
        <f>IF(C118='PLANNING MATOS'!$A$5,INVENTAIRE!L106,"")</f>
        <v/>
      </c>
      <c r="N118" t="str">
        <f t="shared" si="10"/>
        <v/>
      </c>
      <c r="O118">
        <f>ROWS($A$4:Tableau7[[#This Row],[DESIGNATION]])</f>
        <v>115</v>
      </c>
      <c r="P118" t="str">
        <f>IF($C118='EMPRUNT MATERIEL'!$B$2,INVENTAIRE!O106,"")</f>
        <v/>
      </c>
      <c r="Q118" t="str">
        <f t="shared" si="11"/>
        <v/>
      </c>
      <c r="R118" s="109" t="str">
        <f>IFERROR(INDEX(Tableau1[dispodates],MATCH(INVENTAIRE!A106,Tableau1[[MATERIEL ]],0)), "dispo")</f>
        <v>dispo</v>
      </c>
      <c r="S118" s="1"/>
      <c r="T118" s="1"/>
      <c r="U118" s="1"/>
      <c r="V118" s="1"/>
      <c r="W118" s="1"/>
      <c r="X118" s="5"/>
      <c r="Y118" s="1"/>
      <c r="Z118" s="1"/>
      <c r="AA118" s="1"/>
      <c r="AB118" s="1"/>
    </row>
    <row r="119" spans="1:28" x14ac:dyDescent="0.25">
      <c r="A119" s="3" t="s">
        <v>107</v>
      </c>
      <c r="B119" s="1" t="s">
        <v>5</v>
      </c>
      <c r="C119" s="1" t="s">
        <v>85</v>
      </c>
      <c r="J119" s="1" t="s">
        <v>31</v>
      </c>
      <c r="K119" s="1">
        <f t="shared" si="12"/>
        <v>0</v>
      </c>
      <c r="L119">
        <f>ROWS($A$4:Tableau7[[#This Row],[DESIGNATION]])</f>
        <v>116</v>
      </c>
      <c r="M119" t="str">
        <f>IF(C119='PLANNING MATOS'!$A$5,INVENTAIRE!L107,"")</f>
        <v/>
      </c>
      <c r="N119" t="str">
        <f t="shared" si="10"/>
        <v/>
      </c>
      <c r="O119">
        <f>ROWS($A$4:Tableau7[[#This Row],[DESIGNATION]])</f>
        <v>116</v>
      </c>
      <c r="P119" t="str">
        <f>IF($C119='EMPRUNT MATERIEL'!$B$2,INVENTAIRE!O107,"")</f>
        <v/>
      </c>
      <c r="Q119" t="str">
        <f t="shared" si="11"/>
        <v/>
      </c>
      <c r="R119" s="109" t="str">
        <f>IFERROR(INDEX(Tableau1[dispodates],MATCH(INVENTAIRE!A107,Tableau1[[MATERIEL ]],0)), "dispo")</f>
        <v>dispo</v>
      </c>
      <c r="S119" s="1"/>
      <c r="T119" s="1"/>
      <c r="U119" s="1"/>
      <c r="V119" s="1"/>
      <c r="W119" s="1"/>
      <c r="X119" s="5"/>
      <c r="Y119" s="1"/>
      <c r="Z119" s="1"/>
      <c r="AA119" s="1"/>
      <c r="AB119" s="1"/>
    </row>
    <row r="120" spans="1:28" x14ac:dyDescent="0.25">
      <c r="A120" s="3" t="s">
        <v>108</v>
      </c>
      <c r="B120" s="1" t="s">
        <v>5</v>
      </c>
      <c r="C120" s="1" t="s">
        <v>85</v>
      </c>
      <c r="J120" s="1" t="s">
        <v>31</v>
      </c>
      <c r="K120" s="1">
        <f t="shared" si="12"/>
        <v>0</v>
      </c>
      <c r="L120">
        <f>ROWS($A$4:Tableau7[[#This Row],[DESIGNATION]])</f>
        <v>117</v>
      </c>
      <c r="M120" t="str">
        <f>IF(C120='PLANNING MATOS'!$A$5,INVENTAIRE!L108,"")</f>
        <v/>
      </c>
      <c r="N120" t="str">
        <f t="shared" si="10"/>
        <v/>
      </c>
      <c r="O120">
        <f>ROWS($A$4:Tableau7[[#This Row],[DESIGNATION]])</f>
        <v>117</v>
      </c>
      <c r="P120" t="str">
        <f>IF($C120='EMPRUNT MATERIEL'!$B$2,INVENTAIRE!O108,"")</f>
        <v/>
      </c>
      <c r="Q120" t="str">
        <f t="shared" si="11"/>
        <v/>
      </c>
      <c r="R120" s="109" t="str">
        <f>IFERROR(INDEX(Tableau1[dispodates],MATCH(INVENTAIRE!A108,Tableau1[[MATERIEL ]],0)), "dispo")</f>
        <v>dispo</v>
      </c>
      <c r="S120" s="1"/>
      <c r="T120" s="1"/>
      <c r="U120" s="1"/>
      <c r="V120" s="1"/>
      <c r="W120" s="1"/>
      <c r="X120" s="5"/>
      <c r="Y120" s="1"/>
      <c r="Z120" s="1"/>
      <c r="AA120" s="1"/>
      <c r="AB120" s="1"/>
    </row>
    <row r="121" spans="1:28" x14ac:dyDescent="0.25">
      <c r="A121" s="3" t="s">
        <v>109</v>
      </c>
      <c r="B121" s="1" t="s">
        <v>5</v>
      </c>
      <c r="C121" s="1" t="s">
        <v>85</v>
      </c>
      <c r="J121" s="1" t="s">
        <v>31</v>
      </c>
      <c r="K121" s="1">
        <f t="shared" si="12"/>
        <v>0</v>
      </c>
      <c r="L121">
        <f>ROWS($A$4:Tableau7[[#This Row],[DESIGNATION]])</f>
        <v>118</v>
      </c>
      <c r="M121" t="str">
        <f>IF(C121='PLANNING MATOS'!$A$5,INVENTAIRE!L109,"")</f>
        <v/>
      </c>
      <c r="N121" t="str">
        <f t="shared" si="10"/>
        <v/>
      </c>
      <c r="O121">
        <f>ROWS($A$4:Tableau7[[#This Row],[DESIGNATION]])</f>
        <v>118</v>
      </c>
      <c r="P121" t="str">
        <f>IF($C121='EMPRUNT MATERIEL'!$B$2,INVENTAIRE!O109,"")</f>
        <v/>
      </c>
      <c r="Q121" t="str">
        <f t="shared" si="11"/>
        <v/>
      </c>
      <c r="R121" s="109" t="str">
        <f>IFERROR(INDEX(Tableau1[dispodates],MATCH(INVENTAIRE!A109,Tableau1[[MATERIEL ]],0)), "dispo")</f>
        <v>dispo</v>
      </c>
      <c r="S121" s="1"/>
      <c r="T121" s="1"/>
      <c r="U121" s="1"/>
      <c r="V121" s="1"/>
      <c r="W121" s="1"/>
      <c r="X121" s="5"/>
      <c r="Y121" s="1"/>
      <c r="Z121" s="1"/>
      <c r="AA121" s="1"/>
      <c r="AB121" s="1"/>
    </row>
    <row r="122" spans="1:28" x14ac:dyDescent="0.25">
      <c r="A122" s="3" t="s">
        <v>110</v>
      </c>
      <c r="B122" s="1" t="s">
        <v>5</v>
      </c>
      <c r="C122" s="1" t="s">
        <v>85</v>
      </c>
      <c r="J122" s="1" t="s">
        <v>31</v>
      </c>
      <c r="K122" s="1">
        <f t="shared" si="12"/>
        <v>0</v>
      </c>
      <c r="L122">
        <f>ROWS($A$4:Tableau7[[#This Row],[DESIGNATION]])</f>
        <v>119</v>
      </c>
      <c r="M122" t="str">
        <f>IF(C122='PLANNING MATOS'!$A$5,INVENTAIRE!L110,"")</f>
        <v/>
      </c>
      <c r="N122" t="str">
        <f t="shared" si="10"/>
        <v/>
      </c>
      <c r="O122">
        <f>ROWS($A$4:Tableau7[[#This Row],[DESIGNATION]])</f>
        <v>119</v>
      </c>
      <c r="P122" t="str">
        <f>IF($C122='EMPRUNT MATERIEL'!$B$2,INVENTAIRE!O110,"")</f>
        <v/>
      </c>
      <c r="Q122" t="str">
        <f t="shared" si="11"/>
        <v/>
      </c>
      <c r="R122" s="109" t="str">
        <f>IFERROR(INDEX(Tableau1[dispodates],MATCH(INVENTAIRE!A110,Tableau1[[MATERIEL ]],0)), "dispo")</f>
        <v>dispo</v>
      </c>
      <c r="S122" s="1"/>
      <c r="T122" s="1"/>
      <c r="U122" s="1"/>
      <c r="V122" s="1"/>
      <c r="W122" s="1"/>
      <c r="X122" s="5"/>
      <c r="Y122" s="1"/>
      <c r="Z122" s="1"/>
      <c r="AA122" s="1"/>
      <c r="AB122" s="1"/>
    </row>
    <row r="123" spans="1:28" x14ac:dyDescent="0.25">
      <c r="A123" s="3" t="s">
        <v>111</v>
      </c>
      <c r="B123" s="1" t="s">
        <v>5</v>
      </c>
      <c r="C123" s="1" t="s">
        <v>85</v>
      </c>
      <c r="J123" s="1" t="s">
        <v>31</v>
      </c>
      <c r="K123" s="1">
        <f t="shared" si="12"/>
        <v>0</v>
      </c>
      <c r="L123">
        <f>ROWS($A$4:Tableau7[[#This Row],[DESIGNATION]])</f>
        <v>120</v>
      </c>
      <c r="M123" t="str">
        <f>IF(C123='PLANNING MATOS'!$A$5,INVENTAIRE!L111,"")</f>
        <v/>
      </c>
      <c r="N123" t="str">
        <f t="shared" si="10"/>
        <v/>
      </c>
      <c r="O123">
        <f>ROWS($A$4:Tableau7[[#This Row],[DESIGNATION]])</f>
        <v>120</v>
      </c>
      <c r="P123" t="str">
        <f>IF($C123='EMPRUNT MATERIEL'!$B$2,INVENTAIRE!O111,"")</f>
        <v/>
      </c>
      <c r="Q123" t="str">
        <f t="shared" si="11"/>
        <v/>
      </c>
      <c r="R123" s="109" t="str">
        <f>IFERROR(INDEX(Tableau1[dispodates],MATCH(INVENTAIRE!A111,Tableau1[[MATERIEL ]],0)), "dispo")</f>
        <v>dispo</v>
      </c>
      <c r="S123" s="1"/>
      <c r="T123" s="1"/>
      <c r="U123" s="1"/>
      <c r="V123" s="1"/>
      <c r="W123" s="1"/>
      <c r="X123" s="5"/>
      <c r="Y123" s="1"/>
      <c r="Z123" s="1"/>
      <c r="AA123" s="1"/>
      <c r="AB123" s="1"/>
    </row>
    <row r="124" spans="1:28" x14ac:dyDescent="0.25">
      <c r="A124" s="3" t="s">
        <v>112</v>
      </c>
      <c r="B124" s="1" t="s">
        <v>5</v>
      </c>
      <c r="C124" s="1" t="s">
        <v>85</v>
      </c>
      <c r="J124" s="1" t="s">
        <v>31</v>
      </c>
      <c r="K124" s="1">
        <f t="shared" si="12"/>
        <v>0</v>
      </c>
      <c r="L124">
        <f>ROWS($A$4:Tableau7[[#This Row],[DESIGNATION]])</f>
        <v>121</v>
      </c>
      <c r="M124" t="str">
        <f>IF(C124='PLANNING MATOS'!$A$5,INVENTAIRE!L112,"")</f>
        <v/>
      </c>
      <c r="N124" t="str">
        <f t="shared" si="10"/>
        <v/>
      </c>
      <c r="O124">
        <f>ROWS($A$4:Tableau7[[#This Row],[DESIGNATION]])</f>
        <v>121</v>
      </c>
      <c r="P124" t="str">
        <f>IF($C124='EMPRUNT MATERIEL'!$B$2,INVENTAIRE!O112,"")</f>
        <v/>
      </c>
      <c r="Q124" t="str">
        <f t="shared" si="11"/>
        <v/>
      </c>
      <c r="R124" s="109" t="str">
        <f>IFERROR(INDEX(Tableau1[dispodates],MATCH(INVENTAIRE!A112,Tableau1[[MATERIEL ]],0)), "dispo")</f>
        <v>dispo</v>
      </c>
      <c r="S124" s="1"/>
      <c r="T124" s="1"/>
      <c r="U124" s="1"/>
      <c r="V124" s="1"/>
      <c r="W124" s="1"/>
      <c r="X124" s="5"/>
      <c r="Y124" s="1"/>
      <c r="Z124" s="1"/>
      <c r="AA124" s="1"/>
      <c r="AB124" s="1"/>
    </row>
    <row r="125" spans="1:28" x14ac:dyDescent="0.25">
      <c r="A125" s="3" t="s">
        <v>103</v>
      </c>
      <c r="B125" s="1" t="s">
        <v>5</v>
      </c>
      <c r="C125" s="1" t="s">
        <v>85</v>
      </c>
      <c r="J125" s="1" t="s">
        <v>31</v>
      </c>
      <c r="K125" s="1">
        <f t="shared" si="12"/>
        <v>0</v>
      </c>
      <c r="L125">
        <f>ROWS($A$4:Tableau7[[#This Row],[DESIGNATION]])</f>
        <v>122</v>
      </c>
      <c r="M125" t="str">
        <f>IF(C125='PLANNING MATOS'!$A$5,INVENTAIRE!L113,"")</f>
        <v/>
      </c>
      <c r="N125" t="str">
        <f t="shared" si="10"/>
        <v/>
      </c>
      <c r="O125">
        <f>ROWS($A$4:Tableau7[[#This Row],[DESIGNATION]])</f>
        <v>122</v>
      </c>
      <c r="P125" t="str">
        <f>IF($C125='EMPRUNT MATERIEL'!$B$2,INVENTAIRE!O113,"")</f>
        <v/>
      </c>
      <c r="Q125" t="str">
        <f t="shared" si="11"/>
        <v/>
      </c>
      <c r="R125" s="109" t="str">
        <f>IFERROR(INDEX(Tableau1[dispodates],MATCH(INVENTAIRE!A113,Tableau1[[MATERIEL ]],0)), "dispo")</f>
        <v>dispo</v>
      </c>
      <c r="S125" s="1"/>
      <c r="T125" s="1"/>
      <c r="U125" s="1"/>
      <c r="V125" s="1"/>
      <c r="W125" s="1"/>
      <c r="X125" s="5"/>
      <c r="Y125" s="1"/>
      <c r="Z125" s="1"/>
      <c r="AA125" s="1"/>
      <c r="AB125" s="1"/>
    </row>
    <row r="126" spans="1:28" x14ac:dyDescent="0.25">
      <c r="A126" s="3" t="s">
        <v>104</v>
      </c>
      <c r="B126" s="1" t="s">
        <v>5</v>
      </c>
      <c r="C126" s="1" t="s">
        <v>85</v>
      </c>
      <c r="J126" s="1" t="s">
        <v>31</v>
      </c>
      <c r="K126" s="1">
        <f t="shared" si="12"/>
        <v>0</v>
      </c>
      <c r="L126">
        <f>ROWS($A$4:Tableau7[[#This Row],[DESIGNATION]])</f>
        <v>123</v>
      </c>
      <c r="M126" t="str">
        <f>IF(C126='PLANNING MATOS'!$A$5,INVENTAIRE!L114,"")</f>
        <v/>
      </c>
      <c r="N126" t="str">
        <f t="shared" si="10"/>
        <v/>
      </c>
      <c r="O126">
        <f>ROWS($A$4:Tableau7[[#This Row],[DESIGNATION]])</f>
        <v>123</v>
      </c>
      <c r="P126" t="str">
        <f>IF($C126='EMPRUNT MATERIEL'!$B$2,INVENTAIRE!O114,"")</f>
        <v/>
      </c>
      <c r="Q126" t="str">
        <f t="shared" si="11"/>
        <v/>
      </c>
      <c r="R126" s="109" t="str">
        <f>IFERROR(INDEX(Tableau1[dispodates],MATCH(INVENTAIRE!A114,Tableau1[[MATERIEL ]],0)), "dispo")</f>
        <v>dispo</v>
      </c>
      <c r="S126" s="1"/>
      <c r="T126" s="1"/>
      <c r="U126" s="1"/>
      <c r="V126" s="1"/>
      <c r="W126" s="1"/>
      <c r="X126" s="5"/>
      <c r="Y126" s="1"/>
      <c r="Z126" s="1"/>
      <c r="AA126" s="1"/>
      <c r="AB126" s="1"/>
    </row>
    <row r="127" spans="1:28" x14ac:dyDescent="0.25">
      <c r="A127" s="3" t="s">
        <v>105</v>
      </c>
      <c r="B127" s="1" t="s">
        <v>5</v>
      </c>
      <c r="C127" s="1" t="s">
        <v>85</v>
      </c>
      <c r="J127" s="1" t="s">
        <v>31</v>
      </c>
      <c r="K127" s="1">
        <f t="shared" si="12"/>
        <v>0</v>
      </c>
      <c r="L127">
        <f>ROWS($A$4:Tableau7[[#This Row],[DESIGNATION]])</f>
        <v>124</v>
      </c>
      <c r="M127" t="str">
        <f>IF(C127='PLANNING MATOS'!$A$5,INVENTAIRE!L115,"")</f>
        <v/>
      </c>
      <c r="N127" t="str">
        <f t="shared" si="10"/>
        <v/>
      </c>
      <c r="O127">
        <f>ROWS($A$4:Tableau7[[#This Row],[DESIGNATION]])</f>
        <v>124</v>
      </c>
      <c r="P127" t="str">
        <f>IF($C127='EMPRUNT MATERIEL'!$B$2,INVENTAIRE!O115,"")</f>
        <v/>
      </c>
      <c r="Q127" t="str">
        <f t="shared" si="11"/>
        <v/>
      </c>
      <c r="R127" s="109" t="str">
        <f>IFERROR(INDEX(Tableau1[dispodates],MATCH(INVENTAIRE!A115,Tableau1[[MATERIEL ]],0)), "dispo")</f>
        <v>dispo</v>
      </c>
      <c r="S127" s="1"/>
      <c r="T127" s="1"/>
      <c r="U127" s="1"/>
      <c r="V127" s="1"/>
      <c r="W127" s="1"/>
      <c r="X127" s="5"/>
      <c r="Y127" s="1"/>
      <c r="Z127" s="1"/>
      <c r="AA127" s="1"/>
      <c r="AB127" s="1"/>
    </row>
    <row r="128" spans="1:28" x14ac:dyDescent="0.25">
      <c r="A128" s="3" t="s">
        <v>106</v>
      </c>
      <c r="B128" s="1" t="s">
        <v>5</v>
      </c>
      <c r="C128" s="1" t="s">
        <v>85</v>
      </c>
      <c r="J128" s="1" t="s">
        <v>31</v>
      </c>
      <c r="K128" s="1">
        <f t="shared" si="12"/>
        <v>0</v>
      </c>
      <c r="L128">
        <f>ROWS($A$4:Tableau7[[#This Row],[DESIGNATION]])</f>
        <v>125</v>
      </c>
      <c r="M128" t="str">
        <f>IF(C128='PLANNING MATOS'!$A$5,INVENTAIRE!L116,"")</f>
        <v/>
      </c>
      <c r="N128" t="str">
        <f t="shared" si="10"/>
        <v/>
      </c>
      <c r="O128">
        <f>ROWS($A$4:Tableau7[[#This Row],[DESIGNATION]])</f>
        <v>125</v>
      </c>
      <c r="P128" t="str">
        <f>IF($C128='EMPRUNT MATERIEL'!$B$2,INVENTAIRE!O116,"")</f>
        <v/>
      </c>
      <c r="Q128" t="str">
        <f t="shared" si="11"/>
        <v/>
      </c>
      <c r="R128" s="109" t="str">
        <f>IFERROR(INDEX(Tableau1[dispodates],MATCH(INVENTAIRE!A116,Tableau1[[MATERIEL ]],0)), "dispo")</f>
        <v>dispo</v>
      </c>
      <c r="S128" s="1"/>
      <c r="T128" s="1"/>
      <c r="U128" s="1"/>
      <c r="V128" s="1"/>
      <c r="W128" s="1"/>
      <c r="X128" s="5"/>
      <c r="Y128" s="1"/>
      <c r="Z128" s="1"/>
      <c r="AA128" s="1"/>
      <c r="AB128" s="1"/>
    </row>
    <row r="129" spans="1:28" x14ac:dyDescent="0.25">
      <c r="A129" s="3" t="s">
        <v>165</v>
      </c>
      <c r="B129" s="1">
        <v>5</v>
      </c>
      <c r="C129" s="1" t="s">
        <v>6</v>
      </c>
      <c r="D129" s="1" t="s">
        <v>31</v>
      </c>
      <c r="E129" s="1" t="s">
        <v>166</v>
      </c>
      <c r="F129" s="1" t="s">
        <v>167</v>
      </c>
      <c r="G129" s="5">
        <v>3000</v>
      </c>
      <c r="H129" s="1" t="s">
        <v>168</v>
      </c>
      <c r="I129" s="1" t="s">
        <v>169</v>
      </c>
      <c r="J129" s="1" t="s">
        <v>31</v>
      </c>
      <c r="K129" s="1" t="str">
        <f t="shared" si="12"/>
        <v>X</v>
      </c>
      <c r="L129">
        <f>ROWS($A$4:Tableau7[[#This Row],[DESIGNATION]])</f>
        <v>126</v>
      </c>
      <c r="M129" t="str">
        <f>IF(C129='PLANNING MATOS'!$A$5,INVENTAIRE!L117,"")</f>
        <v/>
      </c>
      <c r="N129" t="str">
        <f t="shared" si="10"/>
        <v/>
      </c>
      <c r="O129">
        <f>ROWS($A$4:Tableau7[[#This Row],[DESIGNATION]])</f>
        <v>126</v>
      </c>
      <c r="P129" t="str">
        <f>IF($C129='EMPRUNT MATERIEL'!$B$2,INVENTAIRE!O117,"")</f>
        <v/>
      </c>
      <c r="Q129" t="str">
        <f t="shared" si="11"/>
        <v/>
      </c>
      <c r="R129" s="109" t="str">
        <f>IFERROR(INDEX(Tableau1[dispodates],MATCH(INVENTAIRE!A117,Tableau1[[MATERIEL ]],0)), "dispo")</f>
        <v>dispo</v>
      </c>
      <c r="S129" s="1"/>
      <c r="T129" s="1"/>
      <c r="U129" s="1"/>
      <c r="V129" s="1"/>
      <c r="W129" s="1"/>
      <c r="X129" s="5"/>
      <c r="Y129" s="1"/>
      <c r="Z129" s="1"/>
      <c r="AA129" s="1"/>
      <c r="AB129" s="1"/>
    </row>
    <row r="130" spans="1:28" x14ac:dyDescent="0.25">
      <c r="A130" s="2" t="s">
        <v>33</v>
      </c>
      <c r="B130" s="1">
        <v>5</v>
      </c>
      <c r="C130" s="1" t="s">
        <v>6</v>
      </c>
      <c r="F130" s="1" t="s">
        <v>164</v>
      </c>
      <c r="H130" s="1" t="s">
        <v>123</v>
      </c>
      <c r="J130" s="1" t="s">
        <v>31</v>
      </c>
      <c r="K130" s="1">
        <f t="shared" si="12"/>
        <v>0</v>
      </c>
      <c r="L130">
        <f>ROWS($A$4:Tableau7[[#This Row],[DESIGNATION]])</f>
        <v>127</v>
      </c>
      <c r="M130" t="str">
        <f>IF(C130='PLANNING MATOS'!$A$5,INVENTAIRE!L118,"")</f>
        <v/>
      </c>
      <c r="N130" t="str">
        <f t="shared" si="10"/>
        <v/>
      </c>
      <c r="O130">
        <f>ROWS($A$4:Tableau7[[#This Row],[DESIGNATION]])</f>
        <v>127</v>
      </c>
      <c r="P130" t="str">
        <f>IF($C130='EMPRUNT MATERIEL'!$B$2,INVENTAIRE!O118,"")</f>
        <v/>
      </c>
      <c r="Q130" t="str">
        <f t="shared" si="11"/>
        <v/>
      </c>
      <c r="R130" s="109" t="str">
        <f>IFERROR(INDEX(Tableau1[dispodates],MATCH(INVENTAIRE!A118,Tableau1[[MATERIEL ]],0)), "dispo")</f>
        <v>dispo</v>
      </c>
      <c r="S130" s="1"/>
      <c r="T130" s="1"/>
      <c r="U130" s="1"/>
      <c r="V130" s="1"/>
      <c r="W130" s="1"/>
      <c r="X130" s="5"/>
      <c r="Y130" s="1"/>
      <c r="Z130" s="1"/>
      <c r="AA130" s="1"/>
      <c r="AB130" s="1"/>
    </row>
    <row r="131" spans="1:28" x14ac:dyDescent="0.25">
      <c r="A131" s="2" t="s">
        <v>34</v>
      </c>
      <c r="B131" s="1">
        <v>5</v>
      </c>
      <c r="C131" s="1" t="s">
        <v>6</v>
      </c>
      <c r="F131" s="1" t="s">
        <v>164</v>
      </c>
      <c r="H131" s="1" t="s">
        <v>123</v>
      </c>
      <c r="J131" s="1" t="s">
        <v>31</v>
      </c>
      <c r="K131" s="1">
        <f t="shared" si="12"/>
        <v>0</v>
      </c>
      <c r="L131">
        <f>ROWS($A$4:Tableau7[[#This Row],[DESIGNATION]])</f>
        <v>128</v>
      </c>
      <c r="M131" t="str">
        <f>IF(C131='PLANNING MATOS'!$A$5,INVENTAIRE!L119,"")</f>
        <v/>
      </c>
      <c r="N131" t="str">
        <f t="shared" si="10"/>
        <v/>
      </c>
      <c r="O131">
        <f>ROWS($A$4:Tableau7[[#This Row],[DESIGNATION]])</f>
        <v>128</v>
      </c>
      <c r="P131" t="str">
        <f>IF($C131='EMPRUNT MATERIEL'!$B$2,INVENTAIRE!O119,"")</f>
        <v/>
      </c>
      <c r="Q131" t="str">
        <f t="shared" si="11"/>
        <v/>
      </c>
      <c r="R131" s="109" t="str">
        <f>IFERROR(INDEX(Tableau1[dispodates],MATCH(INVENTAIRE!A119,Tableau1[[MATERIEL ]],0)), "dispo")</f>
        <v>dispo</v>
      </c>
      <c r="S131" s="1"/>
      <c r="T131" s="1"/>
      <c r="U131" s="1"/>
      <c r="V131" s="1"/>
      <c r="W131" s="1"/>
      <c r="X131" s="5"/>
      <c r="Y131" s="1"/>
      <c r="Z131" s="1"/>
      <c r="AA131" s="1"/>
      <c r="AB131" s="1"/>
    </row>
    <row r="132" spans="1:28" x14ac:dyDescent="0.25">
      <c r="A132" s="2" t="s">
        <v>35</v>
      </c>
      <c r="B132" s="1">
        <v>5</v>
      </c>
      <c r="C132" s="1" t="s">
        <v>6</v>
      </c>
      <c r="F132" s="1" t="s">
        <v>164</v>
      </c>
      <c r="H132" s="1" t="s">
        <v>123</v>
      </c>
      <c r="J132" s="1" t="s">
        <v>31</v>
      </c>
      <c r="K132" s="1">
        <f t="shared" si="12"/>
        <v>0</v>
      </c>
      <c r="L132">
        <f>ROWS($A$4:Tableau7[[#This Row],[DESIGNATION]])</f>
        <v>129</v>
      </c>
      <c r="M132" t="str">
        <f>IF(C132='PLANNING MATOS'!$A$5,INVENTAIRE!L120,"")</f>
        <v/>
      </c>
      <c r="N132" t="str">
        <f t="shared" ref="N132:N148" si="13">IFERROR(SMALL($M$4:$M$416,L132),"")</f>
        <v/>
      </c>
      <c r="O132">
        <f>ROWS($A$4:Tableau7[[#This Row],[DESIGNATION]])</f>
        <v>129</v>
      </c>
      <c r="P132" t="str">
        <f>IF($C132='EMPRUNT MATERIEL'!$B$2,INVENTAIRE!O120,"")</f>
        <v/>
      </c>
      <c r="Q132" t="str">
        <f t="shared" ref="Q132:Q148" si="14">IFERROR(SMALL($P$4:$P$416,O132),"")</f>
        <v/>
      </c>
      <c r="R132" s="109" t="str">
        <f>IFERROR(INDEX(Tableau1[dispodates],MATCH(INVENTAIRE!A120,Tableau1[[MATERIEL ]],0)), "dispo")</f>
        <v>dispo</v>
      </c>
      <c r="S132" s="1"/>
      <c r="T132" s="1"/>
      <c r="U132" s="1"/>
      <c r="V132" s="1"/>
      <c r="W132" s="1"/>
      <c r="X132" s="5"/>
      <c r="Y132" s="1"/>
      <c r="Z132" s="1"/>
      <c r="AA132" s="1"/>
      <c r="AB132" s="1"/>
    </row>
    <row r="133" spans="1:28" x14ac:dyDescent="0.25">
      <c r="A133" s="2" t="s">
        <v>36</v>
      </c>
      <c r="B133" s="1">
        <v>5</v>
      </c>
      <c r="C133" s="1" t="s">
        <v>6</v>
      </c>
      <c r="F133" s="1" t="s">
        <v>164</v>
      </c>
      <c r="H133" s="1" t="s">
        <v>123</v>
      </c>
      <c r="J133" s="1" t="s">
        <v>31</v>
      </c>
      <c r="K133" s="1">
        <f t="shared" si="12"/>
        <v>0</v>
      </c>
      <c r="L133">
        <f>ROWS($A$4:Tableau7[[#This Row],[DESIGNATION]])</f>
        <v>130</v>
      </c>
      <c r="M133" t="str">
        <f>IF(C133='PLANNING MATOS'!$A$5,INVENTAIRE!L121,"")</f>
        <v/>
      </c>
      <c r="N133" t="str">
        <f t="shared" si="13"/>
        <v/>
      </c>
      <c r="O133">
        <f>ROWS($A$4:Tableau7[[#This Row],[DESIGNATION]])</f>
        <v>130</v>
      </c>
      <c r="P133" t="str">
        <f>IF($C133='EMPRUNT MATERIEL'!$B$2,INVENTAIRE!O121,"")</f>
        <v/>
      </c>
      <c r="Q133" t="str">
        <f t="shared" si="14"/>
        <v/>
      </c>
      <c r="R133" s="109" t="str">
        <f>IFERROR(INDEX(Tableau1[dispodates],MATCH(INVENTAIRE!A121,Tableau1[[MATERIEL ]],0)), "dispo")</f>
        <v>dispo</v>
      </c>
      <c r="S133" s="1"/>
      <c r="T133" s="1"/>
      <c r="U133" s="1"/>
      <c r="V133" s="1"/>
      <c r="W133" s="1"/>
      <c r="X133" s="5"/>
      <c r="Y133" s="1"/>
      <c r="Z133" s="1"/>
      <c r="AA133" s="1"/>
      <c r="AB133" s="1"/>
    </row>
    <row r="134" spans="1:28" x14ac:dyDescent="0.25">
      <c r="A134" s="3" t="s">
        <v>137</v>
      </c>
      <c r="C134" s="1" t="s">
        <v>6</v>
      </c>
      <c r="F134" s="1" t="s">
        <v>164</v>
      </c>
      <c r="H134" s="1" t="s">
        <v>123</v>
      </c>
      <c r="I134" s="1" t="s">
        <v>143</v>
      </c>
      <c r="J134" s="1" t="s">
        <v>31</v>
      </c>
      <c r="K134" s="1">
        <f t="shared" si="12"/>
        <v>0</v>
      </c>
      <c r="L134">
        <f>ROWS($A$4:Tableau7[[#This Row],[DESIGNATION]])</f>
        <v>131</v>
      </c>
      <c r="M134" t="str">
        <f>IF(C134='PLANNING MATOS'!$A$5,INVENTAIRE!L122,"")</f>
        <v/>
      </c>
      <c r="N134" t="str">
        <f t="shared" si="13"/>
        <v/>
      </c>
      <c r="O134">
        <f>ROWS($A$4:Tableau7[[#This Row],[DESIGNATION]])</f>
        <v>131</v>
      </c>
      <c r="P134" t="str">
        <f>IF($C134='EMPRUNT MATERIEL'!$B$2,INVENTAIRE!O122,"")</f>
        <v/>
      </c>
      <c r="Q134" t="str">
        <f t="shared" si="14"/>
        <v/>
      </c>
      <c r="R134" s="109" t="str">
        <f>IFERROR(INDEX(Tableau1[dispodates],MATCH(INVENTAIRE!A122,Tableau1[[MATERIEL ]],0)), "dispo")</f>
        <v>dispo</v>
      </c>
      <c r="S134" s="1"/>
      <c r="T134" s="1"/>
      <c r="U134" s="1"/>
      <c r="V134" s="1"/>
      <c r="W134" s="1"/>
      <c r="X134" s="5"/>
      <c r="Y134" s="1"/>
      <c r="Z134" s="1"/>
      <c r="AA134" s="1"/>
      <c r="AB134" s="1"/>
    </row>
    <row r="135" spans="1:28" x14ac:dyDescent="0.25">
      <c r="A135" s="2" t="s">
        <v>138</v>
      </c>
      <c r="B135" s="1">
        <v>5</v>
      </c>
      <c r="C135" s="1" t="s">
        <v>6</v>
      </c>
      <c r="D135" s="1">
        <v>20326</v>
      </c>
      <c r="E135" s="1">
        <v>4057687</v>
      </c>
      <c r="F135" s="1" t="s">
        <v>164</v>
      </c>
      <c r="G135" s="5">
        <v>700</v>
      </c>
      <c r="H135" s="1" t="s">
        <v>123</v>
      </c>
      <c r="I135" s="1" t="s">
        <v>140</v>
      </c>
      <c r="J135" s="1" t="s">
        <v>31</v>
      </c>
      <c r="K135" s="1">
        <f t="shared" si="12"/>
        <v>20326</v>
      </c>
      <c r="L135">
        <f>ROWS($A$4:Tableau7[[#This Row],[DESIGNATION]])</f>
        <v>132</v>
      </c>
      <c r="M135" t="str">
        <f>IF(C135='PLANNING MATOS'!$A$5,INVENTAIRE!L123,"")</f>
        <v/>
      </c>
      <c r="N135" t="str">
        <f t="shared" si="13"/>
        <v/>
      </c>
      <c r="O135">
        <f>ROWS($A$4:Tableau7[[#This Row],[DESIGNATION]])</f>
        <v>132</v>
      </c>
      <c r="P135" t="str">
        <f>IF($C135='EMPRUNT MATERIEL'!$B$2,INVENTAIRE!O123,"")</f>
        <v/>
      </c>
      <c r="Q135" t="str">
        <f t="shared" si="14"/>
        <v/>
      </c>
      <c r="R135" s="109" t="str">
        <f>IFERROR(INDEX(Tableau1[dispodates],MATCH(INVENTAIRE!A123,Tableau1[[MATERIEL ]],0)), "dispo")</f>
        <v>dispo</v>
      </c>
      <c r="S135" s="1"/>
      <c r="T135" s="1"/>
      <c r="U135" s="1"/>
      <c r="V135" s="1"/>
      <c r="W135" s="1"/>
      <c r="X135" s="5"/>
      <c r="Y135" s="1"/>
      <c r="Z135" s="1"/>
      <c r="AA135" s="1"/>
      <c r="AB135" s="1"/>
    </row>
    <row r="136" spans="1:28" x14ac:dyDescent="0.25">
      <c r="A136" s="2" t="s">
        <v>139</v>
      </c>
      <c r="B136" s="1">
        <v>5</v>
      </c>
      <c r="C136" s="1" t="s">
        <v>6</v>
      </c>
      <c r="F136" s="1" t="s">
        <v>164</v>
      </c>
      <c r="G136" s="5">
        <v>700</v>
      </c>
      <c r="H136" s="1" t="s">
        <v>123</v>
      </c>
      <c r="I136" s="1" t="s">
        <v>140</v>
      </c>
      <c r="J136" s="1" t="s">
        <v>31</v>
      </c>
      <c r="K136" s="1">
        <f t="shared" si="12"/>
        <v>0</v>
      </c>
      <c r="L136">
        <f>ROWS($A$4:Tableau7[[#This Row],[DESIGNATION]])</f>
        <v>133</v>
      </c>
      <c r="M136" t="str">
        <f>IF(C136='PLANNING MATOS'!$A$5,INVENTAIRE!L124,"")</f>
        <v/>
      </c>
      <c r="N136" t="str">
        <f t="shared" si="13"/>
        <v/>
      </c>
      <c r="O136">
        <f>ROWS($A$4:Tableau7[[#This Row],[DESIGNATION]])</f>
        <v>133</v>
      </c>
      <c r="P136" t="str">
        <f>IF($C136='EMPRUNT MATERIEL'!$B$2,INVENTAIRE!O124,"")</f>
        <v/>
      </c>
      <c r="Q136" t="str">
        <f t="shared" si="14"/>
        <v/>
      </c>
      <c r="R136" s="109" t="str">
        <f>IFERROR(INDEX(Tableau1[dispodates],MATCH(INVENTAIRE!A124,Tableau1[[MATERIEL ]],0)), "dispo")</f>
        <v>dispo</v>
      </c>
      <c r="S136" s="1"/>
      <c r="T136" s="1"/>
      <c r="U136" s="1"/>
      <c r="V136" s="1"/>
      <c r="W136" s="1"/>
      <c r="X136" s="5"/>
      <c r="Y136" s="1"/>
      <c r="Z136" s="1"/>
      <c r="AA136" s="1"/>
      <c r="AB136" s="1"/>
    </row>
    <row r="137" spans="1:28" x14ac:dyDescent="0.25">
      <c r="A137" s="3" t="s">
        <v>142</v>
      </c>
      <c r="B137" s="1">
        <v>5</v>
      </c>
      <c r="C137" s="1" t="s">
        <v>6</v>
      </c>
      <c r="F137" s="1" t="s">
        <v>164</v>
      </c>
      <c r="H137" s="1" t="s">
        <v>123</v>
      </c>
      <c r="I137" s="1" t="s">
        <v>141</v>
      </c>
      <c r="J137" s="1" t="s">
        <v>31</v>
      </c>
      <c r="K137" s="1">
        <f t="shared" si="12"/>
        <v>0</v>
      </c>
      <c r="L137">
        <f>ROWS($A$4:Tableau7[[#This Row],[DESIGNATION]])</f>
        <v>134</v>
      </c>
      <c r="M137" t="str">
        <f>IF(C137='PLANNING MATOS'!$A$5,INVENTAIRE!L125,"")</f>
        <v/>
      </c>
      <c r="N137" t="str">
        <f t="shared" si="13"/>
        <v/>
      </c>
      <c r="O137">
        <f>ROWS($A$4:Tableau7[[#This Row],[DESIGNATION]])</f>
        <v>134</v>
      </c>
      <c r="P137" t="str">
        <f>IF($C137='EMPRUNT MATERIEL'!$B$2,INVENTAIRE!O125,"")</f>
        <v/>
      </c>
      <c r="Q137" t="str">
        <f t="shared" si="14"/>
        <v/>
      </c>
      <c r="R137" s="109" t="str">
        <f>IFERROR(INDEX(Tableau1[dispodates],MATCH(INVENTAIRE!A125,Tableau1[[MATERIEL ]],0)), "dispo")</f>
        <v>dispo</v>
      </c>
    </row>
    <row r="138" spans="1:28" x14ac:dyDescent="0.25">
      <c r="A138" s="2" t="s">
        <v>37</v>
      </c>
      <c r="B138" s="1" t="s">
        <v>5</v>
      </c>
      <c r="C138" s="1" t="s">
        <v>6</v>
      </c>
      <c r="D138" s="1" t="s">
        <v>20</v>
      </c>
      <c r="E138" s="1" t="s">
        <v>20</v>
      </c>
      <c r="J138" s="1" t="s">
        <v>31</v>
      </c>
      <c r="K138" s="1" t="str">
        <f t="shared" si="12"/>
        <v>x</v>
      </c>
      <c r="L138">
        <f>ROWS($A$4:Tableau7[[#This Row],[DESIGNATION]])</f>
        <v>135</v>
      </c>
      <c r="M138" t="str">
        <f>IF(C138='PLANNING MATOS'!$A$5,INVENTAIRE!L126,"")</f>
        <v/>
      </c>
      <c r="N138" t="str">
        <f t="shared" si="13"/>
        <v/>
      </c>
      <c r="O138">
        <f>ROWS($A$4:Tableau7[[#This Row],[DESIGNATION]])</f>
        <v>135</v>
      </c>
      <c r="P138" t="str">
        <f>IF($C138='EMPRUNT MATERIEL'!$B$2,INVENTAIRE!O126,"")</f>
        <v/>
      </c>
      <c r="Q138" t="str">
        <f t="shared" si="14"/>
        <v/>
      </c>
      <c r="R138" s="109" t="str">
        <f>IFERROR(INDEX(Tableau1[dispodates],MATCH(INVENTAIRE!A126,Tableau1[[MATERIEL ]],0)), "dispo")</f>
        <v>dispo</v>
      </c>
    </row>
    <row r="139" spans="1:28" x14ac:dyDescent="0.25">
      <c r="A139" s="2" t="s">
        <v>170</v>
      </c>
      <c r="B139" s="1">
        <v>5</v>
      </c>
      <c r="C139" s="1" t="s">
        <v>6</v>
      </c>
      <c r="D139" s="1" t="s">
        <v>31</v>
      </c>
      <c r="F139" s="1" t="s">
        <v>175</v>
      </c>
      <c r="G139" s="5">
        <v>70</v>
      </c>
      <c r="H139" s="1" t="s">
        <v>124</v>
      </c>
      <c r="I139" s="1" t="s">
        <v>173</v>
      </c>
      <c r="J139" s="1" t="s">
        <v>31</v>
      </c>
      <c r="K139" s="1" t="str">
        <f t="shared" si="12"/>
        <v>X</v>
      </c>
      <c r="L139">
        <f>ROWS($A$4:Tableau7[[#This Row],[DESIGNATION]])</f>
        <v>136</v>
      </c>
      <c r="M139" t="str">
        <f>IF(C139='PLANNING MATOS'!$A$5,INVENTAIRE!L127,"")</f>
        <v/>
      </c>
      <c r="N139" t="str">
        <f t="shared" si="13"/>
        <v/>
      </c>
      <c r="O139">
        <f>ROWS($A$4:Tableau7[[#This Row],[DESIGNATION]])</f>
        <v>136</v>
      </c>
      <c r="P139" t="str">
        <f>IF($C139='EMPRUNT MATERIEL'!$B$2,INVENTAIRE!O127,"")</f>
        <v/>
      </c>
      <c r="Q139" t="str">
        <f t="shared" si="14"/>
        <v/>
      </c>
      <c r="R139" s="109" t="str">
        <f>IFERROR(INDEX(Tableau1[dispodates],MATCH(INVENTAIRE!A127,Tableau1[[MATERIEL ]],0)), "dispo")</f>
        <v>dispo</v>
      </c>
    </row>
    <row r="140" spans="1:28" x14ac:dyDescent="0.25">
      <c r="A140" s="2" t="s">
        <v>171</v>
      </c>
      <c r="B140" s="1">
        <v>5</v>
      </c>
      <c r="C140" s="1" t="s">
        <v>6</v>
      </c>
      <c r="D140" s="1" t="s">
        <v>31</v>
      </c>
      <c r="E140" s="1" t="s">
        <v>174</v>
      </c>
      <c r="F140" s="1" t="s">
        <v>175</v>
      </c>
      <c r="G140" s="5">
        <v>70</v>
      </c>
      <c r="H140" s="1" t="s">
        <v>124</v>
      </c>
      <c r="I140" s="1" t="s">
        <v>173</v>
      </c>
      <c r="J140" s="1" t="s">
        <v>31</v>
      </c>
      <c r="K140" s="1" t="str">
        <f t="shared" si="12"/>
        <v>X</v>
      </c>
      <c r="L140">
        <f>ROWS($A$4:Tableau7[[#This Row],[DESIGNATION]])</f>
        <v>137</v>
      </c>
      <c r="M140" t="str">
        <f>IF(C140='PLANNING MATOS'!$A$5,INVENTAIRE!L128,"")</f>
        <v/>
      </c>
      <c r="N140" t="str">
        <f t="shared" si="13"/>
        <v/>
      </c>
      <c r="O140">
        <f>ROWS($A$4:Tableau7[[#This Row],[DESIGNATION]])</f>
        <v>137</v>
      </c>
      <c r="P140" t="str">
        <f>IF($C140='EMPRUNT MATERIEL'!$B$2,INVENTAIRE!O128,"")</f>
        <v/>
      </c>
      <c r="Q140" t="str">
        <f t="shared" si="14"/>
        <v/>
      </c>
      <c r="R140" s="109" t="str">
        <f>IFERROR(INDEX(Tableau1[dispodates],MATCH(INVENTAIRE!A128,Tableau1[[MATERIEL ]],0)), "dispo")</f>
        <v>dispo</v>
      </c>
    </row>
    <row r="141" spans="1:28" x14ac:dyDescent="0.25">
      <c r="A141" s="2" t="s">
        <v>172</v>
      </c>
      <c r="B141" s="1">
        <v>5</v>
      </c>
      <c r="C141" s="1" t="s">
        <v>6</v>
      </c>
      <c r="D141" s="1" t="s">
        <v>31</v>
      </c>
      <c r="E141" s="1" t="s">
        <v>179</v>
      </c>
      <c r="F141" s="1" t="s">
        <v>175</v>
      </c>
      <c r="G141" s="5">
        <v>70</v>
      </c>
      <c r="H141" s="1" t="s">
        <v>124</v>
      </c>
      <c r="I141" s="1" t="s">
        <v>173</v>
      </c>
      <c r="J141" s="1" t="s">
        <v>31</v>
      </c>
      <c r="K141" s="1" t="str">
        <f t="shared" si="12"/>
        <v>X</v>
      </c>
      <c r="L141">
        <f>ROWS($A$4:Tableau7[[#This Row],[DESIGNATION]])</f>
        <v>138</v>
      </c>
      <c r="M141" t="str">
        <f>IF(C141='PLANNING MATOS'!$A$5,INVENTAIRE!L129,"")</f>
        <v/>
      </c>
      <c r="N141" t="str">
        <f t="shared" si="13"/>
        <v/>
      </c>
      <c r="O141">
        <f>ROWS($A$4:Tableau7[[#This Row],[DESIGNATION]])</f>
        <v>138</v>
      </c>
      <c r="P141" t="str">
        <f>IF($C141='EMPRUNT MATERIEL'!$B$2,INVENTAIRE!O129,"")</f>
        <v/>
      </c>
      <c r="Q141" t="str">
        <f t="shared" si="14"/>
        <v/>
      </c>
      <c r="R141" s="109" t="str">
        <f>IFERROR(INDEX(Tableau1[dispodates],MATCH(INVENTAIRE!A129,Tableau1[[MATERIEL ]],0)), "dispo")</f>
        <v>dispo</v>
      </c>
    </row>
    <row r="142" spans="1:28" x14ac:dyDescent="0.25">
      <c r="A142" s="2" t="s">
        <v>38</v>
      </c>
      <c r="B142" s="1" t="s">
        <v>4</v>
      </c>
      <c r="C142" s="1" t="s">
        <v>6</v>
      </c>
      <c r="J142" s="1" t="s">
        <v>31</v>
      </c>
      <c r="K142" s="1">
        <f t="shared" si="12"/>
        <v>0</v>
      </c>
      <c r="L142">
        <f>ROWS($A$4:Tableau7[[#This Row],[DESIGNATION]])</f>
        <v>139</v>
      </c>
      <c r="M142" t="str">
        <f>IF(C142='PLANNING MATOS'!$A$5,INVENTAIRE!L130,"")</f>
        <v/>
      </c>
      <c r="N142" t="str">
        <f t="shared" si="13"/>
        <v/>
      </c>
      <c r="O142">
        <f>ROWS($A$4:Tableau7[[#This Row],[DESIGNATION]])</f>
        <v>139</v>
      </c>
      <c r="P142" t="str">
        <f>IF($C142='EMPRUNT MATERIEL'!$B$2,INVENTAIRE!O130,"")</f>
        <v/>
      </c>
      <c r="Q142" t="str">
        <f t="shared" si="14"/>
        <v/>
      </c>
      <c r="R142" s="109" t="str">
        <f>IFERROR(INDEX(Tableau1[dispodates],MATCH(INVENTAIRE!A130,Tableau1[[MATERIEL ]],0)), "dispo")</f>
        <v>dispo</v>
      </c>
    </row>
    <row r="143" spans="1:28" x14ac:dyDescent="0.25">
      <c r="A143" s="2" t="s">
        <v>39</v>
      </c>
      <c r="B143" s="1">
        <v>5</v>
      </c>
      <c r="C143" s="1" t="s">
        <v>6</v>
      </c>
      <c r="J143" s="1" t="s">
        <v>31</v>
      </c>
      <c r="K143" s="1">
        <f t="shared" si="12"/>
        <v>0</v>
      </c>
      <c r="L143">
        <f>ROWS($A$4:Tableau7[[#This Row],[DESIGNATION]])</f>
        <v>140</v>
      </c>
      <c r="M143" t="str">
        <f>IF(C143='PLANNING MATOS'!$A$5,INVENTAIRE!L131,"")</f>
        <v/>
      </c>
      <c r="N143" t="str">
        <f t="shared" si="13"/>
        <v/>
      </c>
      <c r="O143">
        <f>ROWS($A$4:Tableau7[[#This Row],[DESIGNATION]])</f>
        <v>140</v>
      </c>
      <c r="P143" t="str">
        <f>IF($C143='EMPRUNT MATERIEL'!$B$2,INVENTAIRE!O131,"")</f>
        <v/>
      </c>
      <c r="Q143" t="str">
        <f t="shared" si="14"/>
        <v/>
      </c>
      <c r="R143" s="109" t="str">
        <f>IFERROR(INDEX(Tableau1[dispodates],MATCH(INVENTAIRE!A131,Tableau1[[MATERIEL ]],0)), "dispo")</f>
        <v>dispo</v>
      </c>
    </row>
    <row r="144" spans="1:28" x14ac:dyDescent="0.25">
      <c r="A144" s="2" t="s">
        <v>40</v>
      </c>
      <c r="B144" s="1">
        <v>5</v>
      </c>
      <c r="C144" s="1" t="s">
        <v>6</v>
      </c>
      <c r="H144" s="1" t="s">
        <v>128</v>
      </c>
      <c r="J144" s="1" t="s">
        <v>31</v>
      </c>
      <c r="K144" s="1">
        <f t="shared" si="12"/>
        <v>0</v>
      </c>
      <c r="L144">
        <f>ROWS($A$4:Tableau7[[#This Row],[DESIGNATION]])</f>
        <v>141</v>
      </c>
      <c r="M144" t="str">
        <f>IF(C144='PLANNING MATOS'!$A$5,INVENTAIRE!L132,"")</f>
        <v/>
      </c>
      <c r="N144" t="str">
        <f t="shared" si="13"/>
        <v/>
      </c>
      <c r="O144">
        <f>ROWS($A$4:Tableau7[[#This Row],[DESIGNATION]])</f>
        <v>141</v>
      </c>
      <c r="P144" t="str">
        <f>IF($C144='EMPRUNT MATERIEL'!$B$2,INVENTAIRE!O132,"")</f>
        <v/>
      </c>
      <c r="Q144" t="str">
        <f t="shared" si="14"/>
        <v/>
      </c>
      <c r="R144" s="109" t="str">
        <f>IFERROR(INDEX(Tableau1[dispodates],MATCH(INVENTAIRE!A132,Tableau1[[MATERIEL ]],0)), "dispo")</f>
        <v>dispo</v>
      </c>
    </row>
    <row r="145" spans="1:18" x14ac:dyDescent="0.25">
      <c r="A145" s="2" t="s">
        <v>41</v>
      </c>
      <c r="B145" s="1" t="s">
        <v>5</v>
      </c>
      <c r="C145" s="1" t="s">
        <v>6</v>
      </c>
      <c r="J145" s="1" t="s">
        <v>31</v>
      </c>
      <c r="K145" s="1">
        <f t="shared" si="12"/>
        <v>0</v>
      </c>
      <c r="L145">
        <f>ROWS($A$4:Tableau7[[#This Row],[DESIGNATION]])</f>
        <v>142</v>
      </c>
      <c r="M145" t="str">
        <f>IF(C145='PLANNING MATOS'!$A$5,INVENTAIRE!L133,"")</f>
        <v/>
      </c>
      <c r="N145" t="str">
        <f t="shared" si="13"/>
        <v/>
      </c>
      <c r="O145">
        <f>ROWS($A$4:Tableau7[[#This Row],[DESIGNATION]])</f>
        <v>142</v>
      </c>
      <c r="P145" t="str">
        <f>IF($C145='EMPRUNT MATERIEL'!$B$2,INVENTAIRE!O133,"")</f>
        <v/>
      </c>
      <c r="Q145" t="str">
        <f t="shared" si="14"/>
        <v/>
      </c>
      <c r="R145" s="109" t="str">
        <f>IFERROR(INDEX(Tableau1[dispodates],MATCH(INVENTAIRE!A133,Tableau1[[MATERIEL ]],0)), "dispo")</f>
        <v>dispo</v>
      </c>
    </row>
    <row r="146" spans="1:18" x14ac:dyDescent="0.25">
      <c r="A146" s="2" t="s">
        <v>42</v>
      </c>
      <c r="B146" s="1">
        <v>5</v>
      </c>
      <c r="C146" s="1" t="s">
        <v>6</v>
      </c>
      <c r="D146" s="1" t="s">
        <v>20</v>
      </c>
      <c r="E146" s="1" t="s">
        <v>20</v>
      </c>
      <c r="J146" s="1" t="s">
        <v>31</v>
      </c>
      <c r="K146" s="1" t="str">
        <f t="shared" si="12"/>
        <v>x</v>
      </c>
      <c r="L146">
        <f>ROWS($A$4:Tableau7[[#This Row],[DESIGNATION]])</f>
        <v>143</v>
      </c>
      <c r="M146" t="str">
        <f>IF(C146='PLANNING MATOS'!$A$5,INVENTAIRE!L134,"")</f>
        <v/>
      </c>
      <c r="N146" t="str">
        <f t="shared" si="13"/>
        <v/>
      </c>
      <c r="O146">
        <f>ROWS($A$4:Tableau7[[#This Row],[DESIGNATION]])</f>
        <v>143</v>
      </c>
      <c r="P146" t="str">
        <f>IF($C146='EMPRUNT MATERIEL'!$B$2,INVENTAIRE!O134,"")</f>
        <v/>
      </c>
      <c r="Q146" t="str">
        <f t="shared" si="14"/>
        <v/>
      </c>
      <c r="R146" s="109" t="str">
        <f>IFERROR(INDEX(Tableau1[dispodates],MATCH(INVENTAIRE!A134,Tableau1[[MATERIEL ]],0)), "dispo")</f>
        <v>dispo</v>
      </c>
    </row>
    <row r="147" spans="1:18" x14ac:dyDescent="0.25">
      <c r="A147" s="118" t="s">
        <v>43</v>
      </c>
      <c r="B147" s="1" t="s">
        <v>261</v>
      </c>
      <c r="C147" s="1" t="s">
        <v>6</v>
      </c>
      <c r="D147" s="1" t="s">
        <v>31</v>
      </c>
      <c r="E147" s="1" t="s">
        <v>31</v>
      </c>
      <c r="F147" s="1" t="s">
        <v>31</v>
      </c>
      <c r="G147" s="5">
        <v>300</v>
      </c>
      <c r="H147" s="1" t="s">
        <v>125</v>
      </c>
      <c r="I147" s="1" t="s">
        <v>0</v>
      </c>
      <c r="J147" s="1"/>
      <c r="K147" s="1" t="str">
        <f t="shared" si="12"/>
        <v>X</v>
      </c>
      <c r="L147">
        <f>ROWS($A$4:Tableau7[[#This Row],[DESIGNATION]])</f>
        <v>144</v>
      </c>
      <c r="M147" t="str">
        <f>IF(C147='PLANNING MATOS'!$A$5,INVENTAIRE!L136,"")</f>
        <v/>
      </c>
      <c r="N147" t="str">
        <f t="shared" si="13"/>
        <v/>
      </c>
      <c r="O147">
        <f>ROWS($A$4:Tableau7[[#This Row],[DESIGNATION]])</f>
        <v>144</v>
      </c>
      <c r="P147" t="str">
        <f>IF($C147='EMPRUNT MATERIEL'!$B$2,INVENTAIRE!O136,"")</f>
        <v/>
      </c>
      <c r="Q147" t="str">
        <f t="shared" si="14"/>
        <v/>
      </c>
      <c r="R147" s="109" t="str">
        <f>IFERROR(INDEX(Tableau1[dispodates],MATCH(INVENTAIRE!A136,Tableau1[[MATERIEL ]],0)), "dispo")</f>
        <v>dispo</v>
      </c>
    </row>
    <row r="148" spans="1:18" x14ac:dyDescent="0.25">
      <c r="A148" s="3" t="s">
        <v>260</v>
      </c>
      <c r="B148" s="1" t="s">
        <v>261</v>
      </c>
      <c r="C148" s="1" t="s">
        <v>6</v>
      </c>
      <c r="D148" s="1" t="s">
        <v>31</v>
      </c>
      <c r="E148" s="1" t="s">
        <v>31</v>
      </c>
      <c r="F148" s="1" t="s">
        <v>31</v>
      </c>
      <c r="G148" s="5">
        <v>300</v>
      </c>
      <c r="H148" s="1" t="s">
        <v>125</v>
      </c>
      <c r="I148" s="1" t="s">
        <v>0</v>
      </c>
      <c r="J148" s="1"/>
      <c r="K148" s="1" t="str">
        <f t="shared" si="12"/>
        <v>X</v>
      </c>
      <c r="L148">
        <f>ROWS($A$4:Tableau7[[#This Row],[DESIGNATION]])</f>
        <v>145</v>
      </c>
      <c r="M148" t="str">
        <f>IF(C148='PLANNING MATOS'!$A$5,INVENTAIRE!L135,"")</f>
        <v/>
      </c>
      <c r="N148" t="str">
        <f t="shared" si="13"/>
        <v/>
      </c>
      <c r="O148">
        <f>ROWS($A$4:Tableau7[[#This Row],[DESIGNATION]])</f>
        <v>145</v>
      </c>
      <c r="P148" t="str">
        <f>IF($C148='EMPRUNT MATERIEL'!$B$2,INVENTAIRE!O135,"")</f>
        <v/>
      </c>
      <c r="Q148" t="str">
        <f t="shared" si="14"/>
        <v/>
      </c>
      <c r="R148" s="109" t="str">
        <f>IFERROR(INDEX(Tableau1[dispodates],MATCH(INVENTAIRE!A135,Tableau1[[MATERIEL ]],0)), "dispo")</f>
        <v>dispo</v>
      </c>
    </row>
  </sheetData>
  <sortState ref="A2:K110">
    <sortCondition ref="A2:A110"/>
  </sortState>
  <mergeCells count="2">
    <mergeCell ref="A1:Q1"/>
    <mergeCell ref="A2:Q2"/>
  </mergeCells>
  <dataValidations count="1">
    <dataValidation type="list" allowBlank="1" showInputMessage="1" showErrorMessage="1" sqref="G58">
      <formula1>"INVENTAIRE"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72" r:id="rId4" name="CommandButton2">
          <controlPr defaultSize="0" autoLine="0" r:id="rId5">
            <anchor moveWithCells="1">
              <from>
                <xdr:col>0</xdr:col>
                <xdr:colOff>1190625</xdr:colOff>
                <xdr:row>0</xdr:row>
                <xdr:rowOff>180975</xdr:rowOff>
              </from>
              <to>
                <xdr:col>0</xdr:col>
                <xdr:colOff>4038600</xdr:colOff>
                <xdr:row>1</xdr:row>
                <xdr:rowOff>190500</xdr:rowOff>
              </to>
            </anchor>
          </controlPr>
        </control>
      </mc:Choice>
      <mc:Fallback>
        <control shapeId="7172" r:id="rId4" name="CommandButton2"/>
      </mc:Fallback>
    </mc:AlternateContent>
    <mc:AlternateContent xmlns:mc="http://schemas.openxmlformats.org/markup-compatibility/2006">
      <mc:Choice Requires="x14">
        <control shapeId="7171" r:id="rId6" name="Button 3">
          <controlPr defaultSize="0" print="0" autoFill="0" autoPict="0" macro="[0]!TRIBASE" altText="TRI BASE">
            <anchor moveWithCells="1" sizeWithCells="1">
              <from>
                <xdr:col>0</xdr:col>
                <xdr:colOff>4219575</xdr:colOff>
                <xdr:row>0</xdr:row>
                <xdr:rowOff>152400</xdr:rowOff>
              </from>
              <to>
                <xdr:col>2</xdr:col>
                <xdr:colOff>609600</xdr:colOff>
                <xdr:row>1</xdr:row>
                <xdr:rowOff>161925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C1:H101"/>
  <sheetViews>
    <sheetView showGridLines="0" showZeros="0" zoomScaleNormal="100" workbookViewId="0">
      <selection activeCell="G3" sqref="G3:H3"/>
    </sheetView>
  </sheetViews>
  <sheetFormatPr baseColWidth="10" defaultRowHeight="15.95" customHeight="1" x14ac:dyDescent="0.25"/>
  <cols>
    <col min="1" max="2" width="11.42578125" style="94"/>
    <col min="3" max="3" width="34.5703125" style="54" customWidth="1"/>
    <col min="4" max="4" width="28.140625" style="64" customWidth="1"/>
    <col min="5" max="5" width="23.7109375" style="65" customWidth="1"/>
    <col min="6" max="6" width="11.28515625" style="65" customWidth="1"/>
    <col min="7" max="16384" width="11.42578125" style="94"/>
  </cols>
  <sheetData>
    <row r="1" spans="3:8" ht="30" customHeight="1" x14ac:dyDescent="0.3">
      <c r="C1" s="150" t="s">
        <v>235</v>
      </c>
      <c r="D1" s="151"/>
      <c r="E1" s="151"/>
      <c r="F1" s="152"/>
      <c r="G1" s="147" t="s">
        <v>225</v>
      </c>
      <c r="H1" s="147"/>
    </row>
    <row r="2" spans="3:8" ht="15.95" customHeight="1" thickBot="1" x14ac:dyDescent="0.35">
      <c r="C2" s="153" t="str">
        <f>"MISSION  "&amp;IFERROR(INDEX('EMPRUNT MATERIEL'!$E$4:$E$361,'EMPRUNT MATERIEL'!N4),"")&amp;" "&amp;IFERROR(INDEX('EMPRUNT MATERIEL'!$F$4:$F$361,'EMPRUNT MATERIEL'!N4),"")&amp;"  "&amp;IFERROR(INDEX('EMPRUNT MATERIEL'!$A$4:$A$361,'EMPRUNT MATERIEL'!N4),"")</f>
        <v>MISSION  FRANCE LAVAUR  BADUEL Thibault</v>
      </c>
      <c r="D2" s="154"/>
      <c r="E2" s="154"/>
      <c r="F2" s="155"/>
      <c r="G2" s="147" t="s">
        <v>223</v>
      </c>
      <c r="H2" s="147"/>
    </row>
    <row r="3" spans="3:8" ht="15.95" customHeight="1" thickBot="1" x14ac:dyDescent="0.35">
      <c r="C3" s="156" t="str">
        <f>"Du : "&amp;TEXT(IFERROR(INDEX('EMPRUNT MATERIEL'!$C$4:$C$361,'EMPRUNT MATERIEL'!N4),""),"jj/mm/aaaa")&amp;" "&amp;"Au : "&amp;TEXT(IFERROR(INDEX('EMPRUNT MATERIEL'!$D$4:$D$361,'EMPRUNT MATERIEL'!N4),""),"jj/mm/aaaa")</f>
        <v>Du : 11/09/2019 Au : 13/09/2019</v>
      </c>
      <c r="D3" s="157"/>
      <c r="E3" s="157"/>
      <c r="F3" s="158"/>
      <c r="G3" s="148" t="s">
        <v>379</v>
      </c>
      <c r="H3" s="149"/>
    </row>
    <row r="4" spans="3:8" ht="15.95" customHeight="1" thickBot="1" x14ac:dyDescent="0.3">
      <c r="C4" s="56" t="s">
        <v>233</v>
      </c>
      <c r="D4" s="57" t="s">
        <v>113</v>
      </c>
      <c r="E4" s="58" t="s">
        <v>367</v>
      </c>
      <c r="F4" s="59" t="s">
        <v>234</v>
      </c>
    </row>
    <row r="5" spans="3:8" ht="15.95" customHeight="1" x14ac:dyDescent="0.25">
      <c r="C5" s="60" t="str">
        <f>IFERROR(INDEX(MISSMATERIEL,'EMPRUNT MATERIEL'!N4),"")</f>
        <v>AUDIO SOUND DEVICES 688 / 19271</v>
      </c>
      <c r="D5" s="61" t="str">
        <f>IFERROR(VLOOKUP($C5,Tableau7[],8,FALSE),"")</f>
        <v>SOUND DEVICES</v>
      </c>
      <c r="E5" s="62" t="str">
        <f>IFERROR(VLOOKUP($C5,Tableau7[],9,FALSE),"")</f>
        <v>688</v>
      </c>
      <c r="F5" s="63" t="str">
        <f>IFERROR(VLOOKUP($C5,Tableau7[],2,FALSE),"")</f>
        <v>PLACARD</v>
      </c>
    </row>
    <row r="6" spans="3:8" ht="15.95" customHeight="1" x14ac:dyDescent="0.25">
      <c r="C6" s="60" t="str">
        <f>IFERROR(INDEX(MISSMATERIEL,'EMPRUNT MATERIEL'!N5),"")</f>
        <v>AUDIO SOUND DEVICES CL12 / 19531</v>
      </c>
      <c r="D6" s="61" t="str">
        <f>IFERROR(VLOOKUP($C6,Tableau7[],8,FALSE),"")</f>
        <v>SOUND DEVICES</v>
      </c>
      <c r="E6" s="62" t="str">
        <f>IFERROR(VLOOKUP($C6,Tableau7[],9,FALSE),"")</f>
        <v>CL12</v>
      </c>
      <c r="F6" s="63" t="str">
        <f>IFERROR(VLOOKUP($C6,Tableau7[],2,FALSE),"")</f>
        <v>PLACARD</v>
      </c>
    </row>
    <row r="7" spans="3:8" ht="15.95" customHeight="1" x14ac:dyDescent="0.25">
      <c r="C7" s="60" t="str">
        <f>IFERROR(INDEX(MISSMATERIEL,'EMPRUNT MATERIEL'!N6),"")</f>
        <v>AUDIO MICRO CMH 1</v>
      </c>
      <c r="D7" s="61" t="str">
        <f>IFERROR(VLOOKUP($C7,Tableau7[],8,FALSE),"")</f>
        <v>SCHOEPS</v>
      </c>
      <c r="E7" s="62">
        <f>IFERROR(VLOOKUP($C7,Tableau7[],9,FALSE),"")</f>
        <v>0</v>
      </c>
      <c r="F7" s="63" t="str">
        <f>IFERROR(VLOOKUP($C7,Tableau7[],2,FALSE),"")</f>
        <v>PLACARD</v>
      </c>
    </row>
    <row r="8" spans="3:8" ht="15.95" customHeight="1" x14ac:dyDescent="0.25">
      <c r="C8" s="60" t="str">
        <f>IFERROR(INDEX(MISSMATERIEL,'EMPRUNT MATERIEL'!N7),"")</f>
        <v>AUDIO MICRO CMH 2</v>
      </c>
      <c r="D8" s="61" t="str">
        <f>IFERROR(VLOOKUP($C8,Tableau7[],8,FALSE),"")</f>
        <v>SCHOEPS</v>
      </c>
      <c r="E8" s="62">
        <f>IFERROR(VLOOKUP($C8,Tableau7[],9,FALSE),"")</f>
        <v>0</v>
      </c>
      <c r="F8" s="63" t="str">
        <f>IFERROR(VLOOKUP($C8,Tableau7[],2,FALSE),"")</f>
        <v>PLACARD</v>
      </c>
    </row>
    <row r="9" spans="3:8" ht="15.95" customHeight="1" x14ac:dyDescent="0.25">
      <c r="C9" s="60" t="str">
        <f>IFERROR(INDEX(MISSMATERIEL,'EMPRUNT MATERIEL'!N8),"")</f>
        <v>AUDIO MICRO CMH 3</v>
      </c>
      <c r="D9" s="61" t="str">
        <f>IFERROR(VLOOKUP($C9,Tableau7[],8,FALSE),"")</f>
        <v>SCHOEPS</v>
      </c>
      <c r="E9" s="62">
        <f>IFERROR(VLOOKUP($C9,Tableau7[],9,FALSE),"")</f>
        <v>0</v>
      </c>
      <c r="F9" s="63" t="str">
        <f>IFERROR(VLOOKUP($C9,Tableau7[],2,FALSE),"")</f>
        <v>PLACARD</v>
      </c>
    </row>
    <row r="10" spans="3:8" ht="15.95" customHeight="1" x14ac:dyDescent="0.25">
      <c r="C10" s="60" t="str">
        <f>IFERROR(INDEX(MISSMATERIEL,'EMPRUNT MATERIEL'!N9),"")</f>
        <v>AUDIO MICRO CMH 5</v>
      </c>
      <c r="D10" s="61" t="str">
        <f>IFERROR(VLOOKUP($C10,Tableau7[],8,FALSE),"")</f>
        <v>SCHOEPS</v>
      </c>
      <c r="E10" s="62">
        <f>IFERROR(VLOOKUP($C10,Tableau7[],9,FALSE),"")</f>
        <v>0</v>
      </c>
      <c r="F10" s="63" t="str">
        <f>IFERROR(VLOOKUP($C10,Tableau7[],2,FALSE),"")</f>
        <v>PLACARD</v>
      </c>
    </row>
    <row r="11" spans="3:8" ht="15.95" customHeight="1" x14ac:dyDescent="0.25">
      <c r="C11" s="60" t="str">
        <f>IFERROR(INDEX(MISSMATERIEL,'EMPRUNT MATERIEL'!N10),"")</f>
        <v/>
      </c>
      <c r="D11" s="61" t="str">
        <f>IFERROR(VLOOKUP($C11,Tableau7[],8,FALSE),"")</f>
        <v/>
      </c>
      <c r="E11" s="62" t="str">
        <f>IFERROR(VLOOKUP($C11,Tableau7[],9,FALSE),"")</f>
        <v/>
      </c>
      <c r="F11" s="63" t="str">
        <f>IFERROR(VLOOKUP($C11,Tableau7[],2,FALSE),"")</f>
        <v/>
      </c>
    </row>
    <row r="12" spans="3:8" ht="15.95" customHeight="1" x14ac:dyDescent="0.25">
      <c r="C12" s="60" t="str">
        <f>IFERROR(INDEX(MISSMATERIEL,'EMPRUNT MATERIEL'!N11),"")</f>
        <v/>
      </c>
      <c r="D12" s="61" t="str">
        <f>IFERROR(VLOOKUP($C12,Tableau7[],8,FALSE),"")</f>
        <v/>
      </c>
      <c r="E12" s="62" t="str">
        <f>IFERROR(VLOOKUP($C12,Tableau7[],9,FALSE),"")</f>
        <v/>
      </c>
      <c r="F12" s="63" t="str">
        <f>IFERROR(VLOOKUP($C12,Tableau7[],2,FALSE),"")</f>
        <v/>
      </c>
    </row>
    <row r="13" spans="3:8" ht="15.95" customHeight="1" x14ac:dyDescent="0.25">
      <c r="C13" s="60" t="str">
        <f>IFERROR(INDEX(MISSMATERIEL,'EMPRUNT MATERIEL'!N12),"")</f>
        <v/>
      </c>
      <c r="D13" s="61" t="str">
        <f>IFERROR(VLOOKUP($C13,Tableau7[],8,FALSE),"")</f>
        <v/>
      </c>
      <c r="E13" s="62" t="str">
        <f>IFERROR(VLOOKUP($C13,Tableau7[],9,FALSE),"")</f>
        <v/>
      </c>
      <c r="F13" s="63" t="str">
        <f>IFERROR(VLOOKUP($C13,Tableau7[],2,FALSE),"")</f>
        <v/>
      </c>
    </row>
    <row r="14" spans="3:8" ht="15.95" customHeight="1" x14ac:dyDescent="0.25">
      <c r="C14" s="60" t="str">
        <f>IFERROR(INDEX(MISSMATERIEL,'EMPRUNT MATERIEL'!N13),"")</f>
        <v/>
      </c>
      <c r="D14" s="61" t="str">
        <f>IFERROR(VLOOKUP($C14,Tableau7[],8,FALSE),"")</f>
        <v/>
      </c>
      <c r="E14" s="62" t="str">
        <f>IFERROR(VLOOKUP($C14,Tableau7[],9,FALSE),"")</f>
        <v/>
      </c>
      <c r="F14" s="63" t="str">
        <f>IFERROR(VLOOKUP($C14,Tableau7[],2,FALSE),"")</f>
        <v/>
      </c>
    </row>
    <row r="15" spans="3:8" ht="15.95" customHeight="1" x14ac:dyDescent="0.25">
      <c r="C15" s="60" t="str">
        <f>IFERROR(INDEX(MISSMATERIEL,'EMPRUNT MATERIEL'!N14),"")</f>
        <v/>
      </c>
      <c r="D15" s="61" t="str">
        <f>IFERROR(VLOOKUP($C15,Tableau7[],8,FALSE),"")</f>
        <v/>
      </c>
      <c r="E15" s="62" t="str">
        <f>IFERROR(VLOOKUP($C15,Tableau7[],9,FALSE),"")</f>
        <v/>
      </c>
      <c r="F15" s="63" t="str">
        <f>IFERROR(VLOOKUP($C15,Tableau7[],2,FALSE),"")</f>
        <v/>
      </c>
    </row>
    <row r="16" spans="3:8" ht="15.95" customHeight="1" x14ac:dyDescent="0.25">
      <c r="C16" s="60" t="str">
        <f>IFERROR(INDEX(MISSMATERIEL,'EMPRUNT MATERIEL'!N15),"")</f>
        <v/>
      </c>
      <c r="D16" s="61" t="str">
        <f>IFERROR(VLOOKUP($C16,Tableau7[],8,FALSE),"")</f>
        <v/>
      </c>
      <c r="E16" s="62" t="str">
        <f>IFERROR(VLOOKUP($C16,Tableau7[],9,FALSE),"")</f>
        <v/>
      </c>
      <c r="F16" s="63" t="str">
        <f>IFERROR(VLOOKUP($C16,Tableau7[],2,FALSE),"")</f>
        <v/>
      </c>
    </row>
    <row r="17" spans="3:6" ht="15.95" customHeight="1" x14ac:dyDescent="0.25">
      <c r="C17" s="60" t="str">
        <f>IFERROR(INDEX(MISSMATERIEL,'EMPRUNT MATERIEL'!N16),"")</f>
        <v/>
      </c>
      <c r="D17" s="61" t="str">
        <f>IFERROR(VLOOKUP($C17,Tableau7[],8,FALSE),"")</f>
        <v/>
      </c>
      <c r="E17" s="62" t="str">
        <f>IFERROR(VLOOKUP($C17,Tableau7[],9,FALSE),"")</f>
        <v/>
      </c>
      <c r="F17" s="63" t="str">
        <f>IFERROR(VLOOKUP($C17,Tableau7[],2,FALSE),"")</f>
        <v/>
      </c>
    </row>
    <row r="18" spans="3:6" ht="15.95" customHeight="1" x14ac:dyDescent="0.25">
      <c r="C18" s="60" t="str">
        <f>IFERROR(INDEX(MISSMATERIEL,'EMPRUNT MATERIEL'!N17),"")</f>
        <v/>
      </c>
      <c r="D18" s="61" t="str">
        <f>IFERROR(VLOOKUP($C18,Tableau7[],8,FALSE),"")</f>
        <v/>
      </c>
      <c r="E18" s="62" t="str">
        <f>IFERROR(VLOOKUP($C18,Tableau7[],9,FALSE),"")</f>
        <v/>
      </c>
      <c r="F18" s="63" t="str">
        <f>IFERROR(VLOOKUP($C18,Tableau7[],2,FALSE),"")</f>
        <v/>
      </c>
    </row>
    <row r="19" spans="3:6" ht="15.95" customHeight="1" x14ac:dyDescent="0.25">
      <c r="C19" s="60" t="str">
        <f>IFERROR(INDEX(MISSMATERIEL,'EMPRUNT MATERIEL'!#REF!),"")</f>
        <v/>
      </c>
      <c r="D19" s="61" t="str">
        <f>IFERROR(VLOOKUP($C19,Tableau7[],8,FALSE),"")</f>
        <v/>
      </c>
      <c r="E19" s="62" t="str">
        <f>IFERROR(VLOOKUP($C19,Tableau7[],9,FALSE),"")</f>
        <v/>
      </c>
      <c r="F19" s="63" t="str">
        <f>IFERROR(VLOOKUP($C19,Tableau7[],2,FALSE),"")</f>
        <v/>
      </c>
    </row>
    <row r="20" spans="3:6" ht="15.95" customHeight="1" x14ac:dyDescent="0.25">
      <c r="C20" s="60" t="str">
        <f>IFERROR(INDEX(MISSMATERIEL,'EMPRUNT MATERIEL'!#REF!),"")</f>
        <v/>
      </c>
      <c r="D20" s="61" t="str">
        <f>IFERROR(VLOOKUP($C20,Tableau7[],8,FALSE),"")</f>
        <v/>
      </c>
      <c r="E20" s="62" t="str">
        <f>IFERROR(VLOOKUP($C20,Tableau7[],9,FALSE),"")</f>
        <v/>
      </c>
      <c r="F20" s="63" t="str">
        <f>IFERROR(VLOOKUP($C20,Tableau7[],2,FALSE),"")</f>
        <v/>
      </c>
    </row>
    <row r="21" spans="3:6" ht="15.95" customHeight="1" x14ac:dyDescent="0.25">
      <c r="C21" s="60" t="str">
        <f>IFERROR(INDEX(MISSMATERIEL,'EMPRUNT MATERIEL'!#REF!),"")</f>
        <v/>
      </c>
      <c r="D21" s="61" t="str">
        <f>IFERROR(VLOOKUP($C21,Tableau7[],8,FALSE),"")</f>
        <v/>
      </c>
      <c r="E21" s="62" t="str">
        <f>IFERROR(VLOOKUP($C21,Tableau7[],9,FALSE),"")</f>
        <v/>
      </c>
      <c r="F21" s="63" t="str">
        <f>IFERROR(VLOOKUP($C21,Tableau7[],2,FALSE),"")</f>
        <v/>
      </c>
    </row>
    <row r="22" spans="3:6" ht="15.95" customHeight="1" x14ac:dyDescent="0.25">
      <c r="C22" s="60" t="str">
        <f>IFERROR(INDEX(MISSMATERIEL,'EMPRUNT MATERIEL'!N18),"")</f>
        <v/>
      </c>
      <c r="D22" s="61" t="str">
        <f>IFERROR(VLOOKUP($C22,Tableau7[],8,FALSE),"")</f>
        <v/>
      </c>
      <c r="E22" s="62" t="str">
        <f>IFERROR(VLOOKUP($C22,Tableau7[],9,FALSE),"")</f>
        <v/>
      </c>
      <c r="F22" s="63" t="str">
        <f>IFERROR(VLOOKUP($C22,Tableau7[],2,FALSE),"")</f>
        <v/>
      </c>
    </row>
    <row r="23" spans="3:6" ht="15.95" customHeight="1" x14ac:dyDescent="0.25">
      <c r="C23" s="60" t="str">
        <f>IFERROR(INDEX(MISSMATERIEL,'EMPRUNT MATERIEL'!N19),"")</f>
        <v/>
      </c>
      <c r="D23" s="61" t="str">
        <f>IFERROR(VLOOKUP($C23,Tableau7[],8,FALSE),"")</f>
        <v/>
      </c>
      <c r="E23" s="62" t="str">
        <f>IFERROR(VLOOKUP($C23,Tableau7[],9,FALSE),"")</f>
        <v/>
      </c>
      <c r="F23" s="63" t="str">
        <f>IFERROR(VLOOKUP($C23,Tableau7[],2,FALSE),"")</f>
        <v/>
      </c>
    </row>
    <row r="24" spans="3:6" ht="15.95" customHeight="1" x14ac:dyDescent="0.25">
      <c r="C24" s="60" t="str">
        <f>IFERROR(INDEX(MISSMATERIEL,'EMPRUNT MATERIEL'!N20),"")</f>
        <v/>
      </c>
      <c r="D24" s="61" t="str">
        <f>IFERROR(VLOOKUP($C24,Tableau7[],8,FALSE),"")</f>
        <v/>
      </c>
      <c r="E24" s="62" t="str">
        <f>IFERROR(VLOOKUP($C24,Tableau7[],9,FALSE),"")</f>
        <v/>
      </c>
      <c r="F24" s="63" t="str">
        <f>IFERROR(VLOOKUP($C24,Tableau7[],2,FALSE),"")</f>
        <v/>
      </c>
    </row>
    <row r="25" spans="3:6" ht="15.95" customHeight="1" x14ac:dyDescent="0.25">
      <c r="C25" s="60" t="str">
        <f>IFERROR(INDEX(MISSMATERIEL,'EMPRUNT MATERIEL'!N21),"")</f>
        <v/>
      </c>
      <c r="D25" s="61" t="str">
        <f>IFERROR(VLOOKUP($C25,Tableau7[],8,FALSE),"")</f>
        <v/>
      </c>
      <c r="E25" s="62" t="str">
        <f>IFERROR(VLOOKUP($C25,Tableau7[],9,FALSE),"")</f>
        <v/>
      </c>
      <c r="F25" s="63" t="str">
        <f>IFERROR(VLOOKUP($C25,Tableau7[],2,FALSE),"")</f>
        <v/>
      </c>
    </row>
    <row r="26" spans="3:6" ht="15.95" customHeight="1" x14ac:dyDescent="0.25">
      <c r="C26" s="60" t="str">
        <f>IFERROR(INDEX(MISSMATERIEL,'EMPRUNT MATERIEL'!N22),"")</f>
        <v/>
      </c>
      <c r="D26" s="61" t="str">
        <f>IFERROR(VLOOKUP($C26,Tableau7[],8,FALSE),"")</f>
        <v/>
      </c>
      <c r="E26" s="62" t="str">
        <f>IFERROR(VLOOKUP($C26,Tableau7[],9,FALSE),"")</f>
        <v/>
      </c>
      <c r="F26" s="63" t="str">
        <f>IFERROR(VLOOKUP($C26,Tableau7[],2,FALSE),"")</f>
        <v/>
      </c>
    </row>
    <row r="27" spans="3:6" ht="15.95" customHeight="1" x14ac:dyDescent="0.25">
      <c r="C27" s="60" t="str">
        <f>IFERROR(INDEX(MISSMATERIEL,'EMPRUNT MATERIEL'!N23),"")</f>
        <v/>
      </c>
      <c r="D27" s="61" t="str">
        <f>IFERROR(VLOOKUP($C27,Tableau7[],8,FALSE),"")</f>
        <v/>
      </c>
      <c r="E27" s="62" t="str">
        <f>IFERROR(VLOOKUP($C27,Tableau7[],9,FALSE),"")</f>
        <v/>
      </c>
      <c r="F27" s="63" t="str">
        <f>IFERROR(VLOOKUP($C27,Tableau7[],2,FALSE),"")</f>
        <v/>
      </c>
    </row>
    <row r="28" spans="3:6" ht="15.95" customHeight="1" x14ac:dyDescent="0.25">
      <c r="C28" s="60" t="str">
        <f>IFERROR(INDEX(MISSMATERIEL,'EMPRUNT MATERIEL'!N24),"")</f>
        <v/>
      </c>
      <c r="D28" s="61" t="str">
        <f>IFERROR(VLOOKUP($C28,Tableau7[],8,FALSE),"")</f>
        <v/>
      </c>
      <c r="E28" s="62" t="str">
        <f>IFERROR(VLOOKUP($C28,Tableau7[],9,FALSE),"")</f>
        <v/>
      </c>
      <c r="F28" s="63" t="str">
        <f>IFERROR(VLOOKUP($C28,Tableau7[],2,FALSE),"")</f>
        <v/>
      </c>
    </row>
    <row r="29" spans="3:6" ht="15.95" customHeight="1" x14ac:dyDescent="0.25">
      <c r="C29" s="60" t="str">
        <f>IFERROR(INDEX(MISSMATERIEL,'EMPRUNT MATERIEL'!N25),"")</f>
        <v/>
      </c>
      <c r="D29" s="61" t="str">
        <f>IFERROR(VLOOKUP($C29,Tableau7[],8,FALSE),"")</f>
        <v/>
      </c>
      <c r="E29" s="62" t="str">
        <f>IFERROR(VLOOKUP($C29,Tableau7[],9,FALSE),"")</f>
        <v/>
      </c>
      <c r="F29" s="63" t="str">
        <f>IFERROR(VLOOKUP($C29,Tableau7[],2,FALSE),"")</f>
        <v/>
      </c>
    </row>
    <row r="30" spans="3:6" ht="15.95" customHeight="1" x14ac:dyDescent="0.25">
      <c r="C30" s="60" t="str">
        <f>IFERROR(INDEX(MISSMATERIEL,'EMPRUNT MATERIEL'!N26),"")</f>
        <v/>
      </c>
      <c r="D30" s="61" t="str">
        <f>IFERROR(VLOOKUP($C30,Tableau7[],8,FALSE),"")</f>
        <v/>
      </c>
      <c r="E30" s="62" t="str">
        <f>IFERROR(VLOOKUP($C30,Tableau7[],9,FALSE),"")</f>
        <v/>
      </c>
      <c r="F30" s="63" t="str">
        <f>IFERROR(VLOOKUP($C30,Tableau7[],2,FALSE),"")</f>
        <v/>
      </c>
    </row>
    <row r="31" spans="3:6" ht="15.95" customHeight="1" x14ac:dyDescent="0.25">
      <c r="C31" s="60" t="str">
        <f>IFERROR(INDEX(MISSMATERIEL,'EMPRUNT MATERIEL'!N27),"")</f>
        <v/>
      </c>
      <c r="D31" s="61" t="str">
        <f>IFERROR(VLOOKUP($C31,Tableau7[],8,FALSE),"")</f>
        <v/>
      </c>
      <c r="E31" s="62" t="str">
        <f>IFERROR(VLOOKUP($C31,Tableau7[],9,FALSE),"")</f>
        <v/>
      </c>
      <c r="F31" s="63" t="str">
        <f>IFERROR(VLOOKUP($C31,Tableau7[],2,FALSE),"")</f>
        <v/>
      </c>
    </row>
    <row r="32" spans="3:6" ht="15.95" customHeight="1" x14ac:dyDescent="0.25">
      <c r="C32" s="60" t="str">
        <f>IFERROR(INDEX(MISSMATERIEL,'EMPRUNT MATERIEL'!N28),"")</f>
        <v/>
      </c>
      <c r="D32" s="61" t="str">
        <f>IFERROR(VLOOKUP($C32,Tableau7[],8,FALSE),"")</f>
        <v/>
      </c>
      <c r="E32" s="62" t="str">
        <f>IFERROR(VLOOKUP($C32,Tableau7[],9,FALSE),"")</f>
        <v/>
      </c>
      <c r="F32" s="63" t="str">
        <f>IFERROR(VLOOKUP($C32,Tableau7[],2,FALSE),"")</f>
        <v/>
      </c>
    </row>
    <row r="33" spans="3:6" ht="15.95" customHeight="1" x14ac:dyDescent="0.25">
      <c r="C33" s="60" t="str">
        <f>IFERROR(INDEX(MISSMATERIEL,'EMPRUNT MATERIEL'!N29),"")</f>
        <v/>
      </c>
      <c r="D33" s="61" t="str">
        <f>IFERROR(VLOOKUP($C33,Tableau7[],8,FALSE),"")</f>
        <v/>
      </c>
      <c r="E33" s="62" t="str">
        <f>IFERROR(VLOOKUP($C33,Tableau7[],9,FALSE),"")</f>
        <v/>
      </c>
      <c r="F33" s="63" t="str">
        <f>IFERROR(VLOOKUP($C33,Tableau7[],2,FALSE),"")</f>
        <v/>
      </c>
    </row>
    <row r="34" spans="3:6" ht="15.95" customHeight="1" x14ac:dyDescent="0.25">
      <c r="C34" s="60" t="str">
        <f>IFERROR(INDEX(MISSMATERIEL,'EMPRUNT MATERIEL'!N30),"")</f>
        <v/>
      </c>
      <c r="D34" s="61" t="str">
        <f>IFERROR(VLOOKUP($C34,Tableau7[],8,FALSE),"")</f>
        <v/>
      </c>
      <c r="E34" s="62" t="str">
        <f>IFERROR(VLOOKUP($C34,Tableau7[],9,FALSE),"")</f>
        <v/>
      </c>
      <c r="F34" s="63" t="str">
        <f>IFERROR(VLOOKUP($C34,Tableau7[],2,FALSE),"")</f>
        <v/>
      </c>
    </row>
    <row r="35" spans="3:6" ht="15.95" customHeight="1" x14ac:dyDescent="0.25">
      <c r="C35" s="60" t="str">
        <f>IFERROR(INDEX(MISSMATERIEL,'EMPRUNT MATERIEL'!N31),"")</f>
        <v/>
      </c>
      <c r="D35" s="61" t="str">
        <f>IFERROR(VLOOKUP($C35,Tableau7[],8,FALSE),"")</f>
        <v/>
      </c>
      <c r="E35" s="62" t="str">
        <f>IFERROR(VLOOKUP($C35,Tableau7[],9,FALSE),"")</f>
        <v/>
      </c>
      <c r="F35" s="63" t="str">
        <f>IFERROR(VLOOKUP($C35,Tableau7[],2,FALSE),"")</f>
        <v/>
      </c>
    </row>
    <row r="36" spans="3:6" ht="15.95" customHeight="1" x14ac:dyDescent="0.25">
      <c r="C36" s="60" t="str">
        <f>IFERROR(INDEX(MISSMATERIEL,'EMPRUNT MATERIEL'!N32),"")</f>
        <v/>
      </c>
      <c r="D36" s="61" t="str">
        <f>IFERROR(VLOOKUP($C36,Tableau7[],8,FALSE),"")</f>
        <v/>
      </c>
      <c r="E36" s="62" t="str">
        <f>IFERROR(VLOOKUP($C36,Tableau7[],9,FALSE),"")</f>
        <v/>
      </c>
      <c r="F36" s="63" t="str">
        <f>IFERROR(VLOOKUP($C36,Tableau7[],2,FALSE),"")</f>
        <v/>
      </c>
    </row>
    <row r="37" spans="3:6" ht="15.95" customHeight="1" x14ac:dyDescent="0.25">
      <c r="C37" s="60" t="str">
        <f>IFERROR(INDEX(MISSMATERIEL,'EMPRUNT MATERIEL'!N33),"")</f>
        <v/>
      </c>
      <c r="D37" s="61" t="str">
        <f>IFERROR(VLOOKUP($C37,Tableau7[],8,FALSE),"")</f>
        <v/>
      </c>
      <c r="E37" s="62" t="str">
        <f>IFERROR(VLOOKUP($C37,Tableau7[],9,FALSE),"")</f>
        <v/>
      </c>
      <c r="F37" s="63" t="str">
        <f>IFERROR(VLOOKUP($C37,Tableau7[],2,FALSE),"")</f>
        <v/>
      </c>
    </row>
    <row r="38" spans="3:6" ht="15.95" customHeight="1" x14ac:dyDescent="0.25">
      <c r="C38" s="60" t="str">
        <f>IFERROR(INDEX(MISSMATERIEL,'EMPRUNT MATERIEL'!N34),"")</f>
        <v/>
      </c>
      <c r="D38" s="61" t="str">
        <f>IFERROR(VLOOKUP($C38,Tableau7[],8,FALSE),"")</f>
        <v/>
      </c>
      <c r="E38" s="62" t="str">
        <f>IFERROR(VLOOKUP($C38,Tableau7[],9,FALSE),"")</f>
        <v/>
      </c>
      <c r="F38" s="63" t="str">
        <f>IFERROR(VLOOKUP($C38,Tableau7[],2,FALSE),"")</f>
        <v/>
      </c>
    </row>
    <row r="39" spans="3:6" ht="15.95" customHeight="1" x14ac:dyDescent="0.25">
      <c r="C39" s="60" t="str">
        <f>IFERROR(INDEX(MISSMATERIEL,'EMPRUNT MATERIEL'!N35),"")</f>
        <v/>
      </c>
      <c r="D39" s="61" t="str">
        <f>IFERROR(VLOOKUP($C39,Tableau7[],8,FALSE),"")</f>
        <v/>
      </c>
      <c r="E39" s="62" t="str">
        <f>IFERROR(VLOOKUP($C39,Tableau7[],9,FALSE),"")</f>
        <v/>
      </c>
      <c r="F39" s="63" t="str">
        <f>IFERROR(VLOOKUP($C39,Tableau7[],2,FALSE),"")</f>
        <v/>
      </c>
    </row>
    <row r="40" spans="3:6" ht="15.95" customHeight="1" x14ac:dyDescent="0.25">
      <c r="C40" s="60" t="str">
        <f>IFERROR(INDEX(MISSMATERIEL,'EMPRUNT MATERIEL'!N36),"")</f>
        <v/>
      </c>
      <c r="D40" s="61" t="str">
        <f>IFERROR(VLOOKUP($C40,Tableau7[],8,FALSE),"")</f>
        <v/>
      </c>
      <c r="E40" s="62" t="str">
        <f>IFERROR(VLOOKUP($C40,Tableau7[],9,FALSE),"")</f>
        <v/>
      </c>
      <c r="F40" s="63" t="str">
        <f>IFERROR(VLOOKUP($C40,Tableau7[],2,FALSE),"")</f>
        <v/>
      </c>
    </row>
    <row r="41" spans="3:6" ht="15.95" customHeight="1" x14ac:dyDescent="0.25">
      <c r="C41" s="60" t="str">
        <f>IFERROR(INDEX(MISSMATERIEL,'EMPRUNT MATERIEL'!N37),"")</f>
        <v/>
      </c>
      <c r="D41" s="61" t="str">
        <f>IFERROR(VLOOKUP($C41,Tableau7[],8,FALSE),"")</f>
        <v/>
      </c>
      <c r="E41" s="62" t="str">
        <f>IFERROR(VLOOKUP($C41,Tableau7[],9,FALSE),"")</f>
        <v/>
      </c>
      <c r="F41" s="63" t="str">
        <f>IFERROR(VLOOKUP($C41,Tableau7[],2,FALSE),"")</f>
        <v/>
      </c>
    </row>
    <row r="42" spans="3:6" ht="15.95" customHeight="1" x14ac:dyDescent="0.25">
      <c r="C42" s="60" t="str">
        <f>IFERROR(INDEX(MISSMATERIEL,'EMPRUNT MATERIEL'!N38),"")</f>
        <v/>
      </c>
      <c r="D42" s="61" t="str">
        <f>IFERROR(VLOOKUP($C42,Tableau7[],8,FALSE),"")</f>
        <v/>
      </c>
      <c r="E42" s="62" t="str">
        <f>IFERROR(VLOOKUP($C42,Tableau7[],9,FALSE),"")</f>
        <v/>
      </c>
      <c r="F42" s="63" t="str">
        <f>IFERROR(VLOOKUP($C42,Tableau7[],2,FALSE),"")</f>
        <v/>
      </c>
    </row>
    <row r="43" spans="3:6" ht="15.95" customHeight="1" x14ac:dyDescent="0.25">
      <c r="C43" s="60" t="str">
        <f>IFERROR(INDEX(MISSMATERIEL,'EMPRUNT MATERIEL'!N39),"")</f>
        <v/>
      </c>
      <c r="D43" s="61" t="str">
        <f>IFERROR(VLOOKUP($C43,Tableau7[],8,FALSE),"")</f>
        <v/>
      </c>
      <c r="E43" s="62" t="str">
        <f>IFERROR(VLOOKUP($C43,Tableau7[],9,FALSE),"")</f>
        <v/>
      </c>
      <c r="F43" s="63" t="str">
        <f>IFERROR(VLOOKUP($C43,Tableau7[],2,FALSE),"")</f>
        <v/>
      </c>
    </row>
    <row r="44" spans="3:6" ht="15.95" customHeight="1" x14ac:dyDescent="0.25">
      <c r="C44" s="60" t="str">
        <f>IFERROR(INDEX(MISSMATERIEL,'EMPRUNT MATERIEL'!N40),"")</f>
        <v/>
      </c>
      <c r="D44" s="61" t="str">
        <f>IFERROR(VLOOKUP($C44,Tableau7[],8,FALSE),"")</f>
        <v/>
      </c>
      <c r="E44" s="62" t="str">
        <f>IFERROR(VLOOKUP($C44,Tableau7[],9,FALSE),"")</f>
        <v/>
      </c>
      <c r="F44" s="63" t="str">
        <f>IFERROR(VLOOKUP($C44,Tableau7[],2,FALSE),"")</f>
        <v/>
      </c>
    </row>
    <row r="45" spans="3:6" ht="15.95" customHeight="1" x14ac:dyDescent="0.25">
      <c r="C45" s="60" t="str">
        <f>IFERROR(INDEX(MISSMATERIEL,'EMPRUNT MATERIEL'!N41),"")</f>
        <v/>
      </c>
      <c r="D45" s="61" t="str">
        <f>IFERROR(VLOOKUP($C45,Tableau7[],8,FALSE),"")</f>
        <v/>
      </c>
      <c r="E45" s="62" t="str">
        <f>IFERROR(VLOOKUP($C45,Tableau7[],9,FALSE),"")</f>
        <v/>
      </c>
      <c r="F45" s="63" t="str">
        <f>IFERROR(VLOOKUP($C45,Tableau7[],2,FALSE),"")</f>
        <v/>
      </c>
    </row>
    <row r="46" spans="3:6" ht="15.95" customHeight="1" x14ac:dyDescent="0.25">
      <c r="C46" s="60" t="str">
        <f>IFERROR(INDEX(MISSMATERIEL,'EMPRUNT MATERIEL'!N42),"")</f>
        <v/>
      </c>
      <c r="D46" s="61" t="str">
        <f>IFERROR(VLOOKUP($C46,Tableau7[],8,FALSE),"")</f>
        <v/>
      </c>
      <c r="E46" s="62" t="str">
        <f>IFERROR(VLOOKUP($C46,Tableau7[],9,FALSE),"")</f>
        <v/>
      </c>
      <c r="F46" s="63" t="str">
        <f>IFERROR(VLOOKUP($C46,Tableau7[],2,FALSE),"")</f>
        <v/>
      </c>
    </row>
    <row r="47" spans="3:6" ht="15.95" customHeight="1" x14ac:dyDescent="0.25">
      <c r="C47" s="60" t="str">
        <f>IFERROR(INDEX(MISSMATERIEL,'EMPRUNT MATERIEL'!N43),"")</f>
        <v/>
      </c>
      <c r="D47" s="61" t="str">
        <f>IFERROR(VLOOKUP($C47,Tableau7[],8,FALSE),"")</f>
        <v/>
      </c>
      <c r="E47" s="62" t="str">
        <f>IFERROR(VLOOKUP($C47,Tableau7[],9,FALSE),"")</f>
        <v/>
      </c>
      <c r="F47" s="63" t="str">
        <f>IFERROR(VLOOKUP($C47,Tableau7[],2,FALSE),"")</f>
        <v/>
      </c>
    </row>
    <row r="48" spans="3:6" ht="15.95" customHeight="1" x14ac:dyDescent="0.25">
      <c r="C48" s="60" t="str">
        <f>IFERROR(INDEX(MISSMATERIEL,'EMPRUNT MATERIEL'!N44),"")</f>
        <v/>
      </c>
      <c r="D48" s="61" t="str">
        <f>IFERROR(VLOOKUP($C48,Tableau7[],8,FALSE),"")</f>
        <v/>
      </c>
      <c r="E48" s="62" t="str">
        <f>IFERROR(VLOOKUP($C48,Tableau7[],9,FALSE),"")</f>
        <v/>
      </c>
      <c r="F48" s="63" t="str">
        <f>IFERROR(VLOOKUP($C48,Tableau7[],2,FALSE),"")</f>
        <v/>
      </c>
    </row>
    <row r="49" spans="3:6" ht="15.95" customHeight="1" x14ac:dyDescent="0.25">
      <c r="C49" s="60" t="str">
        <f>IFERROR(INDEX(MISSMATERIEL,'EMPRUNT MATERIEL'!N45),"")</f>
        <v/>
      </c>
      <c r="D49" s="61" t="str">
        <f>IFERROR(VLOOKUP($C49,Tableau7[],8,FALSE),"")</f>
        <v/>
      </c>
      <c r="E49" s="62" t="str">
        <f>IFERROR(VLOOKUP($C49,Tableau7[],9,FALSE),"")</f>
        <v/>
      </c>
      <c r="F49" s="63" t="str">
        <f>IFERROR(VLOOKUP($C49,Tableau7[],2,FALSE),"")</f>
        <v/>
      </c>
    </row>
    <row r="50" spans="3:6" ht="15.95" customHeight="1" x14ac:dyDescent="0.25">
      <c r="C50" s="60" t="str">
        <f>IFERROR(INDEX(MISSMATERIEL,'EMPRUNT MATERIEL'!N46),"")</f>
        <v/>
      </c>
      <c r="D50" s="61" t="str">
        <f>IFERROR(VLOOKUP($C50,Tableau7[],8,FALSE),"")</f>
        <v/>
      </c>
      <c r="E50" s="62" t="str">
        <f>IFERROR(VLOOKUP($C50,Tableau7[],9,FALSE),"")</f>
        <v/>
      </c>
      <c r="F50" s="63" t="str">
        <f>IFERROR(VLOOKUP($C50,Tableau7[],2,FALSE),"")</f>
        <v/>
      </c>
    </row>
    <row r="51" spans="3:6" ht="15.95" customHeight="1" x14ac:dyDescent="0.25">
      <c r="C51" s="60" t="str">
        <f>IFERROR(INDEX(MISSMATERIEL,'EMPRUNT MATERIEL'!N47),"")</f>
        <v/>
      </c>
      <c r="D51" s="61" t="str">
        <f>IFERROR(VLOOKUP($C51,Tableau7[],8,FALSE),"")</f>
        <v/>
      </c>
      <c r="E51" s="62" t="str">
        <f>IFERROR(VLOOKUP($C51,Tableau7[],9,FALSE),"")</f>
        <v/>
      </c>
      <c r="F51" s="63" t="str">
        <f>IFERROR(VLOOKUP($C51,Tableau7[],2,FALSE),"")</f>
        <v/>
      </c>
    </row>
    <row r="52" spans="3:6" ht="15.95" customHeight="1" x14ac:dyDescent="0.25">
      <c r="C52" s="60" t="str">
        <f>IFERROR(INDEX(MISSMATERIEL,'EMPRUNT MATERIEL'!N48),"")</f>
        <v/>
      </c>
      <c r="D52" s="61" t="str">
        <f>IFERROR(VLOOKUP($C52,Tableau7[],8,FALSE),"")</f>
        <v/>
      </c>
      <c r="E52" s="62" t="str">
        <f>IFERROR(VLOOKUP($C52,Tableau7[],9,FALSE),"")</f>
        <v/>
      </c>
      <c r="F52" s="63" t="str">
        <f>IFERROR(VLOOKUP($C52,Tableau7[],2,FALSE),"")</f>
        <v/>
      </c>
    </row>
    <row r="53" spans="3:6" ht="15.95" customHeight="1" x14ac:dyDescent="0.25">
      <c r="C53" s="60" t="str">
        <f>IFERROR(INDEX(MISSMATERIEL,'EMPRUNT MATERIEL'!N49),"")</f>
        <v/>
      </c>
      <c r="D53" s="61" t="str">
        <f>IFERROR(VLOOKUP($C53,Tableau7[],8,FALSE),"")</f>
        <v/>
      </c>
      <c r="E53" s="62" t="str">
        <f>IFERROR(VLOOKUP($C53,Tableau7[],9,FALSE),"")</f>
        <v/>
      </c>
      <c r="F53" s="63" t="str">
        <f>IFERROR(VLOOKUP($C53,Tableau7[],2,FALSE),"")</f>
        <v/>
      </c>
    </row>
    <row r="54" spans="3:6" ht="15.95" customHeight="1" x14ac:dyDescent="0.25">
      <c r="C54" s="60" t="str">
        <f>IFERROR(INDEX(MISSMATERIEL,'EMPRUNT MATERIEL'!N50),"")</f>
        <v/>
      </c>
      <c r="D54" s="61" t="str">
        <f>IFERROR(VLOOKUP($C54,Tableau7[],8,FALSE),"")</f>
        <v/>
      </c>
      <c r="E54" s="62" t="str">
        <f>IFERROR(VLOOKUP($C54,Tableau7[],9,FALSE),"")</f>
        <v/>
      </c>
      <c r="F54" s="63" t="str">
        <f>IFERROR(VLOOKUP($C54,Tableau7[],2,FALSE),"")</f>
        <v/>
      </c>
    </row>
    <row r="55" spans="3:6" ht="15.95" customHeight="1" x14ac:dyDescent="0.25">
      <c r="C55" s="60" t="str">
        <f>IFERROR(INDEX(MISSMATERIEL,'EMPRUNT MATERIEL'!N51),"")</f>
        <v/>
      </c>
      <c r="D55" s="61" t="str">
        <f>IFERROR(VLOOKUP($C55,Tableau7[],8,FALSE),"")</f>
        <v/>
      </c>
      <c r="E55" s="62" t="str">
        <f>IFERROR(VLOOKUP($C55,Tableau7[],9,FALSE),"")</f>
        <v/>
      </c>
      <c r="F55" s="63" t="str">
        <f>IFERROR(VLOOKUP($C55,Tableau7[],2,FALSE),"")</f>
        <v/>
      </c>
    </row>
    <row r="56" spans="3:6" ht="15.95" customHeight="1" x14ac:dyDescent="0.25">
      <c r="C56" s="60" t="str">
        <f>IFERROR(INDEX(MISSMATERIEL,'EMPRUNT MATERIEL'!N52),"")</f>
        <v/>
      </c>
      <c r="D56" s="61" t="str">
        <f>IFERROR(VLOOKUP($C56,Tableau7[],8,FALSE),"")</f>
        <v/>
      </c>
      <c r="E56" s="62" t="str">
        <f>IFERROR(VLOOKUP($C56,Tableau7[],9,FALSE),"")</f>
        <v/>
      </c>
      <c r="F56" s="63" t="str">
        <f>IFERROR(VLOOKUP($C56,Tableau7[],2,FALSE),"")</f>
        <v/>
      </c>
    </row>
    <row r="57" spans="3:6" ht="15.95" customHeight="1" x14ac:dyDescent="0.25">
      <c r="C57" s="60" t="str">
        <f>IFERROR(INDEX(MISSMATERIEL,'EMPRUNT MATERIEL'!N53),"")</f>
        <v/>
      </c>
      <c r="D57" s="61" t="str">
        <f>IFERROR(VLOOKUP($C57,Tableau7[],8,FALSE),"")</f>
        <v/>
      </c>
      <c r="E57" s="62" t="str">
        <f>IFERROR(VLOOKUP($C57,Tableau7[],9,FALSE),"")</f>
        <v/>
      </c>
      <c r="F57" s="63" t="str">
        <f>IFERROR(VLOOKUP($C57,Tableau7[],2,FALSE),"")</f>
        <v/>
      </c>
    </row>
    <row r="58" spans="3:6" ht="15.95" customHeight="1" x14ac:dyDescent="0.25">
      <c r="C58" s="60" t="str">
        <f>IFERROR(INDEX(MISSMATERIEL,'EMPRUNT MATERIEL'!N54),"")</f>
        <v/>
      </c>
      <c r="D58" s="61" t="str">
        <f>IFERROR(VLOOKUP($C58,Tableau7[],8,FALSE),"")</f>
        <v/>
      </c>
      <c r="E58" s="62" t="str">
        <f>IFERROR(VLOOKUP($C58,Tableau7[],9,FALSE),"")</f>
        <v/>
      </c>
      <c r="F58" s="63" t="str">
        <f>IFERROR(VLOOKUP($C58,Tableau7[],2,FALSE),"")</f>
        <v/>
      </c>
    </row>
    <row r="59" spans="3:6" ht="15.95" customHeight="1" x14ac:dyDescent="0.25">
      <c r="C59" s="60" t="str">
        <f>IFERROR(INDEX(MISSMATERIEL,'EMPRUNT MATERIEL'!N55),"")</f>
        <v/>
      </c>
      <c r="D59" s="61" t="str">
        <f>IFERROR(VLOOKUP($C59,Tableau7[],8,FALSE),"")</f>
        <v/>
      </c>
      <c r="E59" s="62" t="str">
        <f>IFERROR(VLOOKUP($C59,Tableau7[],9,FALSE),"")</f>
        <v/>
      </c>
      <c r="F59" s="63" t="str">
        <f>IFERROR(VLOOKUP($C59,Tableau7[],2,FALSE),"")</f>
        <v/>
      </c>
    </row>
    <row r="60" spans="3:6" ht="15.95" customHeight="1" x14ac:dyDescent="0.25">
      <c r="C60" s="60" t="str">
        <f>IFERROR(INDEX(MISSMATERIEL,'EMPRUNT MATERIEL'!N56),"")</f>
        <v/>
      </c>
      <c r="D60" s="61" t="str">
        <f>IFERROR(VLOOKUP($C60,Tableau7[],8,FALSE),"")</f>
        <v/>
      </c>
      <c r="E60" s="62" t="str">
        <f>IFERROR(VLOOKUP($C60,Tableau7[],9,FALSE),"")</f>
        <v/>
      </c>
      <c r="F60" s="63" t="str">
        <f>IFERROR(VLOOKUP($C60,Tableau7[],2,FALSE),"")</f>
        <v/>
      </c>
    </row>
    <row r="61" spans="3:6" ht="15.95" customHeight="1" x14ac:dyDescent="0.25">
      <c r="C61" s="60" t="str">
        <f>IFERROR(INDEX(MISSMATERIEL,'EMPRUNT MATERIEL'!N57),"")</f>
        <v/>
      </c>
      <c r="D61" s="61" t="str">
        <f>IFERROR(VLOOKUP($C61,Tableau7[],8,FALSE),"")</f>
        <v/>
      </c>
      <c r="E61" s="62" t="str">
        <f>IFERROR(VLOOKUP($C61,Tableau7[],9,FALSE),"")</f>
        <v/>
      </c>
      <c r="F61" s="63" t="str">
        <f>IFERROR(VLOOKUP($C61,Tableau7[],2,FALSE),"")</f>
        <v/>
      </c>
    </row>
    <row r="62" spans="3:6" ht="15.95" customHeight="1" x14ac:dyDescent="0.25">
      <c r="C62" s="60" t="str">
        <f>IFERROR(INDEX(MISSMATERIEL,'EMPRUNT MATERIEL'!N58),"")</f>
        <v/>
      </c>
      <c r="D62" s="61" t="str">
        <f>IFERROR(VLOOKUP($C62,Tableau7[],8,FALSE),"")</f>
        <v/>
      </c>
      <c r="E62" s="62" t="str">
        <f>IFERROR(VLOOKUP($C62,Tableau7[],9,FALSE),"")</f>
        <v/>
      </c>
      <c r="F62" s="63" t="str">
        <f>IFERROR(VLOOKUP($C62,Tableau7[],2,FALSE),"")</f>
        <v/>
      </c>
    </row>
    <row r="63" spans="3:6" ht="15.95" customHeight="1" x14ac:dyDescent="0.25">
      <c r="C63" s="60" t="str">
        <f>IFERROR(INDEX(MISSMATERIEL,'EMPRUNT MATERIEL'!N59),"")</f>
        <v/>
      </c>
      <c r="D63" s="61" t="str">
        <f>IFERROR(VLOOKUP($C63,Tableau7[],8,FALSE),"")</f>
        <v/>
      </c>
      <c r="E63" s="62" t="str">
        <f>IFERROR(VLOOKUP($C63,Tableau7[],9,FALSE),"")</f>
        <v/>
      </c>
      <c r="F63" s="63" t="str">
        <f>IFERROR(VLOOKUP($C63,Tableau7[],2,FALSE),"")</f>
        <v/>
      </c>
    </row>
    <row r="64" spans="3:6" ht="15.95" customHeight="1" x14ac:dyDescent="0.25">
      <c r="C64" s="60" t="str">
        <f>IFERROR(INDEX(MISSMATERIEL,'EMPRUNT MATERIEL'!N60),"")</f>
        <v/>
      </c>
      <c r="D64" s="61" t="str">
        <f>IFERROR(VLOOKUP($C64,Tableau7[],8,FALSE),"")</f>
        <v/>
      </c>
      <c r="E64" s="62" t="str">
        <f>IFERROR(VLOOKUP($C64,Tableau7[],9,FALSE),"")</f>
        <v/>
      </c>
      <c r="F64" s="63" t="str">
        <f>IFERROR(VLOOKUP($C64,Tableau7[],2,FALSE),"")</f>
        <v/>
      </c>
    </row>
    <row r="65" spans="3:6" ht="15.95" customHeight="1" x14ac:dyDescent="0.25">
      <c r="C65" s="60" t="str">
        <f>IFERROR(INDEX(MISSMATERIEL,'EMPRUNT MATERIEL'!N61),"")</f>
        <v/>
      </c>
      <c r="D65" s="61" t="str">
        <f>IFERROR(VLOOKUP($C65,Tableau7[],8,FALSE),"")</f>
        <v/>
      </c>
      <c r="E65" s="62" t="str">
        <f>IFERROR(VLOOKUP($C65,Tableau7[],9,FALSE),"")</f>
        <v/>
      </c>
      <c r="F65" s="63" t="str">
        <f>IFERROR(VLOOKUP($C65,Tableau7[],2,FALSE),"")</f>
        <v/>
      </c>
    </row>
    <row r="66" spans="3:6" ht="15.95" customHeight="1" x14ac:dyDescent="0.25">
      <c r="C66" s="60" t="str">
        <f>IFERROR(INDEX(MISSMATERIEL,'EMPRUNT MATERIEL'!N62),"")</f>
        <v/>
      </c>
      <c r="D66" s="61" t="str">
        <f>IFERROR(VLOOKUP($C66,Tableau7[],8,FALSE),"")</f>
        <v/>
      </c>
      <c r="E66" s="62" t="str">
        <f>IFERROR(VLOOKUP($C66,Tableau7[],9,FALSE),"")</f>
        <v/>
      </c>
      <c r="F66" s="63" t="str">
        <f>IFERROR(VLOOKUP($C66,Tableau7[],2,FALSE),"")</f>
        <v/>
      </c>
    </row>
    <row r="67" spans="3:6" ht="15.95" customHeight="1" x14ac:dyDescent="0.25">
      <c r="C67" s="60" t="str">
        <f>IFERROR(INDEX(MISSMATERIEL,'EMPRUNT MATERIEL'!N63),"")</f>
        <v/>
      </c>
      <c r="D67" s="61" t="str">
        <f>IFERROR(VLOOKUP($C67,Tableau7[],8,FALSE),"")</f>
        <v/>
      </c>
      <c r="E67" s="62" t="str">
        <f>IFERROR(VLOOKUP($C67,Tableau7[],9,FALSE),"")</f>
        <v/>
      </c>
      <c r="F67" s="63" t="str">
        <f>IFERROR(VLOOKUP($C67,Tableau7[],2,FALSE),"")</f>
        <v/>
      </c>
    </row>
    <row r="68" spans="3:6" ht="15.95" customHeight="1" x14ac:dyDescent="0.25">
      <c r="C68" s="60" t="str">
        <f>IFERROR(INDEX(MISSMATERIEL,'EMPRUNT MATERIEL'!N64),"")</f>
        <v/>
      </c>
      <c r="D68" s="61" t="str">
        <f>IFERROR(VLOOKUP($C68,Tableau7[],8,FALSE),"")</f>
        <v/>
      </c>
      <c r="E68" s="62" t="str">
        <f>IFERROR(VLOOKUP($C68,Tableau7[],9,FALSE),"")</f>
        <v/>
      </c>
      <c r="F68" s="63" t="str">
        <f>IFERROR(VLOOKUP($C68,Tableau7[],2,FALSE),"")</f>
        <v/>
      </c>
    </row>
    <row r="69" spans="3:6" ht="15.95" customHeight="1" x14ac:dyDescent="0.25">
      <c r="C69" s="60" t="str">
        <f>IFERROR(INDEX(MISSMATERIEL,'EMPRUNT MATERIEL'!N65),"")</f>
        <v/>
      </c>
      <c r="D69" s="61" t="str">
        <f>IFERROR(VLOOKUP($C69,Tableau7[],8,FALSE),"")</f>
        <v/>
      </c>
      <c r="E69" s="62" t="str">
        <f>IFERROR(VLOOKUP($C69,Tableau7[],9,FALSE),"")</f>
        <v/>
      </c>
      <c r="F69" s="63" t="str">
        <f>IFERROR(VLOOKUP($C69,Tableau7[],2,FALSE),"")</f>
        <v/>
      </c>
    </row>
    <row r="70" spans="3:6" ht="15.95" customHeight="1" x14ac:dyDescent="0.25">
      <c r="C70" s="60" t="str">
        <f>IFERROR(INDEX(MISSMATERIEL,'EMPRUNT MATERIEL'!N66),"")</f>
        <v/>
      </c>
      <c r="D70" s="61" t="str">
        <f>IFERROR(VLOOKUP($C70,Tableau7[],8,FALSE),"")</f>
        <v/>
      </c>
      <c r="E70" s="62" t="str">
        <f>IFERROR(VLOOKUP($C70,Tableau7[],9,FALSE),"")</f>
        <v/>
      </c>
      <c r="F70" s="63" t="str">
        <f>IFERROR(VLOOKUP($C70,Tableau7[],2,FALSE),"")</f>
        <v/>
      </c>
    </row>
    <row r="71" spans="3:6" ht="15.95" customHeight="1" x14ac:dyDescent="0.25">
      <c r="C71" s="60" t="str">
        <f>IFERROR(INDEX(MISSMATERIEL,'EMPRUNT MATERIEL'!N67),"")</f>
        <v/>
      </c>
      <c r="D71" s="61" t="str">
        <f>IFERROR(VLOOKUP($C71,Tableau7[],8,FALSE),"")</f>
        <v/>
      </c>
      <c r="E71" s="62" t="str">
        <f>IFERROR(VLOOKUP($C71,Tableau7[],9,FALSE),"")</f>
        <v/>
      </c>
      <c r="F71" s="63" t="str">
        <f>IFERROR(VLOOKUP($C71,Tableau7[],2,FALSE),"")</f>
        <v/>
      </c>
    </row>
    <row r="72" spans="3:6" ht="15.95" customHeight="1" x14ac:dyDescent="0.25">
      <c r="C72" s="60" t="str">
        <f>IFERROR(INDEX(MISSMATERIEL,'EMPRUNT MATERIEL'!N68),"")</f>
        <v/>
      </c>
      <c r="D72" s="61" t="str">
        <f>IFERROR(VLOOKUP($C72,Tableau7[],8,FALSE),"")</f>
        <v/>
      </c>
      <c r="E72" s="62" t="str">
        <f>IFERROR(VLOOKUP($C72,Tableau7[],9,FALSE),"")</f>
        <v/>
      </c>
      <c r="F72" s="63" t="str">
        <f>IFERROR(VLOOKUP($C72,Tableau7[],2,FALSE),"")</f>
        <v/>
      </c>
    </row>
    <row r="73" spans="3:6" ht="15.95" customHeight="1" x14ac:dyDescent="0.25">
      <c r="C73" s="60" t="str">
        <f>IFERROR(INDEX(MISSMATERIEL,'EMPRUNT MATERIEL'!N69),"")</f>
        <v/>
      </c>
      <c r="D73" s="61" t="str">
        <f>IFERROR(VLOOKUP($C73,Tableau7[],8,FALSE),"")</f>
        <v/>
      </c>
      <c r="E73" s="62" t="str">
        <f>IFERROR(VLOOKUP($C73,Tableau7[],9,FALSE),"")</f>
        <v/>
      </c>
      <c r="F73" s="63" t="str">
        <f>IFERROR(VLOOKUP($C73,Tableau7[],2,FALSE),"")</f>
        <v/>
      </c>
    </row>
    <row r="74" spans="3:6" ht="15.95" customHeight="1" x14ac:dyDescent="0.25">
      <c r="C74" s="60" t="str">
        <f>IFERROR(INDEX(MISSMATERIEL,'EMPRUNT MATERIEL'!N70),"")</f>
        <v/>
      </c>
      <c r="D74" s="61" t="str">
        <f>IFERROR(VLOOKUP($C74,Tableau7[],8,FALSE),"")</f>
        <v/>
      </c>
      <c r="E74" s="62" t="str">
        <f>IFERROR(VLOOKUP($C74,Tableau7[],9,FALSE),"")</f>
        <v/>
      </c>
      <c r="F74" s="63" t="str">
        <f>IFERROR(VLOOKUP($C74,Tableau7[],2,FALSE),"")</f>
        <v/>
      </c>
    </row>
    <row r="75" spans="3:6" ht="15.95" customHeight="1" x14ac:dyDescent="0.25">
      <c r="C75" s="60" t="str">
        <f>IFERROR(INDEX(MISSMATERIEL,'EMPRUNT MATERIEL'!N71),"")</f>
        <v/>
      </c>
      <c r="D75" s="61" t="str">
        <f>IFERROR(VLOOKUP($C75,Tableau7[],8,FALSE),"")</f>
        <v/>
      </c>
      <c r="E75" s="62" t="str">
        <f>IFERROR(VLOOKUP($C75,Tableau7[],9,FALSE),"")</f>
        <v/>
      </c>
      <c r="F75" s="63" t="str">
        <f>IFERROR(VLOOKUP($C75,Tableau7[],2,FALSE),"")</f>
        <v/>
      </c>
    </row>
    <row r="76" spans="3:6" ht="15.95" customHeight="1" x14ac:dyDescent="0.25">
      <c r="C76" s="60" t="str">
        <f>IFERROR(INDEX(MISSMATERIEL,'EMPRUNT MATERIEL'!N72),"")</f>
        <v/>
      </c>
      <c r="D76" s="61" t="str">
        <f>IFERROR(VLOOKUP($C76,Tableau7[],8,FALSE),"")</f>
        <v/>
      </c>
      <c r="E76" s="62" t="str">
        <f>IFERROR(VLOOKUP($C76,Tableau7[],9,FALSE),"")</f>
        <v/>
      </c>
      <c r="F76" s="63" t="str">
        <f>IFERROR(VLOOKUP($C76,Tableau7[],2,FALSE),"")</f>
        <v/>
      </c>
    </row>
    <row r="77" spans="3:6" ht="15.95" customHeight="1" x14ac:dyDescent="0.25">
      <c r="C77" s="60" t="str">
        <f>IFERROR(INDEX(MISSMATERIEL,'EMPRUNT MATERIEL'!N73),"")</f>
        <v/>
      </c>
      <c r="D77" s="61" t="str">
        <f>IFERROR(VLOOKUP($C77,Tableau7[],8,FALSE),"")</f>
        <v/>
      </c>
      <c r="E77" s="62" t="str">
        <f>IFERROR(VLOOKUP($C77,Tableau7[],9,FALSE),"")</f>
        <v/>
      </c>
      <c r="F77" s="63" t="str">
        <f>IFERROR(VLOOKUP($C77,Tableau7[],2,FALSE),"")</f>
        <v/>
      </c>
    </row>
    <row r="78" spans="3:6" ht="15.95" customHeight="1" x14ac:dyDescent="0.25">
      <c r="C78" s="60" t="str">
        <f>IFERROR(INDEX(MISSMATERIEL,'EMPRUNT MATERIEL'!N74),"")</f>
        <v/>
      </c>
      <c r="D78" s="61" t="str">
        <f>IFERROR(VLOOKUP($C78,Tableau7[],8,FALSE),"")</f>
        <v/>
      </c>
      <c r="E78" s="62" t="str">
        <f>IFERROR(VLOOKUP($C78,Tableau7[],9,FALSE),"")</f>
        <v/>
      </c>
      <c r="F78" s="63" t="str">
        <f>IFERROR(VLOOKUP($C78,Tableau7[],2,FALSE),"")</f>
        <v/>
      </c>
    </row>
    <row r="79" spans="3:6" ht="15.95" customHeight="1" x14ac:dyDescent="0.25">
      <c r="C79" s="60" t="str">
        <f>IFERROR(INDEX(MISSMATERIEL,'EMPRUNT MATERIEL'!N75),"")</f>
        <v/>
      </c>
      <c r="D79" s="61" t="str">
        <f>IFERROR(VLOOKUP($C79,Tableau7[],8,FALSE),"")</f>
        <v/>
      </c>
      <c r="E79" s="62" t="str">
        <f>IFERROR(VLOOKUP($C79,Tableau7[],9,FALSE),"")</f>
        <v/>
      </c>
      <c r="F79" s="63" t="str">
        <f>IFERROR(VLOOKUP($C79,Tableau7[],2,FALSE),"")</f>
        <v/>
      </c>
    </row>
    <row r="80" spans="3:6" ht="15.95" customHeight="1" x14ac:dyDescent="0.25">
      <c r="C80" s="60" t="str">
        <f>IFERROR(INDEX(MISSMATERIEL,'EMPRUNT MATERIEL'!N76),"")</f>
        <v/>
      </c>
      <c r="D80" s="61" t="str">
        <f>IFERROR(VLOOKUP($C80,Tableau7[],8,FALSE),"")</f>
        <v/>
      </c>
      <c r="E80" s="62" t="str">
        <f>IFERROR(VLOOKUP($C80,Tableau7[],9,FALSE),"")</f>
        <v/>
      </c>
      <c r="F80" s="63" t="str">
        <f>IFERROR(VLOOKUP($C80,Tableau7[],2,FALSE),"")</f>
        <v/>
      </c>
    </row>
    <row r="81" spans="3:6" ht="15.95" customHeight="1" x14ac:dyDescent="0.25">
      <c r="C81" s="60" t="str">
        <f>IFERROR(INDEX(MISSMATERIEL,'EMPRUNT MATERIEL'!N77),"")</f>
        <v/>
      </c>
      <c r="D81" s="61" t="str">
        <f>IFERROR(VLOOKUP($C81,Tableau7[],8,FALSE),"")</f>
        <v/>
      </c>
      <c r="E81" s="62" t="str">
        <f>IFERROR(VLOOKUP($C81,Tableau7[],9,FALSE),"")</f>
        <v/>
      </c>
      <c r="F81" s="63" t="str">
        <f>IFERROR(VLOOKUP($C81,Tableau7[],2,FALSE),"")</f>
        <v/>
      </c>
    </row>
    <row r="82" spans="3:6" ht="15.95" customHeight="1" x14ac:dyDescent="0.25">
      <c r="C82" s="60" t="str">
        <f>IFERROR(INDEX(MISSMATERIEL,'EMPRUNT MATERIEL'!N78),"")</f>
        <v/>
      </c>
      <c r="D82" s="61" t="str">
        <f>IFERROR(VLOOKUP($C82,Tableau7[],8,FALSE),"")</f>
        <v/>
      </c>
      <c r="E82" s="62" t="str">
        <f>IFERROR(VLOOKUP($C82,Tableau7[],9,FALSE),"")</f>
        <v/>
      </c>
      <c r="F82" s="63" t="str">
        <f>IFERROR(VLOOKUP($C82,Tableau7[],2,FALSE),"")</f>
        <v/>
      </c>
    </row>
    <row r="83" spans="3:6" ht="15.95" customHeight="1" x14ac:dyDescent="0.25">
      <c r="C83" s="60" t="str">
        <f>IFERROR(INDEX(MISSMATERIEL,'EMPRUNT MATERIEL'!N79),"")</f>
        <v/>
      </c>
      <c r="D83" s="61" t="str">
        <f>IFERROR(VLOOKUP($C83,Tableau7[],8,FALSE),"")</f>
        <v/>
      </c>
      <c r="E83" s="62" t="str">
        <f>IFERROR(VLOOKUP($C83,Tableau7[],9,FALSE),"")</f>
        <v/>
      </c>
      <c r="F83" s="63" t="str">
        <f>IFERROR(VLOOKUP($C83,Tableau7[],2,FALSE),"")</f>
        <v/>
      </c>
    </row>
    <row r="84" spans="3:6" ht="15.95" customHeight="1" x14ac:dyDescent="0.25">
      <c r="C84" s="60" t="str">
        <f>IFERROR(INDEX(MISSMATERIEL,'EMPRUNT MATERIEL'!N80),"")</f>
        <v/>
      </c>
      <c r="D84" s="61" t="str">
        <f>IFERROR(VLOOKUP($C84,Tableau7[],8,FALSE),"")</f>
        <v/>
      </c>
      <c r="E84" s="62" t="str">
        <f>IFERROR(VLOOKUP($C84,Tableau7[],9,FALSE),"")</f>
        <v/>
      </c>
      <c r="F84" s="63" t="str">
        <f>IFERROR(VLOOKUP($C84,Tableau7[],2,FALSE),"")</f>
        <v/>
      </c>
    </row>
    <row r="85" spans="3:6" ht="15.95" customHeight="1" x14ac:dyDescent="0.25">
      <c r="C85" s="60" t="str">
        <f>IFERROR(INDEX(MISSMATERIEL,'EMPRUNT MATERIEL'!N81),"")</f>
        <v/>
      </c>
      <c r="D85" s="61" t="str">
        <f>IFERROR(VLOOKUP($C85,Tableau7[],8,FALSE),"")</f>
        <v/>
      </c>
      <c r="E85" s="62" t="str">
        <f>IFERROR(VLOOKUP($C85,Tableau7[],9,FALSE),"")</f>
        <v/>
      </c>
      <c r="F85" s="63" t="str">
        <f>IFERROR(VLOOKUP($C85,Tableau7[],2,FALSE),"")</f>
        <v/>
      </c>
    </row>
    <row r="86" spans="3:6" ht="15.95" customHeight="1" x14ac:dyDescent="0.25">
      <c r="C86" s="60" t="str">
        <f>IFERROR(INDEX(MISSMATERIEL,'EMPRUNT MATERIEL'!N82),"")</f>
        <v/>
      </c>
      <c r="D86" s="61" t="str">
        <f>IFERROR(VLOOKUP($C86,Tableau7[],8,FALSE),"")</f>
        <v/>
      </c>
      <c r="E86" s="62" t="str">
        <f>IFERROR(VLOOKUP($C86,Tableau7[],9,FALSE),"")</f>
        <v/>
      </c>
      <c r="F86" s="63" t="str">
        <f>IFERROR(VLOOKUP($C86,Tableau7[],2,FALSE),"")</f>
        <v/>
      </c>
    </row>
    <row r="87" spans="3:6" ht="15.95" customHeight="1" x14ac:dyDescent="0.25">
      <c r="C87" s="60" t="str">
        <f>IFERROR(INDEX(MISSMATERIEL,'EMPRUNT MATERIEL'!N83),"")</f>
        <v/>
      </c>
      <c r="D87" s="61" t="str">
        <f>IFERROR(VLOOKUP($C87,Tableau7[],8,FALSE),"")</f>
        <v/>
      </c>
      <c r="E87" s="62" t="str">
        <f>IFERROR(VLOOKUP($C87,Tableau7[],9,FALSE),"")</f>
        <v/>
      </c>
      <c r="F87" s="63" t="str">
        <f>IFERROR(VLOOKUP($C87,Tableau7[],2,FALSE),"")</f>
        <v/>
      </c>
    </row>
    <row r="88" spans="3:6" ht="15.95" customHeight="1" x14ac:dyDescent="0.25">
      <c r="C88" s="60" t="str">
        <f>IFERROR(INDEX(MISSMATERIEL,'EMPRUNT MATERIEL'!N84),"")</f>
        <v/>
      </c>
      <c r="D88" s="61" t="str">
        <f>IFERROR(VLOOKUP($C88,Tableau7[],8,FALSE),"")</f>
        <v/>
      </c>
      <c r="E88" s="62" t="str">
        <f>IFERROR(VLOOKUP($C88,Tableau7[],9,FALSE),"")</f>
        <v/>
      </c>
      <c r="F88" s="63" t="str">
        <f>IFERROR(VLOOKUP($C88,Tableau7[],2,FALSE),"")</f>
        <v/>
      </c>
    </row>
    <row r="89" spans="3:6" ht="15.95" customHeight="1" x14ac:dyDescent="0.25">
      <c r="C89" s="60" t="str">
        <f>IFERROR(INDEX(MISSMATERIEL,'EMPRUNT MATERIEL'!N85),"")</f>
        <v/>
      </c>
      <c r="D89" s="61" t="str">
        <f>IFERROR(VLOOKUP($C89,Tableau7[],8,FALSE),"")</f>
        <v/>
      </c>
      <c r="E89" s="62" t="str">
        <f>IFERROR(VLOOKUP($C89,Tableau7[],9,FALSE),"")</f>
        <v/>
      </c>
      <c r="F89" s="63" t="str">
        <f>IFERROR(VLOOKUP($C89,Tableau7[],2,FALSE),"")</f>
        <v/>
      </c>
    </row>
    <row r="90" spans="3:6" ht="15.95" customHeight="1" x14ac:dyDescent="0.25">
      <c r="C90" s="60" t="str">
        <f>IFERROR(INDEX(MISSMATERIEL,'EMPRUNT MATERIEL'!N86),"")</f>
        <v/>
      </c>
      <c r="D90" s="61" t="str">
        <f>IFERROR(VLOOKUP($C90,Tableau7[],8,FALSE),"")</f>
        <v/>
      </c>
      <c r="E90" s="62" t="str">
        <f>IFERROR(VLOOKUP($C90,Tableau7[],9,FALSE),"")</f>
        <v/>
      </c>
      <c r="F90" s="63" t="str">
        <f>IFERROR(VLOOKUP($C90,Tableau7[],2,FALSE),"")</f>
        <v/>
      </c>
    </row>
    <row r="91" spans="3:6" ht="15.95" customHeight="1" x14ac:dyDescent="0.25">
      <c r="C91" s="60" t="str">
        <f>IFERROR(INDEX(MISSMATERIEL,'EMPRUNT MATERIEL'!N87),"")</f>
        <v/>
      </c>
      <c r="D91" s="61" t="str">
        <f>IFERROR(VLOOKUP($C91,Tableau7[],8,FALSE),"")</f>
        <v/>
      </c>
      <c r="E91" s="62" t="str">
        <f>IFERROR(VLOOKUP($C91,Tableau7[],9,FALSE),"")</f>
        <v/>
      </c>
      <c r="F91" s="63" t="str">
        <f>IFERROR(VLOOKUP($C91,Tableau7[],2,FALSE),"")</f>
        <v/>
      </c>
    </row>
    <row r="92" spans="3:6" ht="15.95" customHeight="1" x14ac:dyDescent="0.25">
      <c r="C92" s="60" t="str">
        <f>IFERROR(INDEX(MISSMATERIEL,'EMPRUNT MATERIEL'!N88),"")</f>
        <v/>
      </c>
      <c r="D92" s="61" t="str">
        <f>IFERROR(VLOOKUP($C92,Tableau7[],8,FALSE),"")</f>
        <v/>
      </c>
      <c r="E92" s="62" t="str">
        <f>IFERROR(VLOOKUP($C92,Tableau7[],9,FALSE),"")</f>
        <v/>
      </c>
      <c r="F92" s="63" t="str">
        <f>IFERROR(VLOOKUP($C92,Tableau7[],2,FALSE),"")</f>
        <v/>
      </c>
    </row>
    <row r="93" spans="3:6" ht="15.95" customHeight="1" x14ac:dyDescent="0.25">
      <c r="C93" s="60" t="str">
        <f>IFERROR(INDEX(MISSMATERIEL,'EMPRUNT MATERIEL'!N89),"")</f>
        <v/>
      </c>
      <c r="D93" s="61" t="str">
        <f>IFERROR(VLOOKUP($C93,Tableau7[],8,FALSE),"")</f>
        <v/>
      </c>
      <c r="E93" s="62" t="str">
        <f>IFERROR(VLOOKUP($C93,Tableau7[],9,FALSE),"")</f>
        <v/>
      </c>
      <c r="F93" s="63" t="str">
        <f>IFERROR(VLOOKUP($C93,Tableau7[],2,FALSE),"")</f>
        <v/>
      </c>
    </row>
    <row r="94" spans="3:6" ht="15.95" customHeight="1" x14ac:dyDescent="0.25">
      <c r="C94" s="60" t="str">
        <f>IFERROR(INDEX(MISSMATERIEL,'EMPRUNT MATERIEL'!N90),"")</f>
        <v/>
      </c>
      <c r="D94" s="61" t="str">
        <f>IFERROR(VLOOKUP($C94,Tableau7[],8,FALSE),"")</f>
        <v/>
      </c>
      <c r="E94" s="62" t="str">
        <f>IFERROR(VLOOKUP($C94,Tableau7[],9,FALSE),"")</f>
        <v/>
      </c>
      <c r="F94" s="63" t="str">
        <f>IFERROR(VLOOKUP($C94,Tableau7[],2,FALSE),"")</f>
        <v/>
      </c>
    </row>
    <row r="95" spans="3:6" ht="15.95" customHeight="1" x14ac:dyDescent="0.25">
      <c r="C95" s="60" t="str">
        <f>IFERROR(INDEX(MISSMATERIEL,'EMPRUNT MATERIEL'!N91),"")</f>
        <v/>
      </c>
      <c r="D95" s="61" t="str">
        <f>IFERROR(VLOOKUP($C95,Tableau7[],8,FALSE),"")</f>
        <v/>
      </c>
      <c r="E95" s="62" t="str">
        <f>IFERROR(VLOOKUP($C95,Tableau7[],9,FALSE),"")</f>
        <v/>
      </c>
      <c r="F95" s="63" t="str">
        <f>IFERROR(VLOOKUP($C95,Tableau7[],2,FALSE),"")</f>
        <v/>
      </c>
    </row>
    <row r="96" spans="3:6" ht="15.95" customHeight="1" x14ac:dyDescent="0.25">
      <c r="C96" s="60" t="str">
        <f>IFERROR(INDEX(MISSMATERIEL,'EMPRUNT MATERIEL'!N92),"")</f>
        <v/>
      </c>
      <c r="D96" s="61" t="str">
        <f>IFERROR(VLOOKUP($C96,Tableau7[],8,FALSE),"")</f>
        <v/>
      </c>
      <c r="E96" s="62" t="str">
        <f>IFERROR(VLOOKUP($C96,Tableau7[],9,FALSE),"")</f>
        <v/>
      </c>
      <c r="F96" s="63" t="str">
        <f>IFERROR(VLOOKUP($C96,Tableau7[],2,FALSE),"")</f>
        <v/>
      </c>
    </row>
    <row r="97" spans="3:6" ht="15.95" customHeight="1" x14ac:dyDescent="0.25">
      <c r="C97" s="60" t="str">
        <f>IFERROR(INDEX(MISSMATERIEL,'EMPRUNT MATERIEL'!N93),"")</f>
        <v/>
      </c>
      <c r="D97" s="61" t="str">
        <f>IFERROR(VLOOKUP($C97,Tableau7[],8,FALSE),"")</f>
        <v/>
      </c>
      <c r="E97" s="62" t="str">
        <f>IFERROR(VLOOKUP($C97,Tableau7[],9,FALSE),"")</f>
        <v/>
      </c>
      <c r="F97" s="63" t="str">
        <f>IFERROR(VLOOKUP($C97,Tableau7[],2,FALSE),"")</f>
        <v/>
      </c>
    </row>
    <row r="98" spans="3:6" ht="15.95" customHeight="1" x14ac:dyDescent="0.25">
      <c r="C98" s="60" t="str">
        <f>IFERROR(INDEX(MISSMATERIEL,'EMPRUNT MATERIEL'!N94),"")</f>
        <v/>
      </c>
      <c r="D98" s="61" t="str">
        <f>IFERROR(VLOOKUP($C98,Tableau7[],8,FALSE),"")</f>
        <v/>
      </c>
      <c r="E98" s="62" t="str">
        <f>IFERROR(VLOOKUP($C98,Tableau7[],9,FALSE),"")</f>
        <v/>
      </c>
      <c r="F98" s="63" t="str">
        <f>IFERROR(VLOOKUP($C98,Tableau7[],2,FALSE),"")</f>
        <v/>
      </c>
    </row>
    <row r="99" spans="3:6" ht="15.95" customHeight="1" x14ac:dyDescent="0.25">
      <c r="C99" s="60" t="str">
        <f>IFERROR(INDEX(MISSMATERIEL,'EMPRUNT MATERIEL'!N95),"")</f>
        <v/>
      </c>
      <c r="D99" s="61" t="str">
        <f>IFERROR(VLOOKUP($C99,Tableau7[],8,FALSE),"")</f>
        <v/>
      </c>
      <c r="E99" s="62" t="str">
        <f>IFERROR(VLOOKUP($C99,Tableau7[],9,FALSE),"")</f>
        <v/>
      </c>
      <c r="F99" s="63" t="str">
        <f>IFERROR(VLOOKUP($C99,Tableau7[],2,FALSE),"")</f>
        <v/>
      </c>
    </row>
    <row r="100" spans="3:6" ht="15.95" customHeight="1" x14ac:dyDescent="0.25">
      <c r="C100" s="60" t="str">
        <f>IFERROR(INDEX(MISSMATERIEL,'EMPRUNT MATERIEL'!N96),"")</f>
        <v/>
      </c>
      <c r="D100" s="61" t="str">
        <f>IFERROR(VLOOKUP($C100,Tableau7[],8,FALSE),"")</f>
        <v/>
      </c>
      <c r="E100" s="62" t="str">
        <f>IFERROR(VLOOKUP($C100,Tableau7[],9,FALSE),"")</f>
        <v/>
      </c>
      <c r="F100" s="63" t="str">
        <f>IFERROR(VLOOKUP($C100,Tableau7[],2,FALSE),"")</f>
        <v/>
      </c>
    </row>
    <row r="101" spans="3:6" ht="15.95" customHeight="1" x14ac:dyDescent="0.25">
      <c r="D101" s="54"/>
      <c r="E101" s="54"/>
      <c r="F101" s="54"/>
    </row>
  </sheetData>
  <sheetProtection sort="0" autoFilter="0" pivotTables="0"/>
  <mergeCells count="6">
    <mergeCell ref="G1:H1"/>
    <mergeCell ref="G2:H2"/>
    <mergeCell ref="G3:H3"/>
    <mergeCell ref="C1:F1"/>
    <mergeCell ref="C2:F2"/>
    <mergeCell ref="C3:F3"/>
  </mergeCells>
  <dataValidations count="1">
    <dataValidation type="list" allowBlank="1" showInputMessage="1" showErrorMessage="1" sqref="G3:H3">
      <formula1>REFMISSIONUNIQ</formula1>
    </dataValidation>
  </dataValidations>
  <pageMargins left="0.25" right="0.25" top="0.75" bottom="0.75" header="0.3" footer="0.3"/>
  <pageSetup paperSize="9" fitToHeight="0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1" tint="0.14999847407452621"/>
  </sheetPr>
  <dimension ref="A1"/>
  <sheetViews>
    <sheetView showGridLines="0" showRowColHeaders="0" workbookViewId="0">
      <selection activeCell="H8" sqref="H8"/>
    </sheetView>
  </sheetViews>
  <sheetFormatPr baseColWidth="10" defaultRowHeight="15" x14ac:dyDescent="0.25"/>
  <cols>
    <col min="1" max="16384" width="11.42578125" style="93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ommandButton1">
          <controlPr defaultSize="0" autoLine="0" r:id="rId4">
            <anchor moveWithCells="1">
              <from>
                <xdr:col>0</xdr:col>
                <xdr:colOff>742950</xdr:colOff>
                <xdr:row>2</xdr:row>
                <xdr:rowOff>66675</xdr:rowOff>
              </from>
              <to>
                <xdr:col>3</xdr:col>
                <xdr:colOff>190500</xdr:colOff>
                <xdr:row>4</xdr:row>
                <xdr:rowOff>114300</xdr:rowOff>
              </to>
            </anchor>
          </controlPr>
        </control>
      </mc:Choice>
      <mc:Fallback>
        <control shapeId="12289" r:id="rId3" name="CommandButton1"/>
      </mc:Fallback>
    </mc:AlternateContent>
    <mc:AlternateContent xmlns:mc="http://schemas.openxmlformats.org/markup-compatibility/2006">
      <mc:Choice Requires="x14">
        <control shapeId="12290" r:id="rId5" name="CommandButton2">
          <controlPr defaultSize="0" autoLine="0" r:id="rId6">
            <anchor moveWithCells="1">
              <from>
                <xdr:col>0</xdr:col>
                <xdr:colOff>742950</xdr:colOff>
                <xdr:row>5</xdr:row>
                <xdr:rowOff>47625</xdr:rowOff>
              </from>
              <to>
                <xdr:col>3</xdr:col>
                <xdr:colOff>190500</xdr:colOff>
                <xdr:row>7</xdr:row>
                <xdr:rowOff>95250</xdr:rowOff>
              </to>
            </anchor>
          </controlPr>
        </control>
      </mc:Choice>
      <mc:Fallback>
        <control shapeId="12290" r:id="rId5" name="CommandButton2"/>
      </mc:Fallback>
    </mc:AlternateContent>
    <mc:AlternateContent xmlns:mc="http://schemas.openxmlformats.org/markup-compatibility/2006">
      <mc:Choice Requires="x14">
        <control shapeId="12291" r:id="rId7" name="CommandButton3">
          <controlPr defaultSize="0" autoLine="0" r:id="rId8">
            <anchor moveWithCells="1">
              <from>
                <xdr:col>3</xdr:col>
                <xdr:colOff>333375</xdr:colOff>
                <xdr:row>2</xdr:row>
                <xdr:rowOff>66675</xdr:rowOff>
              </from>
              <to>
                <xdr:col>6</xdr:col>
                <xdr:colOff>228600</xdr:colOff>
                <xdr:row>4</xdr:row>
                <xdr:rowOff>114300</xdr:rowOff>
              </to>
            </anchor>
          </controlPr>
        </control>
      </mc:Choice>
      <mc:Fallback>
        <control shapeId="12291" r:id="rId7" name="CommandButton3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2" tint="-0.89999084444715716"/>
  </sheetPr>
  <dimension ref="A1:T2662"/>
  <sheetViews>
    <sheetView showZeros="0" zoomScale="50" zoomScaleNormal="50" workbookViewId="0">
      <selection activeCell="T16" sqref="T16"/>
    </sheetView>
  </sheetViews>
  <sheetFormatPr baseColWidth="10" defaultRowHeight="15" x14ac:dyDescent="0.25"/>
  <cols>
    <col min="1" max="1" width="15.7109375" customWidth="1"/>
    <col min="3" max="3" width="14.5703125" bestFit="1" customWidth="1"/>
    <col min="4" max="4" width="18.7109375" bestFit="1" customWidth="1"/>
    <col min="5" max="5" width="19.28515625" style="1" bestFit="1" customWidth="1"/>
    <col min="6" max="7" width="37.42578125" style="1" customWidth="1"/>
    <col min="8" max="8" width="37.42578125" bestFit="1" customWidth="1"/>
    <col min="9" max="9" width="13" bestFit="1" customWidth="1"/>
    <col min="11" max="11" width="21.28515625" style="1" bestFit="1" customWidth="1"/>
    <col min="12" max="12" width="15.28515625" bestFit="1" customWidth="1"/>
    <col min="13" max="13" width="33.42578125" bestFit="1" customWidth="1"/>
    <col min="14" max="14" width="32.140625" bestFit="1" customWidth="1"/>
    <col min="17" max="17" width="26.5703125" customWidth="1"/>
    <col min="18" max="18" width="69.42578125" bestFit="1" customWidth="1"/>
    <col min="19" max="19" width="11.42578125" style="105"/>
  </cols>
  <sheetData>
    <row r="1" spans="1:20" x14ac:dyDescent="0.25">
      <c r="A1" t="s">
        <v>222</v>
      </c>
      <c r="C1" s="1" t="s">
        <v>195</v>
      </c>
      <c r="D1" s="1" t="s">
        <v>229</v>
      </c>
      <c r="E1" s="1" t="s">
        <v>230</v>
      </c>
      <c r="F1" s="1" t="s">
        <v>231</v>
      </c>
      <c r="G1" s="1" t="s">
        <v>254</v>
      </c>
      <c r="H1" t="s">
        <v>217</v>
      </c>
      <c r="I1" t="s">
        <v>201</v>
      </c>
      <c r="J1" t="s">
        <v>202</v>
      </c>
      <c r="K1" t="s">
        <v>215</v>
      </c>
      <c r="L1" t="s">
        <v>236</v>
      </c>
      <c r="M1" t="s">
        <v>218</v>
      </c>
      <c r="N1" t="s">
        <v>224</v>
      </c>
      <c r="Q1" t="s">
        <v>449</v>
      </c>
      <c r="S1" s="105" t="s">
        <v>450</v>
      </c>
    </row>
    <row r="2" spans="1:20" x14ac:dyDescent="0.25">
      <c r="A2" s="50">
        <f ca="1">TODAY()</f>
        <v>43714</v>
      </c>
      <c r="C2" s="1" t="s">
        <v>16</v>
      </c>
      <c r="D2" t="s">
        <v>267</v>
      </c>
      <c r="E2" s="1" t="s">
        <v>268</v>
      </c>
      <c r="F2" s="55" t="s">
        <v>269</v>
      </c>
      <c r="G2" s="55"/>
      <c r="H2" t="str">
        <f>IFERROR(INDEX(INVENTAIRE!$A$4:$A$502,INVENTAIRE!N4),"")</f>
        <v>AUDIO CARTE SON DIGIGRAM UAX22</v>
      </c>
      <c r="I2">
        <v>2019</v>
      </c>
      <c r="J2" t="s">
        <v>203</v>
      </c>
      <c r="K2" s="42" t="s">
        <v>288</v>
      </c>
      <c r="L2" s="43" t="s">
        <v>289</v>
      </c>
      <c r="M2" t="str">
        <f>IFERROR(INDEX(INVENTAIRE!$A$4:$A$502,INVENTAIRE!Q4),"")</f>
        <v>LUMIERE LED PANEL LOURD 2</v>
      </c>
      <c r="N2" t="str">
        <f>IFERROR(INDEX('EMPRUNT MATERIEL'!$B$4:$B$361,'EMPRUNT MATERIEL'!K4),"")</f>
        <v>AUDIO SOUND DEVICES 552</v>
      </c>
    </row>
    <row r="3" spans="1:20" x14ac:dyDescent="0.25">
      <c r="C3" s="1" t="s">
        <v>187</v>
      </c>
      <c r="D3" t="s">
        <v>270</v>
      </c>
      <c r="E3" s="1" t="s">
        <v>271</v>
      </c>
      <c r="F3" s="55" t="s">
        <v>272</v>
      </c>
      <c r="G3" s="55"/>
      <c r="H3" t="str">
        <f>IFERROR(INDEX(INVENTAIRE!$A$4:$A$502,INVENTAIRE!N5),"")</f>
        <v>AUDIO MICRO CMH 1</v>
      </c>
      <c r="I3">
        <v>2020</v>
      </c>
      <c r="J3" t="s">
        <v>204</v>
      </c>
      <c r="K3" s="42" t="s">
        <v>290</v>
      </c>
      <c r="L3" s="44" t="s">
        <v>291</v>
      </c>
      <c r="M3" t="str">
        <f>IFERROR(INDEX(INVENTAIRE!$A$4:$A$502,INVENTAIRE!Q5),"")</f>
        <v>LUMIERE LED PANEL LOURD 3</v>
      </c>
      <c r="N3" t="str">
        <f>IFERROR(INDEX('EMPRUNT MATERIEL'!$B$4:$B$361,'EMPRUNT MATERIEL'!K5),"")</f>
        <v>AUDIO MICRO M88 11 / 35264</v>
      </c>
    </row>
    <row r="4" spans="1:20" x14ac:dyDescent="0.25">
      <c r="C4" s="1" t="s">
        <v>14</v>
      </c>
      <c r="D4" t="s">
        <v>273</v>
      </c>
      <c r="E4" s="1" t="s">
        <v>274</v>
      </c>
      <c r="F4" s="55" t="s">
        <v>275</v>
      </c>
      <c r="G4" s="55"/>
      <c r="H4" t="str">
        <f>IFERROR(INDEX(INVENTAIRE!$A$4:$A$502,INVENTAIRE!N6),"")</f>
        <v>AUDIO MICRO CMH 2</v>
      </c>
      <c r="I4">
        <v>2021</v>
      </c>
      <c r="J4" t="s">
        <v>205</v>
      </c>
      <c r="K4" s="42" t="s">
        <v>292</v>
      </c>
      <c r="L4" s="44" t="s">
        <v>293</v>
      </c>
      <c r="M4" t="str">
        <f>IFERROR(INDEX(INVENTAIRE!$A$4:$A$502,INVENTAIRE!Q6),"")</f>
        <v>LUMIERE LED PANEL LOURD 4</v>
      </c>
      <c r="N4" t="str">
        <f>IFERROR(INDEX('EMPRUNT MATERIEL'!$B$4:$B$361,'EMPRUNT MATERIEL'!K6),"")</f>
        <v>AUDIO MICRO M88 14 / 34865</v>
      </c>
    </row>
    <row r="5" spans="1:20" x14ac:dyDescent="0.25">
      <c r="C5" s="1" t="s">
        <v>15</v>
      </c>
      <c r="D5" t="s">
        <v>276</v>
      </c>
      <c r="E5" s="1" t="s">
        <v>277</v>
      </c>
      <c r="F5" s="55" t="s">
        <v>278</v>
      </c>
      <c r="G5" s="55"/>
      <c r="H5" t="str">
        <f>IFERROR(INDEX(INVENTAIRE!$A$4:$A$502,INVENTAIRE!N7),"")</f>
        <v>AUDIO MICRO CMH 3</v>
      </c>
      <c r="I5">
        <v>2022</v>
      </c>
      <c r="J5" t="s">
        <v>206</v>
      </c>
      <c r="K5" s="42" t="s">
        <v>294</v>
      </c>
      <c r="L5" s="44" t="s">
        <v>295</v>
      </c>
      <c r="M5" t="str">
        <f>IFERROR(INDEX(INVENTAIRE!$A$4:$A$502,INVENTAIRE!Q7),"")</f>
        <v>LUMIERE LED PANEL LOURD 5</v>
      </c>
      <c r="N5" t="str">
        <f>IFERROR(INDEX('EMPRUNT MATERIEL'!$B$4:$B$361,'EMPRUNT MATERIEL'!K7),"")</f>
        <v>AUDIO MICRO M88 12 / 35932</v>
      </c>
    </row>
    <row r="6" spans="1:20" x14ac:dyDescent="0.25">
      <c r="C6" s="1" t="s">
        <v>12</v>
      </c>
      <c r="D6" t="s">
        <v>279</v>
      </c>
      <c r="E6" s="1" t="s">
        <v>280</v>
      </c>
      <c r="F6" s="55" t="s">
        <v>281</v>
      </c>
      <c r="G6" s="55"/>
      <c r="H6" t="str">
        <f>IFERROR(INDEX(INVENTAIRE!$A$4:$A$502,INVENTAIRE!N8),"")</f>
        <v>AUDIO MICRO CMH 4</v>
      </c>
      <c r="I6">
        <v>2023</v>
      </c>
      <c r="J6" t="s">
        <v>207</v>
      </c>
      <c r="K6" s="42" t="s">
        <v>296</v>
      </c>
      <c r="L6" s="44" t="s">
        <v>297</v>
      </c>
      <c r="M6" t="str">
        <f>IFERROR(INDEX(INVENTAIRE!$A$4:$A$502,INVENTAIRE!Q8),"")</f>
        <v>LUMIERE LED PANEL LOURD 6</v>
      </c>
      <c r="N6" t="str">
        <f>IFERROR(INDEX('EMPRUNT MATERIEL'!$B$4:$B$361,'EMPRUNT MATERIEL'!K8),"")</f>
        <v>AUDIO MICRO M88 16 / 34880</v>
      </c>
    </row>
    <row r="7" spans="1:20" x14ac:dyDescent="0.25">
      <c r="C7" s="1" t="s">
        <v>9</v>
      </c>
      <c r="D7" t="s">
        <v>282</v>
      </c>
      <c r="E7" s="1" t="s">
        <v>283</v>
      </c>
      <c r="F7" s="55" t="s">
        <v>284</v>
      </c>
      <c r="G7" s="55"/>
      <c r="H7" t="str">
        <f>IFERROR(INDEX(INVENTAIRE!$A$4:$A$502,INVENTAIRE!N9),"")</f>
        <v>AUDIO MICRO CMH 5</v>
      </c>
      <c r="I7">
        <v>2024</v>
      </c>
      <c r="J7" t="s">
        <v>208</v>
      </c>
      <c r="K7" s="42" t="s">
        <v>298</v>
      </c>
      <c r="L7" s="44" t="s">
        <v>299</v>
      </c>
      <c r="M7" t="str">
        <f>IFERROR(INDEX(INVENTAIRE!$A$4:$A$502,INVENTAIRE!Q9),"")</f>
        <v>LUMIERE MINETTE LEDGO 1</v>
      </c>
      <c r="N7" t="str">
        <f>IFERROR(INDEX('EMPRUNT MATERIEL'!$B$4:$B$361,'EMPRUNT MATERIEL'!K9),"")</f>
        <v>AUDIO MICRO M88 15 / 33589</v>
      </c>
    </row>
    <row r="8" spans="1:20" x14ac:dyDescent="0.25">
      <c r="C8" s="1" t="s">
        <v>13</v>
      </c>
      <c r="D8" t="s">
        <v>285</v>
      </c>
      <c r="E8" s="1" t="s">
        <v>286</v>
      </c>
      <c r="F8" s="55" t="s">
        <v>287</v>
      </c>
      <c r="G8" s="55"/>
      <c r="H8" t="str">
        <f>IFERROR(INDEX(INVENTAIRE!$A$4:$A$502,INVENTAIRE!N10),"")</f>
        <v>AUDIO MICRO CMH 6</v>
      </c>
      <c r="I8">
        <v>2025</v>
      </c>
      <c r="J8" t="s">
        <v>209</v>
      </c>
      <c r="K8" s="42" t="s">
        <v>300</v>
      </c>
      <c r="L8" s="44" t="s">
        <v>8</v>
      </c>
      <c r="M8" t="str">
        <f>IFERROR(INDEX(INVENTAIRE!$A$4:$A$502,INVENTAIRE!Q10),"")</f>
        <v/>
      </c>
      <c r="N8" t="str">
        <f>IFERROR(INDEX('EMPRUNT MATERIEL'!$B$4:$B$361,'EMPRUNT MATERIEL'!K10),"")</f>
        <v/>
      </c>
    </row>
    <row r="9" spans="1:20" x14ac:dyDescent="0.25">
      <c r="C9" s="1" t="s">
        <v>11</v>
      </c>
      <c r="H9" t="str">
        <f>IFERROR(INDEX(INVENTAIRE!$A$4:$A$502,INVENTAIRE!N11),"")</f>
        <v>AUDIO MICRO M88 1 / 33419</v>
      </c>
      <c r="I9">
        <v>2026</v>
      </c>
      <c r="J9" t="s">
        <v>210</v>
      </c>
      <c r="K9" s="42" t="s">
        <v>301</v>
      </c>
      <c r="L9" s="44" t="s">
        <v>302</v>
      </c>
      <c r="M9" t="str">
        <f>IFERROR(INDEX(INVENTAIRE!$A$4:$A$502,INVENTAIRE!Q11),"")</f>
        <v/>
      </c>
      <c r="N9" t="str">
        <f>IFERROR(INDEX('EMPRUNT MATERIEL'!$B$4:$B$361,'EMPRUNT MATERIEL'!K11),"")</f>
        <v/>
      </c>
    </row>
    <row r="10" spans="1:20" x14ac:dyDescent="0.25">
      <c r="C10" s="1" t="s">
        <v>84</v>
      </c>
      <c r="H10" t="str">
        <f>IFERROR(INDEX(INVENTAIRE!$A$4:$A$502,INVENTAIRE!N12),"")</f>
        <v>AUDIO MICRO M88 10 / 23752</v>
      </c>
      <c r="I10">
        <v>2027</v>
      </c>
      <c r="J10" t="s">
        <v>211</v>
      </c>
      <c r="K10" s="42" t="s">
        <v>303</v>
      </c>
      <c r="L10" s="44" t="s">
        <v>304</v>
      </c>
      <c r="M10" t="str">
        <f>IFERROR(INDEX(INVENTAIRE!$A$4:$A$502,INVENTAIRE!Q12),"")</f>
        <v/>
      </c>
      <c r="N10" t="str">
        <f>IFERROR(INDEX('EMPRUNT MATERIEL'!$B$4:$B$361,'EMPRUNT MATERIEL'!K12),"")</f>
        <v/>
      </c>
    </row>
    <row r="11" spans="1:20" x14ac:dyDescent="0.25">
      <c r="C11" s="1" t="s">
        <v>8</v>
      </c>
      <c r="H11" t="str">
        <f>IFERROR(INDEX(INVENTAIRE!$A$4:$A$502,INVENTAIRE!N13),"")</f>
        <v>AUDIO MICRO M88 11 / 35264</v>
      </c>
      <c r="I11">
        <v>2028</v>
      </c>
      <c r="J11" t="s">
        <v>212</v>
      </c>
      <c r="K11" s="42" t="s">
        <v>305</v>
      </c>
      <c r="L11" s="44" t="s">
        <v>306</v>
      </c>
      <c r="M11" t="str">
        <f>IFERROR(INDEX(INVENTAIRE!$A$4:$A$502,INVENTAIRE!Q13),"")</f>
        <v/>
      </c>
      <c r="N11" t="str">
        <f>IFERROR(INDEX('EMPRUNT MATERIEL'!$B$4:$B$361,'EMPRUNT MATERIEL'!K13),"")</f>
        <v/>
      </c>
    </row>
    <row r="12" spans="1:20" x14ac:dyDescent="0.25">
      <c r="C12" s="1" t="s">
        <v>10</v>
      </c>
      <c r="H12" t="str">
        <f>IFERROR(INDEX(INVENTAIRE!$A$4:$A$502,INVENTAIRE!N14),"")</f>
        <v>AUDIO MICRO M88 12 / 35932</v>
      </c>
      <c r="I12">
        <v>2029</v>
      </c>
      <c r="J12" t="s">
        <v>213</v>
      </c>
      <c r="K12" s="42" t="s">
        <v>307</v>
      </c>
      <c r="L12" s="44" t="s">
        <v>308</v>
      </c>
      <c r="M12" t="str">
        <f>IFERROR(INDEX(INVENTAIRE!$A$4:$A$502,INVENTAIRE!Q14),"")</f>
        <v/>
      </c>
      <c r="N12" t="str">
        <f>IFERROR(INDEX('EMPRUNT MATERIEL'!$B$4:$B$361,'EMPRUNT MATERIEL'!K14),"")</f>
        <v/>
      </c>
    </row>
    <row r="13" spans="1:20" x14ac:dyDescent="0.25">
      <c r="C13" s="1" t="s">
        <v>85</v>
      </c>
      <c r="H13" t="str">
        <f>IFERROR(INDEX(INVENTAIRE!$A$4:$A$502,INVENTAIRE!N15),"")</f>
        <v>AUDIO MICRO M88 13 / 44643</v>
      </c>
      <c r="I13">
        <v>2030</v>
      </c>
      <c r="J13" t="s">
        <v>214</v>
      </c>
      <c r="K13" s="42" t="s">
        <v>309</v>
      </c>
      <c r="L13" s="44" t="s">
        <v>310</v>
      </c>
      <c r="M13" t="str">
        <f>IFERROR(INDEX(INVENTAIRE!$A$4:$A$502,INVENTAIRE!Q15),"")</f>
        <v/>
      </c>
      <c r="N13" t="str">
        <f>IFERROR(INDEX('EMPRUNT MATERIEL'!$B$4:$B$361,'EMPRUNT MATERIEL'!K15),"")</f>
        <v/>
      </c>
    </row>
    <row r="14" spans="1:20" x14ac:dyDescent="0.25">
      <c r="C14" s="1" t="s">
        <v>6</v>
      </c>
      <c r="H14" t="str">
        <f>IFERROR(INDEX(INVENTAIRE!$A$4:$A$502,INVENTAIRE!N16),"")</f>
        <v>AUDIO MICRO M88 14 / 34865</v>
      </c>
      <c r="K14" s="42" t="s">
        <v>311</v>
      </c>
      <c r="L14" s="44" t="s">
        <v>312</v>
      </c>
      <c r="M14" t="str">
        <f>IFERROR(INDEX(INVENTAIRE!$A$4:$A$502,INVENTAIRE!Q16),"")</f>
        <v/>
      </c>
      <c r="N14" t="str">
        <f>IFERROR(INDEX('EMPRUNT MATERIEL'!$B$4:$B$361,'EMPRUNT MATERIEL'!K16),"")</f>
        <v/>
      </c>
    </row>
    <row r="15" spans="1:20" x14ac:dyDescent="0.25">
      <c r="H15" t="str">
        <f>IFERROR(INDEX(INVENTAIRE!$A$4:$A$502,INVENTAIRE!N17),"")</f>
        <v>AUDIO MICRO M88 15 / 33589</v>
      </c>
      <c r="K15" s="42" t="s">
        <v>313</v>
      </c>
      <c r="L15" s="44" t="s">
        <v>314</v>
      </c>
      <c r="M15" t="str">
        <f>IFERROR(INDEX(INVENTAIRE!$A$4:$A$502,INVENTAIRE!Q17),"")</f>
        <v/>
      </c>
      <c r="N15" t="str">
        <f>IFERROR(INDEX('EMPRUNT MATERIEL'!$B$4:$B$361,'EMPRUNT MATERIEL'!K17),"")</f>
        <v/>
      </c>
    </row>
    <row r="16" spans="1:20" x14ac:dyDescent="0.25">
      <c r="H16" t="str">
        <f>IFERROR(INDEX(INVENTAIRE!$A$4:$A$502,INVENTAIRE!N18),"")</f>
        <v>AUDIO MICRO M88 16 / 34880</v>
      </c>
      <c r="K16" s="42" t="s">
        <v>315</v>
      </c>
      <c r="L16" s="44" t="s">
        <v>316</v>
      </c>
      <c r="M16" t="str">
        <f>IFERROR(INDEX(INVENTAIRE!$A$4:$A$502,INVENTAIRE!Q18),"")</f>
        <v/>
      </c>
      <c r="N16" t="str">
        <f>IFERROR(INDEX('EMPRUNT MATERIEL'!$B$4:$B$361,'EMPRUNT MATERIEL'!#REF!),"")</f>
        <v/>
      </c>
      <c r="T16" t="e">
        <f>VLOOKUP(S1,Tableau1[],2,FALSE)</f>
        <v>#N/A</v>
      </c>
    </row>
    <row r="17" spans="8:14" x14ac:dyDescent="0.25">
      <c r="H17" t="str">
        <f>IFERROR(INDEX(INVENTAIRE!$A$4:$A$502,INVENTAIRE!N19),"")</f>
        <v>AUDIO MICRO M88 17 / 35345</v>
      </c>
      <c r="K17" s="42" t="s">
        <v>317</v>
      </c>
      <c r="L17" s="44" t="s">
        <v>318</v>
      </c>
      <c r="M17" t="str">
        <f>IFERROR(INDEX(INVENTAIRE!$A$4:$A$502,INVENTAIRE!Q19),"")</f>
        <v/>
      </c>
      <c r="N17" t="str">
        <f>IFERROR(INDEX('EMPRUNT MATERIEL'!$B$4:$B$361,'EMPRUNT MATERIEL'!#REF!),"")</f>
        <v/>
      </c>
    </row>
    <row r="18" spans="8:14" x14ac:dyDescent="0.25">
      <c r="H18" t="str">
        <f>IFERROR(INDEX(INVENTAIRE!$A$4:$A$502,INVENTAIRE!N20),"")</f>
        <v>AUDIO MICRO M88 18 / 39314</v>
      </c>
      <c r="K18" s="42" t="s">
        <v>319</v>
      </c>
      <c r="L18" s="44" t="s">
        <v>320</v>
      </c>
      <c r="M18" t="str">
        <f>IFERROR(INDEX(INVENTAIRE!$A$4:$A$502,INVENTAIRE!Q20),"")</f>
        <v/>
      </c>
      <c r="N18" t="str">
        <f>IFERROR(INDEX('EMPRUNT MATERIEL'!$B$4:$B$361,'EMPRUNT MATERIEL'!#REF!),"")</f>
        <v/>
      </c>
    </row>
    <row r="19" spans="8:14" x14ac:dyDescent="0.25">
      <c r="H19" t="str">
        <f>IFERROR(INDEX(INVENTAIRE!$A$4:$A$502,INVENTAIRE!N21),"")</f>
        <v>AUDIO MICRO M88 19 / 44641</v>
      </c>
      <c r="K19" s="42" t="s">
        <v>321</v>
      </c>
      <c r="L19" s="44" t="s">
        <v>322</v>
      </c>
      <c r="M19" t="str">
        <f>IFERROR(INDEX(INVENTAIRE!$A$4:$A$502,INVENTAIRE!Q21),"")</f>
        <v/>
      </c>
      <c r="N19">
        <f>IFERROR(INDEX('EMPRUNT MATERIEL'!$B$4:$B$361,'EMPRUNT MATERIEL'!K18),"")</f>
        <v>0</v>
      </c>
    </row>
    <row r="20" spans="8:14" x14ac:dyDescent="0.25">
      <c r="H20" t="str">
        <f>IFERROR(INDEX(INVENTAIRE!$A$4:$A$502,INVENTAIRE!#REF!),"")</f>
        <v/>
      </c>
      <c r="K20" s="42" t="s">
        <v>323</v>
      </c>
      <c r="L20" s="44" t="s">
        <v>324</v>
      </c>
      <c r="M20" t="str">
        <f>IFERROR(INDEX(INVENTAIRE!$A$4:$A$502,INVENTAIRE!Q22),"")</f>
        <v/>
      </c>
      <c r="N20">
        <f>IFERROR(INDEX('EMPRUNT MATERIEL'!$B$4:$B$361,'EMPRUNT MATERIEL'!K19),"")</f>
        <v>0</v>
      </c>
    </row>
    <row r="21" spans="8:14" x14ac:dyDescent="0.25">
      <c r="H21" t="str">
        <f>IFERROR(INDEX(INVENTAIRE!$A$4:$A$502,INVENTAIRE!N22),"")</f>
        <v>AUDIO MICRO M88 2 / 33612</v>
      </c>
      <c r="K21" s="42" t="s">
        <v>325</v>
      </c>
      <c r="L21" s="44" t="s">
        <v>326</v>
      </c>
      <c r="M21" t="str">
        <f>IFERROR(INDEX(INVENTAIRE!$A$4:$A$502,INVENTAIRE!Q23),"")</f>
        <v/>
      </c>
      <c r="N21">
        <f>IFERROR(INDEX('EMPRUNT MATERIEL'!$B$4:$B$361,'EMPRUNT MATERIEL'!K20),"")</f>
        <v>0</v>
      </c>
    </row>
    <row r="22" spans="8:14" x14ac:dyDescent="0.25">
      <c r="H22" t="str">
        <f>IFERROR(INDEX(INVENTAIRE!$A$4:$A$502,INVENTAIRE!N23),"")</f>
        <v>AUDIO MICRO M88 3 / 33438</v>
      </c>
      <c r="K22" s="42" t="s">
        <v>327</v>
      </c>
      <c r="L22" s="44" t="s">
        <v>328</v>
      </c>
      <c r="M22" t="str">
        <f>IFERROR(INDEX(INVENTAIRE!$A$4:$A$502,INVENTAIRE!Q24),"")</f>
        <v/>
      </c>
      <c r="N22">
        <f>IFERROR(INDEX('EMPRUNT MATERIEL'!$B$4:$B$361,'EMPRUNT MATERIEL'!K21),"")</f>
        <v>0</v>
      </c>
    </row>
    <row r="23" spans="8:14" x14ac:dyDescent="0.25">
      <c r="H23" t="str">
        <f>IFERROR(INDEX(INVENTAIRE!$A$4:$A$502,INVENTAIRE!N24),"")</f>
        <v>AUDIO MICRO M88 4 / 39232</v>
      </c>
      <c r="K23" s="42" t="s">
        <v>329</v>
      </c>
      <c r="L23" s="44" t="s">
        <v>330</v>
      </c>
      <c r="M23" t="str">
        <f>IFERROR(INDEX(INVENTAIRE!$A$4:$A$502,INVENTAIRE!Q25),"")</f>
        <v/>
      </c>
      <c r="N23">
        <f>IFERROR(INDEX('EMPRUNT MATERIEL'!$B$4:$B$361,'EMPRUNT MATERIEL'!K22),"")</f>
        <v>0</v>
      </c>
    </row>
    <row r="24" spans="8:14" x14ac:dyDescent="0.25">
      <c r="H24" t="str">
        <f>IFERROR(INDEX(INVENTAIRE!$A$4:$A$502,INVENTAIRE!N25),"")</f>
        <v>AUDIO MICRO M88 5 / 43736</v>
      </c>
      <c r="K24" s="42" t="s">
        <v>331</v>
      </c>
      <c r="L24" s="44" t="s">
        <v>332</v>
      </c>
      <c r="M24" t="str">
        <f>IFERROR(INDEX(INVENTAIRE!$A$4:$A$502,INVENTAIRE!Q26),"")</f>
        <v/>
      </c>
      <c r="N24">
        <f>IFERROR(INDEX('EMPRUNT MATERIEL'!$B$4:$B$361,'EMPRUNT MATERIEL'!K23),"")</f>
        <v>0</v>
      </c>
    </row>
    <row r="25" spans="8:14" x14ac:dyDescent="0.25">
      <c r="H25" t="str">
        <f>IFERROR(INDEX(INVENTAIRE!$A$4:$A$502,INVENTAIRE!N26),"")</f>
        <v>AUDIO MICRO M88 6 / 44684</v>
      </c>
      <c r="K25" s="42" t="s">
        <v>333</v>
      </c>
      <c r="L25" s="44" t="s">
        <v>334</v>
      </c>
      <c r="M25" t="str">
        <f>IFERROR(INDEX(INVENTAIRE!$A$4:$A$502,INVENTAIRE!Q27),"")</f>
        <v/>
      </c>
      <c r="N25">
        <f>IFERROR(INDEX('EMPRUNT MATERIEL'!$B$4:$B$361,'EMPRUNT MATERIEL'!K24),"")</f>
        <v>0</v>
      </c>
    </row>
    <row r="26" spans="8:14" x14ac:dyDescent="0.25">
      <c r="H26" t="str">
        <f>IFERROR(INDEX(INVENTAIRE!$A$4:$A$502,INVENTAIRE!N27),"")</f>
        <v>AUDIO MICRO M88 7 / 44686</v>
      </c>
      <c r="K26" s="42" t="s">
        <v>335</v>
      </c>
      <c r="L26" s="45" t="s">
        <v>336</v>
      </c>
      <c r="M26" t="str">
        <f>IFERROR(INDEX(INVENTAIRE!$A$4:$A$502,INVENTAIRE!Q28),"")</f>
        <v/>
      </c>
      <c r="N26">
        <f>IFERROR(INDEX('EMPRUNT MATERIEL'!$B$4:$B$361,'EMPRUNT MATERIEL'!K25),"")</f>
        <v>0</v>
      </c>
    </row>
    <row r="27" spans="8:14" x14ac:dyDescent="0.25">
      <c r="H27" t="str">
        <f>IFERROR(INDEX(INVENTAIRE!$A$4:$A$502,INVENTAIRE!N28),"")</f>
        <v>REGIE BLACKMAGIC WEBPRESENTER + CABLE USB</v>
      </c>
      <c r="K27" s="42" t="s">
        <v>337</v>
      </c>
      <c r="L27" s="44" t="s">
        <v>338</v>
      </c>
      <c r="M27" t="str">
        <f>IFERROR(INDEX(INVENTAIRE!$A$4:$A$502,INVENTAIRE!Q29),"")</f>
        <v/>
      </c>
      <c r="N27">
        <f>IFERROR(INDEX('EMPRUNT MATERIEL'!$B$4:$B$361,'EMPRUNT MATERIEL'!K26),"")</f>
        <v>0</v>
      </c>
    </row>
    <row r="28" spans="8:14" x14ac:dyDescent="0.25">
      <c r="H28" t="str">
        <f>IFERROR(INDEX(INVENTAIRE!$A$4:$A$502,INVENTAIRE!N29),"")</f>
        <v>REGIE BOITE ETANCHE SWITCH</v>
      </c>
      <c r="K28" s="42" t="s">
        <v>339</v>
      </c>
      <c r="L28" s="44" t="s">
        <v>302</v>
      </c>
      <c r="M28" t="str">
        <f>IFERROR(INDEX(INVENTAIRE!$A$4:$A$502,INVENTAIRE!Q30),"")</f>
        <v/>
      </c>
      <c r="N28">
        <f>IFERROR(INDEX('EMPRUNT MATERIEL'!$B$4:$B$361,'EMPRUNT MATERIEL'!K27),"")</f>
        <v>0</v>
      </c>
    </row>
    <row r="29" spans="8:14" x14ac:dyDescent="0.25">
      <c r="H29" t="str">
        <f>IFERROR(INDEX(INVENTAIRE!$A$4:$A$502,INVENTAIRE!N30),"")</f>
        <v>REGIE D-LINK SWITCH POE 1</v>
      </c>
      <c r="K29" s="42" t="s">
        <v>340</v>
      </c>
      <c r="L29" s="44" t="s">
        <v>341</v>
      </c>
      <c r="M29" t="str">
        <f>IFERROR(INDEX(INVENTAIRE!$A$4:$A$502,INVENTAIRE!Q31),"")</f>
        <v/>
      </c>
      <c r="N29">
        <f>IFERROR(INDEX('EMPRUNT MATERIEL'!$B$4:$B$361,'EMPRUNT MATERIEL'!K28),"")</f>
        <v>0</v>
      </c>
    </row>
    <row r="30" spans="8:14" x14ac:dyDescent="0.25">
      <c r="H30" t="str">
        <f>IFERROR(INDEX(INVENTAIRE!$A$4:$A$502,INVENTAIRE!N31),"")</f>
        <v>REGIE D-LINK SWITCH POE 2</v>
      </c>
      <c r="K30" s="42" t="s">
        <v>342</v>
      </c>
      <c r="L30" s="44" t="s">
        <v>343</v>
      </c>
      <c r="M30" t="str">
        <f>IFERROR(INDEX(INVENTAIRE!$A$4:$A$502,INVENTAIRE!Q32),"")</f>
        <v/>
      </c>
      <c r="N30">
        <f>IFERROR(INDEX('EMPRUNT MATERIEL'!$B$4:$B$361,'EMPRUNT MATERIEL'!K29),"")</f>
        <v>0</v>
      </c>
    </row>
    <row r="31" spans="8:14" x14ac:dyDescent="0.25">
      <c r="H31" t="str">
        <f>IFERROR(INDEX(INVENTAIRE!$A$4:$A$502,INVENTAIRE!N32),"")</f>
        <v>REGIE D-LINK SWITCH POE 3</v>
      </c>
      <c r="K31" s="42" t="s">
        <v>344</v>
      </c>
      <c r="L31" s="46" t="s">
        <v>345</v>
      </c>
      <c r="M31" t="str">
        <f>IFERROR(INDEX(INVENTAIRE!$A$4:$A$502,INVENTAIRE!Q33),"")</f>
        <v/>
      </c>
      <c r="N31">
        <f>IFERROR(INDEX('EMPRUNT MATERIEL'!$B$4:$B$361,'EMPRUNT MATERIEL'!K30),"")</f>
        <v>0</v>
      </c>
    </row>
    <row r="32" spans="8:14" x14ac:dyDescent="0.25">
      <c r="H32" t="str">
        <f>IFERROR(INDEX(INVENTAIRE!$A$4:$A$502,INVENTAIRE!#REF!),"")</f>
        <v/>
      </c>
      <c r="K32" s="42" t="s">
        <v>346</v>
      </c>
      <c r="L32" s="44" t="s">
        <v>347</v>
      </c>
      <c r="M32" t="str">
        <f>IFERROR(INDEX(INVENTAIRE!$A$4:$A$502,INVENTAIRE!Q34),"")</f>
        <v/>
      </c>
      <c r="N32">
        <f>IFERROR(INDEX('EMPRUNT MATERIEL'!$B$4:$B$361,'EMPRUNT MATERIEL'!K31),"")</f>
        <v>0</v>
      </c>
    </row>
    <row r="33" spans="8:14" x14ac:dyDescent="0.25">
      <c r="H33" t="str">
        <f>IFERROR(INDEX(INVENTAIRE!$A$4:$A$502,INVENTAIRE!N33),"")</f>
        <v>REGIE ECRAN PC IIYAMA AVEC SUPPORT BRAS MAJ</v>
      </c>
      <c r="K33" s="42" t="s">
        <v>348</v>
      </c>
      <c r="L33" s="44" t="s">
        <v>349</v>
      </c>
      <c r="M33" t="str">
        <f>IFERROR(INDEX(INVENTAIRE!$A$4:$A$502,INVENTAIRE!Q35),"")</f>
        <v/>
      </c>
      <c r="N33">
        <f>IFERROR(INDEX('EMPRUNT MATERIEL'!$B$4:$B$361,'EMPRUNT MATERIEL'!K32),"")</f>
        <v>0</v>
      </c>
    </row>
    <row r="34" spans="8:14" x14ac:dyDescent="0.25">
      <c r="H34" t="str">
        <f>IFERROR(INDEX(INVENTAIRE!$A$4:$A$502,INVENTAIRE!N34),"")</f>
        <v>REGIE KIT HF VIDEO</v>
      </c>
      <c r="K34" s="42" t="s">
        <v>350</v>
      </c>
      <c r="L34" s="44" t="s">
        <v>351</v>
      </c>
      <c r="M34" t="str">
        <f>IFERROR(INDEX(INVENTAIRE!$A$4:$A$502,INVENTAIRE!Q36),"")</f>
        <v/>
      </c>
      <c r="N34">
        <f>IFERROR(INDEX('EMPRUNT MATERIEL'!$B$4:$B$361,'EMPRUNT MATERIEL'!K33),"")</f>
        <v>0</v>
      </c>
    </row>
    <row r="35" spans="8:14" x14ac:dyDescent="0.25">
      <c r="H35" t="str">
        <f>IFERROR(INDEX(INVENTAIRE!$A$4:$A$502,INVENTAIRE!N35),"")</f>
        <v>REGIE KIT INTERCOM HF</v>
      </c>
      <c r="K35" s="42" t="s">
        <v>352</v>
      </c>
      <c r="L35" s="44" t="s">
        <v>353</v>
      </c>
      <c r="M35" t="str">
        <f>IFERROR(INDEX(INVENTAIRE!$A$4:$A$502,INVENTAIRE!Q37),"")</f>
        <v/>
      </c>
      <c r="N35">
        <f>IFERROR(INDEX('EMPRUNT MATERIEL'!$B$4:$B$361,'EMPRUNT MATERIEL'!K34),"")</f>
        <v>0</v>
      </c>
    </row>
    <row r="36" spans="8:14" x14ac:dyDescent="0.25">
      <c r="H36" t="str">
        <f>IFERROR(INDEX(INVENTAIRE!$A$4:$A$502,INVENTAIRE!N36),"")</f>
        <v>REGIE MONITEUR VIDEO GRAND HD</v>
      </c>
      <c r="K36" s="42" t="s">
        <v>354</v>
      </c>
      <c r="L36" s="44" t="s">
        <v>355</v>
      </c>
      <c r="M36" t="str">
        <f>IFERROR(INDEX(INVENTAIRE!$A$4:$A$502,INVENTAIRE!Q38),"")</f>
        <v/>
      </c>
      <c r="N36">
        <f>IFERROR(INDEX('EMPRUNT MATERIEL'!$B$4:$B$361,'EMPRUNT MATERIEL'!K35),"")</f>
        <v>0</v>
      </c>
    </row>
    <row r="37" spans="8:14" x14ac:dyDescent="0.25">
      <c r="H37" t="str">
        <f>IFERROR(INDEX(INVENTAIRE!$A$4:$A$502,INVENTAIRE!N37),"")</f>
        <v>REGIE POCHETTE SUCRES SDI/RJ45</v>
      </c>
      <c r="K37" s="42" t="s">
        <v>356</v>
      </c>
      <c r="L37" s="44" t="s">
        <v>357</v>
      </c>
      <c r="M37" t="str">
        <f>IFERROR(INDEX(INVENTAIRE!$A$4:$A$502,INVENTAIRE!Q39),"")</f>
        <v/>
      </c>
      <c r="N37">
        <f>IFERROR(INDEX('EMPRUNT MATERIEL'!$B$4:$B$361,'EMPRUNT MATERIEL'!K36),"")</f>
        <v>0</v>
      </c>
    </row>
    <row r="38" spans="8:14" x14ac:dyDescent="0.25">
      <c r="H38" t="str">
        <f>IFERROR(INDEX(INVENTAIRE!$A$4:$A$502,INVENTAIRE!N38),"")</f>
        <v>REGIE STREAMER VIDIU 1</v>
      </c>
      <c r="K38" s="41" t="s">
        <v>358</v>
      </c>
      <c r="L38" s="44" t="s">
        <v>318</v>
      </c>
      <c r="M38" t="str">
        <f>IFERROR(INDEX(INVENTAIRE!$A$4:$A$502,INVENTAIRE!Q40),"")</f>
        <v/>
      </c>
      <c r="N38">
        <f>IFERROR(INDEX('EMPRUNT MATERIEL'!$B$4:$B$361,'EMPRUNT MATERIEL'!K37),"")</f>
        <v>0</v>
      </c>
    </row>
    <row r="39" spans="8:14" x14ac:dyDescent="0.25">
      <c r="H39" t="str">
        <f>IFERROR(INDEX(INVENTAIRE!$A$4:$A$502,INVENTAIRE!N39),"")</f>
        <v>REGIE STREAMER VIDIU 2</v>
      </c>
      <c r="K39" s="41" t="s">
        <v>359</v>
      </c>
      <c r="L39" s="67" t="s">
        <v>360</v>
      </c>
      <c r="M39" t="str">
        <f>IFERROR(INDEX(INVENTAIRE!$A$4:$A$502,INVENTAIRE!Q41),"")</f>
        <v/>
      </c>
      <c r="N39">
        <f>IFERROR(INDEX('EMPRUNT MATERIEL'!$B$4:$B$361,'EMPRUNT MATERIEL'!K38),"")</f>
        <v>0</v>
      </c>
    </row>
    <row r="40" spans="8:14" x14ac:dyDescent="0.25">
      <c r="H40" t="str">
        <f>IFERROR(INDEX(INVENTAIRE!$A$4:$A$502,INVENTAIRE!N40),"")</f>
        <v/>
      </c>
      <c r="K40" s="1" t="s">
        <v>361</v>
      </c>
      <c r="L40" s="68" t="s">
        <v>362</v>
      </c>
      <c r="M40" t="str">
        <f>IFERROR(INDEX(INVENTAIRE!$A$4:$A$502,INVENTAIRE!Q42),"")</f>
        <v/>
      </c>
      <c r="N40">
        <f>IFERROR(INDEX('EMPRUNT MATERIEL'!$B$4:$B$361,'EMPRUNT MATERIEL'!K39),"")</f>
        <v>0</v>
      </c>
    </row>
    <row r="41" spans="8:14" x14ac:dyDescent="0.25">
      <c r="H41" t="str">
        <f>IFERROR(INDEX(INVENTAIRE!$A$4:$A$502,INVENTAIRE!N41),"")</f>
        <v/>
      </c>
      <c r="M41" t="str">
        <f>IFERROR(INDEX(INVENTAIRE!$A$4:$A$502,INVENTAIRE!Q43),"")</f>
        <v/>
      </c>
      <c r="N41">
        <f>IFERROR(INDEX('EMPRUNT MATERIEL'!$B$4:$B$361,'EMPRUNT MATERIEL'!K40),"")</f>
        <v>0</v>
      </c>
    </row>
    <row r="42" spans="8:14" x14ac:dyDescent="0.25">
      <c r="H42" t="str">
        <f>IFERROR(INDEX(INVENTAIRE!$A$4:$A$502,INVENTAIRE!N42),"")</f>
        <v/>
      </c>
      <c r="M42" t="str">
        <f>IFERROR(INDEX(INVENTAIRE!$A$4:$A$502,INVENTAIRE!Q44),"")</f>
        <v/>
      </c>
      <c r="N42">
        <f>IFERROR(INDEX('EMPRUNT MATERIEL'!$B$4:$B$361,'EMPRUNT MATERIEL'!K41),"")</f>
        <v>0</v>
      </c>
    </row>
    <row r="43" spans="8:14" x14ac:dyDescent="0.25">
      <c r="H43" t="str">
        <f>IFERROR(INDEX(INVENTAIRE!$A$4:$A$502,INVENTAIRE!N43),"")</f>
        <v/>
      </c>
      <c r="M43" t="str">
        <f>IFERROR(INDEX(INVENTAIRE!$A$4:$A$502,INVENTAIRE!Q45),"")</f>
        <v/>
      </c>
      <c r="N43">
        <f>IFERROR(INDEX('EMPRUNT MATERIEL'!$B$4:$B$361,'EMPRUNT MATERIEL'!K42),"")</f>
        <v>0</v>
      </c>
    </row>
    <row r="44" spans="8:14" x14ac:dyDescent="0.25">
      <c r="H44" t="str">
        <f>IFERROR(INDEX(INVENTAIRE!$A$4:$A$502,INVENTAIRE!#REF!),"")</f>
        <v/>
      </c>
      <c r="M44" t="str">
        <f>IFERROR(INDEX(INVENTAIRE!$A$4:$A$502,INVENTAIRE!Q46),"")</f>
        <v/>
      </c>
      <c r="N44">
        <f>IFERROR(INDEX('EMPRUNT MATERIEL'!$B$4:$B$361,'EMPRUNT MATERIEL'!K43),"")</f>
        <v>0</v>
      </c>
    </row>
    <row r="45" spans="8:14" x14ac:dyDescent="0.25">
      <c r="H45" t="str">
        <f>IFERROR(INDEX(INVENTAIRE!$A$4:$A$502,INVENTAIRE!N44),"")</f>
        <v/>
      </c>
      <c r="M45" t="str">
        <f>IFERROR(INDEX(INVENTAIRE!$A$4:$A$502,INVENTAIRE!Q47),"")</f>
        <v/>
      </c>
      <c r="N45">
        <f>IFERROR(INDEX('EMPRUNT MATERIEL'!$B$4:$B$361,'EMPRUNT MATERIEL'!K44),"")</f>
        <v>0</v>
      </c>
    </row>
    <row r="46" spans="8:14" x14ac:dyDescent="0.25">
      <c r="H46" t="str">
        <f>IFERROR(INDEX(INVENTAIRE!$A$4:$A$502,INVENTAIRE!N45),"")</f>
        <v/>
      </c>
      <c r="M46" t="str">
        <f>IFERROR(INDEX(INVENTAIRE!$A$4:$A$502,INVENTAIRE!Q48),"")</f>
        <v/>
      </c>
      <c r="N46">
        <f>IFERROR(INDEX('EMPRUNT MATERIEL'!$B$4:$B$361,'EMPRUNT MATERIEL'!K45),"")</f>
        <v>0</v>
      </c>
    </row>
    <row r="47" spans="8:14" x14ac:dyDescent="0.25">
      <c r="H47" t="str">
        <f>IFERROR(INDEX(INVENTAIRE!$A$4:$A$502,INVENTAIRE!N46),"")</f>
        <v/>
      </c>
      <c r="M47" t="str">
        <f>IFERROR(INDEX(INVENTAIRE!$A$4:$A$502,INVENTAIRE!Q49),"")</f>
        <v/>
      </c>
      <c r="N47">
        <f>IFERROR(INDEX('EMPRUNT MATERIEL'!$B$4:$B$361,'EMPRUNT MATERIEL'!K46),"")</f>
        <v>0</v>
      </c>
    </row>
    <row r="48" spans="8:14" x14ac:dyDescent="0.25">
      <c r="H48" t="str">
        <f>IFERROR(INDEX(INVENTAIRE!$A$4:$A$502,INVENTAIRE!N47),"")</f>
        <v/>
      </c>
      <c r="M48" t="str">
        <f>IFERROR(INDEX(INVENTAIRE!$A$4:$A$502,INVENTAIRE!Q50),"")</f>
        <v/>
      </c>
      <c r="N48">
        <f>IFERROR(INDEX('EMPRUNT MATERIEL'!$B$4:$B$361,'EMPRUNT MATERIEL'!K47),"")</f>
        <v>0</v>
      </c>
    </row>
    <row r="49" spans="8:14" x14ac:dyDescent="0.25">
      <c r="H49" t="str">
        <f>IFERROR(INDEX(INVENTAIRE!$A$4:$A$502,INVENTAIRE!N48),"")</f>
        <v/>
      </c>
      <c r="M49" t="str">
        <f>IFERROR(INDEX(INVENTAIRE!$A$4:$A$502,INVENTAIRE!Q51),"")</f>
        <v/>
      </c>
      <c r="N49">
        <f>IFERROR(INDEX('EMPRUNT MATERIEL'!$B$4:$B$361,'EMPRUNT MATERIEL'!K48),"")</f>
        <v>0</v>
      </c>
    </row>
    <row r="50" spans="8:14" x14ac:dyDescent="0.25">
      <c r="H50" t="str">
        <f>IFERROR(INDEX(INVENTAIRE!$A$4:$A$502,INVENTAIRE!N49),"")</f>
        <v/>
      </c>
      <c r="M50" t="str">
        <f>IFERROR(INDEX(INVENTAIRE!$A$4:$A$502,INVENTAIRE!Q52),"")</f>
        <v/>
      </c>
      <c r="N50">
        <f>IFERROR(INDEX('EMPRUNT MATERIEL'!$B$4:$B$361,'EMPRUNT MATERIEL'!K49),"")</f>
        <v>0</v>
      </c>
    </row>
    <row r="51" spans="8:14" x14ac:dyDescent="0.25">
      <c r="H51" t="str">
        <f>IFERROR(INDEX(INVENTAIRE!$A$4:$A$502,INVENTAIRE!N50),"")</f>
        <v/>
      </c>
      <c r="M51" t="str">
        <f>IFERROR(INDEX(INVENTAIRE!$A$4:$A$502,INVENTAIRE!Q53),"")</f>
        <v/>
      </c>
      <c r="N51">
        <f>IFERROR(INDEX('EMPRUNT MATERIEL'!$B$4:$B$361,'EMPRUNT MATERIEL'!K50),"")</f>
        <v>0</v>
      </c>
    </row>
    <row r="52" spans="8:14" x14ac:dyDescent="0.25">
      <c r="H52" t="str">
        <f>IFERROR(INDEX(INVENTAIRE!$A$4:$A$502,INVENTAIRE!N51),"")</f>
        <v/>
      </c>
      <c r="M52" t="str">
        <f>IFERROR(INDEX(INVENTAIRE!$A$4:$A$502,INVENTAIRE!Q54),"")</f>
        <v/>
      </c>
      <c r="N52">
        <f>IFERROR(INDEX('EMPRUNT MATERIEL'!$B$4:$B$361,'EMPRUNT MATERIEL'!K51),"")</f>
        <v>0</v>
      </c>
    </row>
    <row r="53" spans="8:14" x14ac:dyDescent="0.25">
      <c r="H53" t="str">
        <f>IFERROR(INDEX(INVENTAIRE!$A$4:$A$502,INVENTAIRE!N52),"")</f>
        <v/>
      </c>
      <c r="M53" t="str">
        <f>IFERROR(INDEX(INVENTAIRE!$A$4:$A$502,INVENTAIRE!Q55),"")</f>
        <v/>
      </c>
      <c r="N53">
        <f>IFERROR(INDEX('EMPRUNT MATERIEL'!$B$4:$B$361,'EMPRUNT MATERIEL'!K52),"")</f>
        <v>0</v>
      </c>
    </row>
    <row r="54" spans="8:14" x14ac:dyDescent="0.25">
      <c r="H54" t="str">
        <f>IFERROR(INDEX(INVENTAIRE!$A$4:$A$502,INVENTAIRE!N53),"")</f>
        <v/>
      </c>
      <c r="M54" t="str">
        <f>IFERROR(INDEX(INVENTAIRE!$A$4:$A$502,INVENTAIRE!Q56),"")</f>
        <v/>
      </c>
      <c r="N54">
        <f>IFERROR(INDEX('EMPRUNT MATERIEL'!$B$4:$B$361,'EMPRUNT MATERIEL'!K53),"")</f>
        <v>0</v>
      </c>
    </row>
    <row r="55" spans="8:14" x14ac:dyDescent="0.25">
      <c r="H55" t="str">
        <f>IFERROR(INDEX(INVENTAIRE!$A$4:$A$502,INVENTAIRE!N54),"")</f>
        <v/>
      </c>
      <c r="M55" t="str">
        <f>IFERROR(INDEX(INVENTAIRE!$A$4:$A$502,INVENTAIRE!Q57),"")</f>
        <v/>
      </c>
      <c r="N55">
        <f>IFERROR(INDEX('EMPRUNT MATERIEL'!$B$4:$B$361,'EMPRUNT MATERIEL'!K54),"")</f>
        <v>0</v>
      </c>
    </row>
    <row r="56" spans="8:14" x14ac:dyDescent="0.25">
      <c r="H56" t="str">
        <f>IFERROR(INDEX(INVENTAIRE!$A$4:$A$502,INVENTAIRE!N55),"")</f>
        <v/>
      </c>
      <c r="M56" t="str">
        <f>IFERROR(INDEX(INVENTAIRE!$A$4:$A$502,INVENTAIRE!Q58),"")</f>
        <v/>
      </c>
      <c r="N56">
        <f>IFERROR(INDEX('EMPRUNT MATERIEL'!$B$4:$B$361,'EMPRUNT MATERIEL'!K55),"")</f>
        <v>0</v>
      </c>
    </row>
    <row r="57" spans="8:14" x14ac:dyDescent="0.25">
      <c r="H57" t="str">
        <f>IFERROR(INDEX(INVENTAIRE!$A$4:$A$502,INVENTAIRE!N56),"")</f>
        <v/>
      </c>
      <c r="M57" t="str">
        <f>IFERROR(INDEX(INVENTAIRE!$A$4:$A$502,INVENTAIRE!Q59),"")</f>
        <v/>
      </c>
      <c r="N57">
        <f>IFERROR(INDEX('EMPRUNT MATERIEL'!$B$4:$B$361,'EMPRUNT MATERIEL'!K56),"")</f>
        <v>0</v>
      </c>
    </row>
    <row r="58" spans="8:14" x14ac:dyDescent="0.25">
      <c r="H58" t="str">
        <f>IFERROR(INDEX(INVENTAIRE!$A$4:$A$502,INVENTAIRE!N57),"")</f>
        <v/>
      </c>
      <c r="M58" t="str">
        <f>IFERROR(INDEX(INVENTAIRE!$A$4:$A$502,INVENTAIRE!Q60),"")</f>
        <v/>
      </c>
      <c r="N58">
        <f>IFERROR(INDEX('EMPRUNT MATERIEL'!$B$4:$B$361,'EMPRUNT MATERIEL'!K57),"")</f>
        <v>0</v>
      </c>
    </row>
    <row r="59" spans="8:14" x14ac:dyDescent="0.25">
      <c r="H59" t="str">
        <f>IFERROR(INDEX(INVENTAIRE!$A$4:$A$502,INVENTAIRE!N58),"")</f>
        <v/>
      </c>
      <c r="M59" t="str">
        <f>IFERROR(INDEX(INVENTAIRE!$A$4:$A$502,INVENTAIRE!Q61),"")</f>
        <v/>
      </c>
      <c r="N59">
        <f>IFERROR(INDEX('EMPRUNT MATERIEL'!$B$4:$B$361,'EMPRUNT MATERIEL'!K58),"")</f>
        <v>0</v>
      </c>
    </row>
    <row r="60" spans="8:14" x14ac:dyDescent="0.25">
      <c r="H60" t="str">
        <f>IFERROR(INDEX(INVENTAIRE!$A$4:$A$502,INVENTAIRE!N59),"")</f>
        <v/>
      </c>
      <c r="M60" t="str">
        <f>IFERROR(INDEX(INVENTAIRE!$A$4:$A$502,INVENTAIRE!Q62),"")</f>
        <v/>
      </c>
      <c r="N60">
        <f>IFERROR(INDEX('EMPRUNT MATERIEL'!$B$4:$B$361,'EMPRUNT MATERIEL'!K59),"")</f>
        <v>0</v>
      </c>
    </row>
    <row r="61" spans="8:14" x14ac:dyDescent="0.25">
      <c r="H61" t="str">
        <f>IFERROR(INDEX(INVENTAIRE!$A$4:$A$502,INVENTAIRE!#REF!),"")</f>
        <v/>
      </c>
      <c r="M61" t="str">
        <f>IFERROR(INDEX(INVENTAIRE!$A$4:$A$502,INVENTAIRE!Q63),"")</f>
        <v/>
      </c>
      <c r="N61">
        <f>IFERROR(INDEX('EMPRUNT MATERIEL'!$B$4:$B$361,'EMPRUNT MATERIEL'!K60),"")</f>
        <v>0</v>
      </c>
    </row>
    <row r="62" spans="8:14" x14ac:dyDescent="0.25">
      <c r="H62" t="str">
        <f>IFERROR(INDEX(INVENTAIRE!$A$4:$A$502,INVENTAIRE!#REF!),"")</f>
        <v/>
      </c>
      <c r="M62" t="str">
        <f>IFERROR(INDEX(INVENTAIRE!$A$4:$A$502,INVENTAIRE!Q64),"")</f>
        <v/>
      </c>
      <c r="N62">
        <f>IFERROR(INDEX('EMPRUNT MATERIEL'!$B$4:$B$361,'EMPRUNT MATERIEL'!K61),"")</f>
        <v>0</v>
      </c>
    </row>
    <row r="63" spans="8:14" x14ac:dyDescent="0.25">
      <c r="H63" t="str">
        <f>IFERROR(INDEX(INVENTAIRE!$A$4:$A$502,INVENTAIRE!N60),"")</f>
        <v/>
      </c>
      <c r="M63" t="str">
        <f>IFERROR(INDEX(INVENTAIRE!$A$4:$A$502,INVENTAIRE!Q65),"")</f>
        <v/>
      </c>
      <c r="N63">
        <f>IFERROR(INDEX('EMPRUNT MATERIEL'!$B$4:$B$361,'EMPRUNT MATERIEL'!K62),"")</f>
        <v>0</v>
      </c>
    </row>
    <row r="64" spans="8:14" x14ac:dyDescent="0.25">
      <c r="H64" t="str">
        <f>IFERROR(INDEX(INVENTAIRE!$A$4:$A$502,INVENTAIRE!N61),"")</f>
        <v/>
      </c>
      <c r="M64" t="str">
        <f>IFERROR(INDEX(INVENTAIRE!$A$4:$A$502,INVENTAIRE!Q66),"")</f>
        <v/>
      </c>
      <c r="N64">
        <f>IFERROR(INDEX('EMPRUNT MATERIEL'!$B$4:$B$361,'EMPRUNT MATERIEL'!K63),"")</f>
        <v>0</v>
      </c>
    </row>
    <row r="65" spans="8:14" x14ac:dyDescent="0.25">
      <c r="H65" t="str">
        <f>IFERROR(INDEX(INVENTAIRE!$A$4:$A$502,INVENTAIRE!N62),"")</f>
        <v/>
      </c>
      <c r="M65" t="str">
        <f>IFERROR(INDEX(INVENTAIRE!$A$4:$A$502,INVENTAIRE!Q67),"")</f>
        <v/>
      </c>
      <c r="N65">
        <f>IFERROR(INDEX('EMPRUNT MATERIEL'!$B$4:$B$361,'EMPRUNT MATERIEL'!K64),"")</f>
        <v>0</v>
      </c>
    </row>
    <row r="66" spans="8:14" x14ac:dyDescent="0.25">
      <c r="H66" t="str">
        <f>IFERROR(INDEX(INVENTAIRE!$A$4:$A$502,INVENTAIRE!#REF!),"")</f>
        <v/>
      </c>
      <c r="M66" t="str">
        <f>IFERROR(INDEX(INVENTAIRE!$A$4:$A$502,INVENTAIRE!Q68),"")</f>
        <v/>
      </c>
      <c r="N66">
        <f>IFERROR(INDEX('EMPRUNT MATERIEL'!$B$4:$B$361,'EMPRUNT MATERIEL'!K65),"")</f>
        <v>0</v>
      </c>
    </row>
    <row r="67" spans="8:14" x14ac:dyDescent="0.25">
      <c r="H67" t="str">
        <f>IFERROR(INDEX(INVENTAIRE!$A$4:$A$502,INVENTAIRE!N63),"")</f>
        <v/>
      </c>
      <c r="M67" t="str">
        <f>IFERROR(INDEX(INVENTAIRE!$A$4:$A$502,INVENTAIRE!Q69),"")</f>
        <v/>
      </c>
      <c r="N67">
        <f>IFERROR(INDEX('EMPRUNT MATERIEL'!$B$4:$B$361,'EMPRUNT MATERIEL'!K66),"")</f>
        <v>0</v>
      </c>
    </row>
    <row r="68" spans="8:14" x14ac:dyDescent="0.25">
      <c r="H68" t="str">
        <f>IFERROR(INDEX(INVENTAIRE!$A$4:$A$502,INVENTAIRE!N64),"")</f>
        <v/>
      </c>
      <c r="M68" t="str">
        <f>IFERROR(INDEX(INVENTAIRE!$A$4:$A$502,INVENTAIRE!Q70),"")</f>
        <v/>
      </c>
      <c r="N68">
        <f>IFERROR(INDEX('EMPRUNT MATERIEL'!$B$4:$B$361,'EMPRUNT MATERIEL'!K67),"")</f>
        <v>0</v>
      </c>
    </row>
    <row r="69" spans="8:14" x14ac:dyDescent="0.25">
      <c r="H69" t="str">
        <f>IFERROR(INDEX(INVENTAIRE!$A$4:$A$502,INVENTAIRE!N65),"")</f>
        <v/>
      </c>
      <c r="M69" t="str">
        <f>IFERROR(INDEX(INVENTAIRE!$A$4:$A$502,INVENTAIRE!Q71),"")</f>
        <v/>
      </c>
      <c r="N69">
        <f>IFERROR(INDEX('EMPRUNT MATERIEL'!$B$4:$B$361,'EMPRUNT MATERIEL'!K68),"")</f>
        <v>0</v>
      </c>
    </row>
    <row r="70" spans="8:14" x14ac:dyDescent="0.25">
      <c r="H70" t="str">
        <f>IFERROR(INDEX(INVENTAIRE!$A$4:$A$502,INVENTAIRE!N66),"")</f>
        <v/>
      </c>
      <c r="M70" t="str">
        <f>IFERROR(INDEX(INVENTAIRE!$A$4:$A$502,INVENTAIRE!Q72),"")</f>
        <v/>
      </c>
      <c r="N70">
        <f>IFERROR(INDEX('EMPRUNT MATERIEL'!$B$4:$B$361,'EMPRUNT MATERIEL'!K69),"")</f>
        <v>0</v>
      </c>
    </row>
    <row r="71" spans="8:14" x14ac:dyDescent="0.25">
      <c r="H71" t="str">
        <f>IFERROR(INDEX(INVENTAIRE!$A$4:$A$502,INVENTAIRE!N67),"")</f>
        <v/>
      </c>
      <c r="M71" t="str">
        <f>IFERROR(INDEX(INVENTAIRE!$A$4:$A$502,INVENTAIRE!Q73),"")</f>
        <v/>
      </c>
      <c r="N71">
        <f>IFERROR(INDEX('EMPRUNT MATERIEL'!$B$4:$B$361,'EMPRUNT MATERIEL'!K70),"")</f>
        <v>0</v>
      </c>
    </row>
    <row r="72" spans="8:14" x14ac:dyDescent="0.25">
      <c r="M72" t="str">
        <f>IFERROR(INDEX(INVENTAIRE!$A$4:$A$502,INVENTAIRE!Q74),"")</f>
        <v/>
      </c>
      <c r="N72">
        <f>IFERROR(INDEX('EMPRUNT MATERIEL'!$B$4:$B$361,'EMPRUNT MATERIEL'!K71),"")</f>
        <v>0</v>
      </c>
    </row>
    <row r="73" spans="8:14" x14ac:dyDescent="0.25">
      <c r="M73" t="str">
        <f>IFERROR(INDEX(INVENTAIRE!$A$4:$A$502,INVENTAIRE!Q75),"")</f>
        <v/>
      </c>
      <c r="N73">
        <f>IFERROR(INDEX('EMPRUNT MATERIEL'!$B$4:$B$361,'EMPRUNT MATERIEL'!K72),"")</f>
        <v>0</v>
      </c>
    </row>
    <row r="74" spans="8:14" x14ac:dyDescent="0.25">
      <c r="M74" t="str">
        <f>IFERROR(INDEX(INVENTAIRE!$A$4:$A$502,INVENTAIRE!Q76),"")</f>
        <v/>
      </c>
      <c r="N74">
        <f>IFERROR(INDEX('EMPRUNT MATERIEL'!$B$4:$B$361,'EMPRUNT MATERIEL'!K73),"")</f>
        <v>0</v>
      </c>
    </row>
    <row r="75" spans="8:14" x14ac:dyDescent="0.25">
      <c r="M75" t="str">
        <f>IFERROR(INDEX(INVENTAIRE!$A$4:$A$502,INVENTAIRE!Q77),"")</f>
        <v/>
      </c>
      <c r="N75">
        <f>IFERROR(INDEX('EMPRUNT MATERIEL'!$B$4:$B$361,'EMPRUNT MATERIEL'!K74),"")</f>
        <v>0</v>
      </c>
    </row>
    <row r="76" spans="8:14" x14ac:dyDescent="0.25">
      <c r="M76" t="str">
        <f>IFERROR(INDEX(INVENTAIRE!$A$4:$A$502,INVENTAIRE!Q78),"")</f>
        <v/>
      </c>
      <c r="N76">
        <f>IFERROR(INDEX('EMPRUNT MATERIEL'!$B$4:$B$361,'EMPRUNT MATERIEL'!K75),"")</f>
        <v>0</v>
      </c>
    </row>
    <row r="77" spans="8:14" x14ac:dyDescent="0.25">
      <c r="M77" t="str">
        <f>IFERROR(INDEX(INVENTAIRE!$A$4:$A$502,INVENTAIRE!Q79),"")</f>
        <v/>
      </c>
      <c r="N77">
        <f>IFERROR(INDEX('EMPRUNT MATERIEL'!$B$4:$B$361,'EMPRUNT MATERIEL'!K76),"")</f>
        <v>0</v>
      </c>
    </row>
    <row r="78" spans="8:14" x14ac:dyDescent="0.25">
      <c r="M78" t="str">
        <f>IFERROR(INDEX(INVENTAIRE!$A$4:$A$502,INVENTAIRE!Q80),"")</f>
        <v/>
      </c>
      <c r="N78">
        <f>IFERROR(INDEX('EMPRUNT MATERIEL'!$B$4:$B$361,'EMPRUNT MATERIEL'!K77),"")</f>
        <v>0</v>
      </c>
    </row>
    <row r="79" spans="8:14" x14ac:dyDescent="0.25">
      <c r="M79" t="str">
        <f>IFERROR(INDEX(INVENTAIRE!$A$4:$A$502,INVENTAIRE!Q81),"")</f>
        <v/>
      </c>
      <c r="N79">
        <f>IFERROR(INDEX('EMPRUNT MATERIEL'!$B$4:$B$361,'EMPRUNT MATERIEL'!K78),"")</f>
        <v>0</v>
      </c>
    </row>
    <row r="80" spans="8:14" x14ac:dyDescent="0.25">
      <c r="M80" t="str">
        <f>IFERROR(INDEX(INVENTAIRE!$A$4:$A$502,INVENTAIRE!Q82),"")</f>
        <v/>
      </c>
      <c r="N80">
        <f>IFERROR(INDEX('EMPRUNT MATERIEL'!$B$4:$B$361,'EMPRUNT MATERIEL'!K79),"")</f>
        <v>0</v>
      </c>
    </row>
    <row r="81" spans="13:14" x14ac:dyDescent="0.25">
      <c r="M81" t="str">
        <f>IFERROR(INDEX(INVENTAIRE!$A$4:$A$502,INVENTAIRE!Q83),"")</f>
        <v/>
      </c>
      <c r="N81">
        <f>IFERROR(INDEX('EMPRUNT MATERIEL'!$B$4:$B$361,'EMPRUNT MATERIEL'!K80),"")</f>
        <v>0</v>
      </c>
    </row>
    <row r="82" spans="13:14" x14ac:dyDescent="0.25">
      <c r="M82" t="str">
        <f>IFERROR(INDEX(INVENTAIRE!$A$4:$A$502,INVENTAIRE!Q84),"")</f>
        <v/>
      </c>
      <c r="N82">
        <f>IFERROR(INDEX('EMPRUNT MATERIEL'!$B$4:$B$361,'EMPRUNT MATERIEL'!K81),"")</f>
        <v>0</v>
      </c>
    </row>
    <row r="83" spans="13:14" x14ac:dyDescent="0.25">
      <c r="M83" t="str">
        <f>IFERROR(INDEX(INVENTAIRE!$A$4:$A$502,INVENTAIRE!Q85),"")</f>
        <v/>
      </c>
      <c r="N83">
        <f>IFERROR(INDEX('EMPRUNT MATERIEL'!$B$4:$B$361,'EMPRUNT MATERIEL'!K82),"")</f>
        <v>0</v>
      </c>
    </row>
    <row r="84" spans="13:14" x14ac:dyDescent="0.25">
      <c r="M84" t="str">
        <f>IFERROR(INDEX(INVENTAIRE!$A$4:$A$502,INVENTAIRE!Q86),"")</f>
        <v/>
      </c>
      <c r="N84">
        <f>IFERROR(INDEX('EMPRUNT MATERIEL'!$B$4:$B$361,'EMPRUNT MATERIEL'!K83),"")</f>
        <v>0</v>
      </c>
    </row>
    <row r="85" spans="13:14" x14ac:dyDescent="0.25">
      <c r="M85" t="str">
        <f>IFERROR(INDEX(INVENTAIRE!$A$4:$A$502,INVENTAIRE!Q87),"")</f>
        <v/>
      </c>
      <c r="N85">
        <f>IFERROR(INDEX('EMPRUNT MATERIEL'!$B$4:$B$361,'EMPRUNT MATERIEL'!K84),"")</f>
        <v>0</v>
      </c>
    </row>
    <row r="86" spans="13:14" x14ac:dyDescent="0.25">
      <c r="M86" t="str">
        <f>IFERROR(INDEX(INVENTAIRE!$A$4:$A$502,INVENTAIRE!Q88),"")</f>
        <v/>
      </c>
      <c r="N86">
        <f>IFERROR(INDEX('EMPRUNT MATERIEL'!$B$4:$B$361,'EMPRUNT MATERIEL'!K85),"")</f>
        <v>0</v>
      </c>
    </row>
    <row r="87" spans="13:14" x14ac:dyDescent="0.25">
      <c r="M87" t="str">
        <f>IFERROR(INDEX(INVENTAIRE!$A$4:$A$502,INVENTAIRE!Q89),"")</f>
        <v/>
      </c>
      <c r="N87">
        <f>IFERROR(INDEX('EMPRUNT MATERIEL'!$B$4:$B$361,'EMPRUNT MATERIEL'!K86),"")</f>
        <v>0</v>
      </c>
    </row>
    <row r="88" spans="13:14" x14ac:dyDescent="0.25">
      <c r="M88" t="str">
        <f>IFERROR(INDEX(INVENTAIRE!$A$4:$A$502,INVENTAIRE!Q90),"")</f>
        <v/>
      </c>
      <c r="N88">
        <f>IFERROR(INDEX('EMPRUNT MATERIEL'!$B$4:$B$361,'EMPRUNT MATERIEL'!K87),"")</f>
        <v>0</v>
      </c>
    </row>
    <row r="89" spans="13:14" x14ac:dyDescent="0.25">
      <c r="M89" t="str">
        <f>IFERROR(INDEX(INVENTAIRE!$A$4:$A$502,INVENTAIRE!Q91),"")</f>
        <v/>
      </c>
      <c r="N89">
        <f>IFERROR(INDEX('EMPRUNT MATERIEL'!$B$4:$B$361,'EMPRUNT MATERIEL'!K88),"")</f>
        <v>0</v>
      </c>
    </row>
    <row r="90" spans="13:14" x14ac:dyDescent="0.25">
      <c r="M90" t="str">
        <f>IFERROR(INDEX(INVENTAIRE!$A$4:$A$502,INVENTAIRE!Q92),"")</f>
        <v/>
      </c>
      <c r="N90">
        <f>IFERROR(INDEX('EMPRUNT MATERIEL'!$B$4:$B$361,'EMPRUNT MATERIEL'!K89),"")</f>
        <v>0</v>
      </c>
    </row>
    <row r="91" spans="13:14" x14ac:dyDescent="0.25">
      <c r="M91" t="str">
        <f>IFERROR(INDEX(INVENTAIRE!$A$4:$A$502,INVENTAIRE!Q93),"")</f>
        <v/>
      </c>
      <c r="N91">
        <f>IFERROR(INDEX('EMPRUNT MATERIEL'!$B$4:$B$361,'EMPRUNT MATERIEL'!K90),"")</f>
        <v>0</v>
      </c>
    </row>
    <row r="92" spans="13:14" x14ac:dyDescent="0.25">
      <c r="M92" t="str">
        <f>IFERROR(INDEX(INVENTAIRE!$A$4:$A$502,INVENTAIRE!Q94),"")</f>
        <v/>
      </c>
      <c r="N92">
        <f>IFERROR(INDEX('EMPRUNT MATERIEL'!$B$4:$B$361,'EMPRUNT MATERIEL'!K91),"")</f>
        <v>0</v>
      </c>
    </row>
    <row r="93" spans="13:14" x14ac:dyDescent="0.25">
      <c r="M93" t="str">
        <f>IFERROR(INDEX(INVENTAIRE!$A$4:$A$502,INVENTAIRE!Q95),"")</f>
        <v/>
      </c>
      <c r="N93">
        <f>IFERROR(INDEX('EMPRUNT MATERIEL'!$B$4:$B$361,'EMPRUNT MATERIEL'!K92),"")</f>
        <v>0</v>
      </c>
    </row>
    <row r="94" spans="13:14" x14ac:dyDescent="0.25">
      <c r="M94" t="str">
        <f>IFERROR(INDEX(INVENTAIRE!$A$4:$A$502,INVENTAIRE!Q96),"")</f>
        <v/>
      </c>
      <c r="N94">
        <f>IFERROR(INDEX('EMPRUNT MATERIEL'!$B$4:$B$361,'EMPRUNT MATERIEL'!K93),"")</f>
        <v>0</v>
      </c>
    </row>
    <row r="95" spans="13:14" x14ac:dyDescent="0.25">
      <c r="M95" t="str">
        <f>IFERROR(INDEX(INVENTAIRE!$A$4:$A$502,INVENTAIRE!Q97),"")</f>
        <v/>
      </c>
      <c r="N95">
        <f>IFERROR(INDEX('EMPRUNT MATERIEL'!$B$4:$B$361,'EMPRUNT MATERIEL'!K94),"")</f>
        <v>0</v>
      </c>
    </row>
    <row r="96" spans="13:14" x14ac:dyDescent="0.25">
      <c r="M96" t="str">
        <f>IFERROR(INDEX(INVENTAIRE!$A$4:$A$502,INVENTAIRE!Q98),"")</f>
        <v/>
      </c>
      <c r="N96">
        <f>IFERROR(INDEX('EMPRUNT MATERIEL'!$B$4:$B$361,'EMPRUNT MATERIEL'!K95),"")</f>
        <v>0</v>
      </c>
    </row>
    <row r="97" spans="13:14" x14ac:dyDescent="0.25">
      <c r="M97" t="str">
        <f>IFERROR(INDEX(INVENTAIRE!$A$4:$A$502,INVENTAIRE!Q99),"")</f>
        <v/>
      </c>
      <c r="N97">
        <f>IFERROR(INDEX('EMPRUNT MATERIEL'!$B$4:$B$361,'EMPRUNT MATERIEL'!K96),"")</f>
        <v>0</v>
      </c>
    </row>
    <row r="98" spans="13:14" x14ac:dyDescent="0.25">
      <c r="M98" t="str">
        <f>IFERROR(INDEX(INVENTAIRE!$A$4:$A$502,INVENTAIRE!Q100),"")</f>
        <v/>
      </c>
      <c r="N98">
        <f>IFERROR(INDEX('EMPRUNT MATERIEL'!$B$4:$B$361,'EMPRUNT MATERIEL'!K97),"")</f>
        <v>0</v>
      </c>
    </row>
    <row r="99" spans="13:14" x14ac:dyDescent="0.25">
      <c r="M99" t="str">
        <f>IFERROR(INDEX(INVENTAIRE!$A$4:$A$502,INVENTAIRE!Q101),"")</f>
        <v/>
      </c>
      <c r="N99">
        <f>IFERROR(INDEX('EMPRUNT MATERIEL'!$B$4:$B$361,'EMPRUNT MATERIEL'!K98),"")</f>
        <v>0</v>
      </c>
    </row>
    <row r="100" spans="13:14" x14ac:dyDescent="0.25">
      <c r="M100" t="str">
        <f>IFERROR(INDEX(INVENTAIRE!$A$4:$A$502,INVENTAIRE!Q102),"")</f>
        <v/>
      </c>
      <c r="N100">
        <f>IFERROR(INDEX('EMPRUNT MATERIEL'!$B$4:$B$361,'EMPRUNT MATERIEL'!K99),"")</f>
        <v>0</v>
      </c>
    </row>
    <row r="101" spans="13:14" x14ac:dyDescent="0.25">
      <c r="M101" t="str">
        <f>IFERROR(INDEX(INVENTAIRE!$A$4:$A$502,INVENTAIRE!Q103),"")</f>
        <v/>
      </c>
      <c r="N101">
        <f>IFERROR(INDEX('EMPRUNT MATERIEL'!$B$4:$B$361,'EMPRUNT MATERIEL'!K100),"")</f>
        <v>0</v>
      </c>
    </row>
    <row r="102" spans="13:14" x14ac:dyDescent="0.25">
      <c r="M102" t="str">
        <f>IFERROR(INDEX(INVENTAIRE!$A$4:$A$502,INVENTAIRE!Q104),"")</f>
        <v/>
      </c>
      <c r="N102">
        <f>IFERROR(INDEX('EMPRUNT MATERIEL'!$B$4:$B$361,'EMPRUNT MATERIEL'!K101),"")</f>
        <v>0</v>
      </c>
    </row>
    <row r="103" spans="13:14" x14ac:dyDescent="0.25">
      <c r="M103" t="str">
        <f>IFERROR(INDEX(INVENTAIRE!$A$4:$A$502,INVENTAIRE!Q105),"")</f>
        <v/>
      </c>
      <c r="N103">
        <f>IFERROR(INDEX('EMPRUNT MATERIEL'!$B$4:$B$361,'EMPRUNT MATERIEL'!K102),"")</f>
        <v>0</v>
      </c>
    </row>
    <row r="104" spans="13:14" x14ac:dyDescent="0.25">
      <c r="M104" t="str">
        <f>IFERROR(INDEX(INVENTAIRE!$A$4:$A$502,INVENTAIRE!Q106),"")</f>
        <v/>
      </c>
      <c r="N104">
        <f>IFERROR(INDEX('EMPRUNT MATERIEL'!$B$4:$B$361,'EMPRUNT MATERIEL'!K103),"")</f>
        <v>0</v>
      </c>
    </row>
    <row r="105" spans="13:14" x14ac:dyDescent="0.25">
      <c r="M105" t="str">
        <f>IFERROR(INDEX(INVENTAIRE!$A$4:$A$502,INVENTAIRE!Q107),"")</f>
        <v/>
      </c>
      <c r="N105">
        <f>IFERROR(INDEX('EMPRUNT MATERIEL'!$B$4:$B$361,'EMPRUNT MATERIEL'!K104),"")</f>
        <v>0</v>
      </c>
    </row>
    <row r="106" spans="13:14" x14ac:dyDescent="0.25">
      <c r="M106" t="str">
        <f>IFERROR(INDEX(INVENTAIRE!$A$4:$A$502,INVENTAIRE!Q108),"")</f>
        <v/>
      </c>
      <c r="N106">
        <f>IFERROR(INDEX('EMPRUNT MATERIEL'!$B$4:$B$361,'EMPRUNT MATERIEL'!K105),"")</f>
        <v>0</v>
      </c>
    </row>
    <row r="107" spans="13:14" x14ac:dyDescent="0.25">
      <c r="M107" t="str">
        <f>IFERROR(INDEX(INVENTAIRE!$A$4:$A$502,INVENTAIRE!Q109),"")</f>
        <v/>
      </c>
      <c r="N107">
        <f>IFERROR(INDEX('EMPRUNT MATERIEL'!$B$4:$B$361,'EMPRUNT MATERIEL'!K106),"")</f>
        <v>0</v>
      </c>
    </row>
    <row r="108" spans="13:14" x14ac:dyDescent="0.25">
      <c r="M108" t="str">
        <f>IFERROR(INDEX(INVENTAIRE!$A$4:$A$502,INVENTAIRE!Q110),"")</f>
        <v/>
      </c>
      <c r="N108">
        <f>IFERROR(INDEX('EMPRUNT MATERIEL'!$B$4:$B$361,'EMPRUNT MATERIEL'!K107),"")</f>
        <v>0</v>
      </c>
    </row>
    <row r="109" spans="13:14" x14ac:dyDescent="0.25">
      <c r="M109" t="str">
        <f>IFERROR(INDEX(INVENTAIRE!$A$4:$A$502,INVENTAIRE!Q111),"")</f>
        <v/>
      </c>
      <c r="N109">
        <f>IFERROR(INDEX('EMPRUNT MATERIEL'!$B$4:$B$361,'EMPRUNT MATERIEL'!K108),"")</f>
        <v>0</v>
      </c>
    </row>
    <row r="110" spans="13:14" x14ac:dyDescent="0.25">
      <c r="M110" t="str">
        <f>IFERROR(INDEX(INVENTAIRE!$A$4:$A$502,INVENTAIRE!Q112),"")</f>
        <v/>
      </c>
      <c r="N110">
        <f>IFERROR(INDEX('EMPRUNT MATERIEL'!$B$4:$B$361,'EMPRUNT MATERIEL'!K109),"")</f>
        <v>0</v>
      </c>
    </row>
    <row r="111" spans="13:14" x14ac:dyDescent="0.25">
      <c r="M111" t="str">
        <f>IFERROR(INDEX(INVENTAIRE!$A$4:$A$502,INVENTAIRE!Q113),"")</f>
        <v/>
      </c>
      <c r="N111">
        <f>IFERROR(INDEX('EMPRUNT MATERIEL'!$B$4:$B$361,'EMPRUNT MATERIEL'!K110),"")</f>
        <v>0</v>
      </c>
    </row>
    <row r="112" spans="13:14" x14ac:dyDescent="0.25">
      <c r="M112" t="str">
        <f>IFERROR(INDEX(INVENTAIRE!$A$4:$A$502,INVENTAIRE!Q114),"")</f>
        <v/>
      </c>
      <c r="N112">
        <f>IFERROR(INDEX('EMPRUNT MATERIEL'!$B$4:$B$361,'EMPRUNT MATERIEL'!K111),"")</f>
        <v>0</v>
      </c>
    </row>
    <row r="113" spans="13:14" x14ac:dyDescent="0.25">
      <c r="M113" t="str">
        <f>IFERROR(INDEX(INVENTAIRE!$A$4:$A$502,INVENTAIRE!Q115),"")</f>
        <v/>
      </c>
      <c r="N113">
        <f>IFERROR(INDEX('EMPRUNT MATERIEL'!$B$4:$B$361,'EMPRUNT MATERIEL'!K112),"")</f>
        <v>0</v>
      </c>
    </row>
    <row r="114" spans="13:14" x14ac:dyDescent="0.25">
      <c r="M114" t="str">
        <f>IFERROR(INDEX(INVENTAIRE!$A$4:$A$502,INVENTAIRE!Q116),"")</f>
        <v/>
      </c>
      <c r="N114">
        <f>IFERROR(INDEX('EMPRUNT MATERIEL'!$B$4:$B$361,'EMPRUNT MATERIEL'!K113),"")</f>
        <v>0</v>
      </c>
    </row>
    <row r="115" spans="13:14" x14ac:dyDescent="0.25">
      <c r="M115" t="str">
        <f>IFERROR(INDEX(INVENTAIRE!$A$4:$A$502,INVENTAIRE!Q117),"")</f>
        <v/>
      </c>
      <c r="N115">
        <f>IFERROR(INDEX('EMPRUNT MATERIEL'!$B$4:$B$361,'EMPRUNT MATERIEL'!K114),"")</f>
        <v>0</v>
      </c>
    </row>
    <row r="116" spans="13:14" x14ac:dyDescent="0.25">
      <c r="M116" t="str">
        <f>IFERROR(INDEX(INVENTAIRE!$A$4:$A$502,INVENTAIRE!Q118),"")</f>
        <v/>
      </c>
      <c r="N116">
        <f>IFERROR(INDEX('EMPRUNT MATERIEL'!$B$4:$B$361,'EMPRUNT MATERIEL'!K115),"")</f>
        <v>0</v>
      </c>
    </row>
    <row r="117" spans="13:14" x14ac:dyDescent="0.25">
      <c r="M117" t="str">
        <f>IFERROR(INDEX(INVENTAIRE!$A$4:$A$502,INVENTAIRE!Q119),"")</f>
        <v/>
      </c>
      <c r="N117">
        <f>IFERROR(INDEX('EMPRUNT MATERIEL'!$B$4:$B$361,'EMPRUNT MATERIEL'!K116),"")</f>
        <v>0</v>
      </c>
    </row>
    <row r="118" spans="13:14" x14ac:dyDescent="0.25">
      <c r="M118" t="str">
        <f>IFERROR(INDEX(INVENTAIRE!$A$4:$A$502,INVENTAIRE!Q120),"")</f>
        <v/>
      </c>
      <c r="N118">
        <f>IFERROR(INDEX('EMPRUNT MATERIEL'!$B$4:$B$361,'EMPRUNT MATERIEL'!K117),"")</f>
        <v>0</v>
      </c>
    </row>
    <row r="119" spans="13:14" x14ac:dyDescent="0.25">
      <c r="M119" t="str">
        <f>IFERROR(INDEX(INVENTAIRE!$A$4:$A$502,INVENTAIRE!Q121),"")</f>
        <v/>
      </c>
      <c r="N119">
        <f>IFERROR(INDEX('EMPRUNT MATERIEL'!$B$4:$B$361,'EMPRUNT MATERIEL'!K118),"")</f>
        <v>0</v>
      </c>
    </row>
    <row r="120" spans="13:14" x14ac:dyDescent="0.25">
      <c r="M120" t="str">
        <f>IFERROR(INDEX(INVENTAIRE!$A$4:$A$502,INVENTAIRE!Q122),"")</f>
        <v/>
      </c>
      <c r="N120">
        <f>IFERROR(INDEX('EMPRUNT MATERIEL'!$B$4:$B$361,'EMPRUNT MATERIEL'!K119),"")</f>
        <v>0</v>
      </c>
    </row>
    <row r="121" spans="13:14" x14ac:dyDescent="0.25">
      <c r="M121" t="str">
        <f>IFERROR(INDEX(INVENTAIRE!$A$4:$A$502,INVENTAIRE!Q123),"")</f>
        <v/>
      </c>
      <c r="N121">
        <f>IFERROR(INDEX('EMPRUNT MATERIEL'!$B$4:$B$361,'EMPRUNT MATERIEL'!K120),"")</f>
        <v>0</v>
      </c>
    </row>
    <row r="122" spans="13:14" x14ac:dyDescent="0.25">
      <c r="M122" t="str">
        <f>IFERROR(INDEX(INVENTAIRE!$A$4:$A$502,INVENTAIRE!Q124),"")</f>
        <v/>
      </c>
      <c r="N122">
        <f>IFERROR(INDEX('EMPRUNT MATERIEL'!$B$4:$B$361,'EMPRUNT MATERIEL'!K121),"")</f>
        <v>0</v>
      </c>
    </row>
    <row r="123" spans="13:14" x14ac:dyDescent="0.25">
      <c r="M123" t="str">
        <f>IFERROR(INDEX(INVENTAIRE!$A$4:$A$502,INVENTAIRE!Q125),"")</f>
        <v/>
      </c>
      <c r="N123">
        <f>IFERROR(INDEX('EMPRUNT MATERIEL'!$B$4:$B$361,'EMPRUNT MATERIEL'!K122),"")</f>
        <v>0</v>
      </c>
    </row>
    <row r="124" spans="13:14" x14ac:dyDescent="0.25">
      <c r="M124" t="str">
        <f>IFERROR(INDEX(INVENTAIRE!$A$4:$A$502,INVENTAIRE!Q126),"")</f>
        <v/>
      </c>
      <c r="N124">
        <f>IFERROR(INDEX('EMPRUNT MATERIEL'!$B$4:$B$361,'EMPRUNT MATERIEL'!K123),"")</f>
        <v>0</v>
      </c>
    </row>
    <row r="125" spans="13:14" x14ac:dyDescent="0.25">
      <c r="M125" t="str">
        <f>IFERROR(INDEX(INVENTAIRE!$A$4:$A$502,INVENTAIRE!Q127),"")</f>
        <v/>
      </c>
      <c r="N125">
        <f>IFERROR(INDEX('EMPRUNT MATERIEL'!$B$4:$B$361,'EMPRUNT MATERIEL'!K124),"")</f>
        <v>0</v>
      </c>
    </row>
    <row r="126" spans="13:14" x14ac:dyDescent="0.25">
      <c r="M126" t="str">
        <f>IFERROR(INDEX(INVENTAIRE!$A$4:$A$502,INVENTAIRE!Q128),"")</f>
        <v/>
      </c>
      <c r="N126">
        <f>IFERROR(INDEX('EMPRUNT MATERIEL'!$B$4:$B$361,'EMPRUNT MATERIEL'!K125),"")</f>
        <v>0</v>
      </c>
    </row>
    <row r="127" spans="13:14" x14ac:dyDescent="0.25">
      <c r="M127" t="str">
        <f>IFERROR(INDEX(INVENTAIRE!$A$4:$A$502,INVENTAIRE!Q129),"")</f>
        <v/>
      </c>
      <c r="N127">
        <f>IFERROR(INDEX('EMPRUNT MATERIEL'!$B$4:$B$361,'EMPRUNT MATERIEL'!K126),"")</f>
        <v>0</v>
      </c>
    </row>
    <row r="128" spans="13:14" x14ac:dyDescent="0.25">
      <c r="M128" t="str">
        <f>IFERROR(INDEX(INVENTAIRE!$A$4:$A$502,INVENTAIRE!Q130),"")</f>
        <v/>
      </c>
      <c r="N128">
        <f>IFERROR(INDEX('EMPRUNT MATERIEL'!$B$4:$B$361,'EMPRUNT MATERIEL'!K127),"")</f>
        <v>0</v>
      </c>
    </row>
    <row r="129" spans="13:14" x14ac:dyDescent="0.25">
      <c r="M129" t="str">
        <f>IFERROR(INDEX(INVENTAIRE!$A$4:$A$502,INVENTAIRE!Q131),"")</f>
        <v/>
      </c>
      <c r="N129">
        <f>IFERROR(INDEX('EMPRUNT MATERIEL'!$B$4:$B$361,'EMPRUNT MATERIEL'!K128),"")</f>
        <v>0</v>
      </c>
    </row>
    <row r="130" spans="13:14" x14ac:dyDescent="0.25">
      <c r="M130" t="str">
        <f>IFERROR(INDEX(INVENTAIRE!$A$4:$A$502,INVENTAIRE!Q132),"")</f>
        <v/>
      </c>
      <c r="N130">
        <f>IFERROR(INDEX('EMPRUNT MATERIEL'!$B$4:$B$361,'EMPRUNT MATERIEL'!K129),"")</f>
        <v>0</v>
      </c>
    </row>
    <row r="131" spans="13:14" x14ac:dyDescent="0.25">
      <c r="M131" t="str">
        <f>IFERROR(INDEX(INVENTAIRE!$A$4:$A$502,INVENTAIRE!Q133),"")</f>
        <v/>
      </c>
      <c r="N131">
        <f>IFERROR(INDEX('EMPRUNT MATERIEL'!$B$4:$B$361,'EMPRUNT MATERIEL'!K130),"")</f>
        <v>0</v>
      </c>
    </row>
    <row r="132" spans="13:14" x14ac:dyDescent="0.25">
      <c r="M132" t="str">
        <f>IFERROR(INDEX(INVENTAIRE!$A$4:$A$502,INVENTAIRE!Q134),"")</f>
        <v/>
      </c>
      <c r="N132">
        <f>IFERROR(INDEX('EMPRUNT MATERIEL'!$B$4:$B$361,'EMPRUNT MATERIEL'!K131),"")</f>
        <v>0</v>
      </c>
    </row>
    <row r="133" spans="13:14" x14ac:dyDescent="0.25">
      <c r="M133" t="str">
        <f>IFERROR(INDEX(INVENTAIRE!$A$4:$A$502,INVENTAIRE!Q135),"")</f>
        <v/>
      </c>
      <c r="N133">
        <f>IFERROR(INDEX('EMPRUNT MATERIEL'!$B$4:$B$361,'EMPRUNT MATERIEL'!K132),"")</f>
        <v>0</v>
      </c>
    </row>
    <row r="134" spans="13:14" x14ac:dyDescent="0.25">
      <c r="M134" t="str">
        <f>IFERROR(INDEX(INVENTAIRE!$A$4:$A$502,INVENTAIRE!Q136),"")</f>
        <v/>
      </c>
      <c r="N134">
        <f>IFERROR(INDEX('EMPRUNT MATERIEL'!$B$4:$B$361,'EMPRUNT MATERIEL'!K133),"")</f>
        <v>0</v>
      </c>
    </row>
    <row r="135" spans="13:14" x14ac:dyDescent="0.25">
      <c r="M135" t="str">
        <f>IFERROR(INDEX(INVENTAIRE!$A$4:$A$502,INVENTAIRE!Q149),"")</f>
        <v>REGIE BLACKMAGIC HYPERDECK STUDIO MINI RECORDER 1 + CARTES SD</v>
      </c>
      <c r="N135">
        <f>IFERROR(INDEX('EMPRUNT MATERIEL'!$B$4:$B$361,'EMPRUNT MATERIEL'!K134),"")</f>
        <v>0</v>
      </c>
    </row>
    <row r="136" spans="13:14" x14ac:dyDescent="0.25">
      <c r="M136" t="str">
        <f>IFERROR(INDEX(INVENTAIRE!$A$4:$A$502,INVENTAIRE!Q150),"")</f>
        <v>REGIE BLACKMAGIC HYPERDECK STUDIO MINI RECORDER 2 + CARTES SD</v>
      </c>
      <c r="N136">
        <f>IFERROR(INDEX('EMPRUNT MATERIEL'!$B$4:$B$361,'EMPRUNT MATERIEL'!K135),"")</f>
        <v>0</v>
      </c>
    </row>
    <row r="137" spans="13:14" x14ac:dyDescent="0.25">
      <c r="M137" t="str">
        <f>IFERROR(INDEX(INVENTAIRE!$A$4:$A$502,INVENTAIRE!Q151),"")</f>
        <v>REGIE BLACKMAGIC WEBPRESENTER + CABLE USB</v>
      </c>
      <c r="N137">
        <f>IFERROR(INDEX('EMPRUNT MATERIEL'!$B$4:$B$361,'EMPRUNT MATERIEL'!K136),"")</f>
        <v>0</v>
      </c>
    </row>
    <row r="138" spans="13:14" x14ac:dyDescent="0.25">
      <c r="M138" t="str">
        <f>IFERROR(INDEX(INVENTAIRE!$A$4:$A$502,INVENTAIRE!Q152),"")</f>
        <v>REGIE BOITE ETANCHE SWITCH</v>
      </c>
      <c r="N138">
        <f>IFERROR(INDEX('EMPRUNT MATERIEL'!$B$4:$B$361,'EMPRUNT MATERIEL'!K137),"")</f>
        <v>0</v>
      </c>
    </row>
    <row r="139" spans="13:14" x14ac:dyDescent="0.25">
      <c r="M139" t="str">
        <f>IFERROR(INDEX(INVENTAIRE!$A$4:$A$502,INVENTAIRE!Q153),"")</f>
        <v>REGIE D-LINK SWITCH POE 1</v>
      </c>
      <c r="N139">
        <f>IFERROR(INDEX('EMPRUNT MATERIEL'!$B$4:$B$361,'EMPRUNT MATERIEL'!K138),"")</f>
        <v>0</v>
      </c>
    </row>
    <row r="140" spans="13:14" x14ac:dyDescent="0.25">
      <c r="M140" t="str">
        <f>IFERROR(INDEX(INVENTAIRE!$A$4:$A$502,INVENTAIRE!Q154),"")</f>
        <v>REGIE D-LINK SWITCH POE 2</v>
      </c>
      <c r="N140">
        <f>IFERROR(INDEX('EMPRUNT MATERIEL'!$B$4:$B$361,'EMPRUNT MATERIEL'!K139),"")</f>
        <v>0</v>
      </c>
    </row>
    <row r="141" spans="13:14" x14ac:dyDescent="0.25">
      <c r="M141" t="str">
        <f>IFERROR(INDEX(INVENTAIRE!$A$4:$A$502,INVENTAIRE!Q155),"")</f>
        <v>REGIE D-LINK SWITCH POE 3</v>
      </c>
      <c r="N141">
        <f>IFERROR(INDEX('EMPRUNT MATERIEL'!$B$4:$B$361,'EMPRUNT MATERIEL'!K140),"")</f>
        <v>0</v>
      </c>
    </row>
    <row r="142" spans="13:14" x14ac:dyDescent="0.25">
      <c r="M142" t="str">
        <f>IFERROR(INDEX(INVENTAIRE!$A$4:$A$502,INVENTAIRE!Q156),"")</f>
        <v>REGIE ECRAN PC IIYAMA AVEC SUPPORT BRAS MAJ</v>
      </c>
      <c r="N142">
        <f>IFERROR(INDEX('EMPRUNT MATERIEL'!$B$4:$B$361,'EMPRUNT MATERIEL'!K141),"")</f>
        <v>0</v>
      </c>
    </row>
    <row r="143" spans="13:14" x14ac:dyDescent="0.25">
      <c r="M143" t="str">
        <f>IFERROR(INDEX(INVENTAIRE!$A$4:$A$502,INVENTAIRE!Q157),"")</f>
        <v>REGIE KIT HF VIDEO</v>
      </c>
      <c r="N143">
        <f>IFERROR(INDEX('EMPRUNT MATERIEL'!$B$4:$B$361,'EMPRUNT MATERIEL'!K142),"")</f>
        <v>0</v>
      </c>
    </row>
    <row r="144" spans="13:14" x14ac:dyDescent="0.25">
      <c r="M144" t="str">
        <f>IFERROR(INDEX(INVENTAIRE!$A$4:$A$502,INVENTAIRE!Q158),"")</f>
        <v>REGIE KIT INTERCOM HF</v>
      </c>
      <c r="N144">
        <f>IFERROR(INDEX('EMPRUNT MATERIEL'!$B$4:$B$361,'EMPRUNT MATERIEL'!K143),"")</f>
        <v>0</v>
      </c>
    </row>
    <row r="145" spans="13:14" x14ac:dyDescent="0.25">
      <c r="M145" t="str">
        <f>IFERROR(INDEX(INVENTAIRE!$A$4:$A$502,INVENTAIRE!Q159),"")</f>
        <v>REGIE MONITEUR VIDEO GRAND HD</v>
      </c>
      <c r="N145">
        <f>IFERROR(INDEX('EMPRUNT MATERIEL'!$B$4:$B$361,'EMPRUNT MATERIEL'!K144),"")</f>
        <v>0</v>
      </c>
    </row>
    <row r="146" spans="13:14" x14ac:dyDescent="0.25">
      <c r="M146" t="str">
        <f>IFERROR(INDEX(INVENTAIRE!$A$4:$A$502,INVENTAIRE!Q160),"")</f>
        <v>REGIE POCHETTE SUCRES SDI/RJ45</v>
      </c>
      <c r="N146">
        <f>IFERROR(INDEX('EMPRUNT MATERIEL'!$B$4:$B$361,'EMPRUNT MATERIEL'!K145),"")</f>
        <v>0</v>
      </c>
    </row>
    <row r="147" spans="13:14" x14ac:dyDescent="0.25">
      <c r="M147" t="str">
        <f>IFERROR(INDEX(INVENTAIRE!$A$4:$A$502,INVENTAIRE!Q161),"")</f>
        <v>REGIE STREAMER VIDIU 1</v>
      </c>
      <c r="N147">
        <f>IFERROR(INDEX('EMPRUNT MATERIEL'!$B$4:$B$361,'EMPRUNT MATERIEL'!K146),"")</f>
        <v>0</v>
      </c>
    </row>
    <row r="148" spans="13:14" x14ac:dyDescent="0.25">
      <c r="M148" t="str">
        <f>IFERROR(INDEX(INVENTAIRE!$A$4:$A$502,INVENTAIRE!Q162),"")</f>
        <v>REGIE STREAMER VIDIU 2</v>
      </c>
      <c r="N148">
        <f>IFERROR(INDEX('EMPRUNT MATERIEL'!$B$4:$B$361,'EMPRUNT MATERIEL'!K147),"")</f>
        <v>0</v>
      </c>
    </row>
    <row r="149" spans="13:14" x14ac:dyDescent="0.25">
      <c r="M149">
        <f>IFERROR(INDEX(INVENTAIRE!$A$4:$A$502,INVENTAIRE!Q163),"")</f>
        <v>0</v>
      </c>
      <c r="N149">
        <f>IFERROR(INDEX('EMPRUNT MATERIEL'!$B$4:$B$361,'EMPRUNT MATERIEL'!K148),"")</f>
        <v>0</v>
      </c>
    </row>
    <row r="150" spans="13:14" x14ac:dyDescent="0.25">
      <c r="M150">
        <f>IFERROR(INDEX(INVENTAIRE!$A$4:$A$502,INVENTAIRE!Q164),"")</f>
        <v>0</v>
      </c>
      <c r="N150">
        <f>IFERROR(INDEX('EMPRUNT MATERIEL'!$B$4:$B$361,'EMPRUNT MATERIEL'!K149),"")</f>
        <v>0</v>
      </c>
    </row>
    <row r="151" spans="13:14" x14ac:dyDescent="0.25">
      <c r="M151">
        <f>IFERROR(INDEX(INVENTAIRE!$A$4:$A$502,INVENTAIRE!Q165),"")</f>
        <v>0</v>
      </c>
      <c r="N151">
        <f>IFERROR(INDEX('EMPRUNT MATERIEL'!$B$4:$B$361,'EMPRUNT MATERIEL'!K150),"")</f>
        <v>0</v>
      </c>
    </row>
    <row r="152" spans="13:14" x14ac:dyDescent="0.25">
      <c r="M152">
        <f>IFERROR(INDEX(INVENTAIRE!$A$4:$A$502,INVENTAIRE!Q166),"")</f>
        <v>0</v>
      </c>
      <c r="N152">
        <f>IFERROR(INDEX('EMPRUNT MATERIEL'!$B$4:$B$361,'EMPRUNT MATERIEL'!K151),"")</f>
        <v>0</v>
      </c>
    </row>
    <row r="153" spans="13:14" x14ac:dyDescent="0.25">
      <c r="M153">
        <f>IFERROR(INDEX(INVENTAIRE!$A$4:$A$502,INVENTAIRE!Q167),"")</f>
        <v>0</v>
      </c>
      <c r="N153">
        <f>IFERROR(INDEX('EMPRUNT MATERIEL'!$B$4:$B$361,'EMPRUNT MATERIEL'!K152),"")</f>
        <v>0</v>
      </c>
    </row>
    <row r="154" spans="13:14" x14ac:dyDescent="0.25">
      <c r="M154">
        <f>IFERROR(INDEX(INVENTAIRE!$A$4:$A$502,INVENTAIRE!Q168),"")</f>
        <v>0</v>
      </c>
      <c r="N154">
        <f>IFERROR(INDEX('EMPRUNT MATERIEL'!$B$4:$B$361,'EMPRUNT MATERIEL'!K153),"")</f>
        <v>0</v>
      </c>
    </row>
    <row r="155" spans="13:14" x14ac:dyDescent="0.25">
      <c r="M155">
        <f>IFERROR(INDEX(INVENTAIRE!$A$4:$A$502,INVENTAIRE!Q169),"")</f>
        <v>0</v>
      </c>
      <c r="N155">
        <f>IFERROR(INDEX('EMPRUNT MATERIEL'!$B$4:$B$361,'EMPRUNT MATERIEL'!K154),"")</f>
        <v>0</v>
      </c>
    </row>
    <row r="156" spans="13:14" x14ac:dyDescent="0.25">
      <c r="M156">
        <f>IFERROR(INDEX(INVENTAIRE!$A$4:$A$502,INVENTAIRE!Q170),"")</f>
        <v>0</v>
      </c>
      <c r="N156">
        <f>IFERROR(INDEX('EMPRUNT MATERIEL'!$B$4:$B$361,'EMPRUNT MATERIEL'!K155),"")</f>
        <v>0</v>
      </c>
    </row>
    <row r="157" spans="13:14" x14ac:dyDescent="0.25">
      <c r="M157">
        <f>IFERROR(INDEX(INVENTAIRE!$A$4:$A$502,INVENTAIRE!Q171),"")</f>
        <v>0</v>
      </c>
      <c r="N157">
        <f>IFERROR(INDEX('EMPRUNT MATERIEL'!$B$4:$B$361,'EMPRUNT MATERIEL'!K156),"")</f>
        <v>0</v>
      </c>
    </row>
    <row r="158" spans="13:14" x14ac:dyDescent="0.25">
      <c r="M158">
        <f>IFERROR(INDEX(INVENTAIRE!$A$4:$A$502,INVENTAIRE!Q172),"")</f>
        <v>0</v>
      </c>
      <c r="N158">
        <f>IFERROR(INDEX('EMPRUNT MATERIEL'!$B$4:$B$361,'EMPRUNT MATERIEL'!K157),"")</f>
        <v>0</v>
      </c>
    </row>
    <row r="159" spans="13:14" x14ac:dyDescent="0.25">
      <c r="M159">
        <f>IFERROR(INDEX(INVENTAIRE!$A$4:$A$502,INVENTAIRE!Q173),"")</f>
        <v>0</v>
      </c>
      <c r="N159">
        <f>IFERROR(INDEX('EMPRUNT MATERIEL'!$B$4:$B$361,'EMPRUNT MATERIEL'!K158),"")</f>
        <v>0</v>
      </c>
    </row>
    <row r="160" spans="13:14" x14ac:dyDescent="0.25">
      <c r="M160">
        <f>IFERROR(INDEX(INVENTAIRE!$A$4:$A$502,INVENTAIRE!Q174),"")</f>
        <v>0</v>
      </c>
      <c r="N160">
        <f>IFERROR(INDEX('EMPRUNT MATERIEL'!$B$4:$B$361,'EMPRUNT MATERIEL'!K159),"")</f>
        <v>0</v>
      </c>
    </row>
    <row r="161" spans="13:14" x14ac:dyDescent="0.25">
      <c r="M161">
        <f>IFERROR(INDEX(INVENTAIRE!$A$4:$A$502,INVENTAIRE!Q175),"")</f>
        <v>0</v>
      </c>
      <c r="N161">
        <f>IFERROR(INDEX('EMPRUNT MATERIEL'!$B$4:$B$361,'EMPRUNT MATERIEL'!K160),"")</f>
        <v>0</v>
      </c>
    </row>
    <row r="162" spans="13:14" x14ac:dyDescent="0.25">
      <c r="M162">
        <f>IFERROR(INDEX(INVENTAIRE!$A$4:$A$502,INVENTAIRE!Q176),"")</f>
        <v>0</v>
      </c>
      <c r="N162">
        <f>IFERROR(INDEX('EMPRUNT MATERIEL'!$B$4:$B$361,'EMPRUNT MATERIEL'!K161),"")</f>
        <v>0</v>
      </c>
    </row>
    <row r="163" spans="13:14" x14ac:dyDescent="0.25">
      <c r="M163">
        <f>IFERROR(INDEX(INVENTAIRE!$A$4:$A$502,INVENTAIRE!Q177),"")</f>
        <v>0</v>
      </c>
      <c r="N163">
        <f>IFERROR(INDEX('EMPRUNT MATERIEL'!$B$4:$B$361,'EMPRUNT MATERIEL'!K162),"")</f>
        <v>0</v>
      </c>
    </row>
    <row r="164" spans="13:14" x14ac:dyDescent="0.25">
      <c r="M164">
        <f>IFERROR(INDEX(INVENTAIRE!$A$4:$A$502,INVENTAIRE!Q178),"")</f>
        <v>0</v>
      </c>
      <c r="N164">
        <f>IFERROR(INDEX('EMPRUNT MATERIEL'!$B$4:$B$361,'EMPRUNT MATERIEL'!K163),"")</f>
        <v>0</v>
      </c>
    </row>
    <row r="165" spans="13:14" x14ac:dyDescent="0.25">
      <c r="M165">
        <f>IFERROR(INDEX(INVENTAIRE!$A$4:$A$502,INVENTAIRE!Q179),"")</f>
        <v>0</v>
      </c>
      <c r="N165">
        <f>IFERROR(INDEX('EMPRUNT MATERIEL'!$B$4:$B$361,'EMPRUNT MATERIEL'!K164),"")</f>
        <v>0</v>
      </c>
    </row>
    <row r="166" spans="13:14" x14ac:dyDescent="0.25">
      <c r="M166">
        <f>IFERROR(INDEX(INVENTAIRE!$A$4:$A$502,INVENTAIRE!Q180),"")</f>
        <v>0</v>
      </c>
      <c r="N166">
        <f>IFERROR(INDEX('EMPRUNT MATERIEL'!$B$4:$B$361,'EMPRUNT MATERIEL'!K165),"")</f>
        <v>0</v>
      </c>
    </row>
    <row r="167" spans="13:14" x14ac:dyDescent="0.25">
      <c r="M167">
        <f>IFERROR(INDEX(INVENTAIRE!$A$4:$A$502,INVENTAIRE!Q181),"")</f>
        <v>0</v>
      </c>
      <c r="N167">
        <f>IFERROR(INDEX('EMPRUNT MATERIEL'!$B$4:$B$361,'EMPRUNT MATERIEL'!K166),"")</f>
        <v>0</v>
      </c>
    </row>
    <row r="168" spans="13:14" x14ac:dyDescent="0.25">
      <c r="M168">
        <f>IFERROR(INDEX(INVENTAIRE!$A$4:$A$502,INVENTAIRE!Q182),"")</f>
        <v>0</v>
      </c>
      <c r="N168">
        <f>IFERROR(INDEX('EMPRUNT MATERIEL'!$B$4:$B$361,'EMPRUNT MATERIEL'!K167),"")</f>
        <v>0</v>
      </c>
    </row>
    <row r="169" spans="13:14" x14ac:dyDescent="0.25">
      <c r="M169">
        <f>IFERROR(INDEX(INVENTAIRE!$A$4:$A$502,INVENTAIRE!Q183),"")</f>
        <v>0</v>
      </c>
      <c r="N169">
        <f>IFERROR(INDEX('EMPRUNT MATERIEL'!$B$4:$B$361,'EMPRUNT MATERIEL'!K168),"")</f>
        <v>0</v>
      </c>
    </row>
    <row r="170" spans="13:14" x14ac:dyDescent="0.25">
      <c r="M170">
        <f>IFERROR(INDEX(INVENTAIRE!$A$4:$A$502,INVENTAIRE!Q184),"")</f>
        <v>0</v>
      </c>
      <c r="N170">
        <f>IFERROR(INDEX('EMPRUNT MATERIEL'!$B$4:$B$361,'EMPRUNT MATERIEL'!K169),"")</f>
        <v>0</v>
      </c>
    </row>
    <row r="171" spans="13:14" x14ac:dyDescent="0.25">
      <c r="M171">
        <f>IFERROR(INDEX(INVENTAIRE!$A$4:$A$502,INVENTAIRE!Q185),"")</f>
        <v>0</v>
      </c>
      <c r="N171">
        <f>IFERROR(INDEX('EMPRUNT MATERIEL'!$B$4:$B$361,'EMPRUNT MATERIEL'!K170),"")</f>
        <v>0</v>
      </c>
    </row>
    <row r="172" spans="13:14" x14ac:dyDescent="0.25">
      <c r="M172">
        <f>IFERROR(INDEX(INVENTAIRE!$A$4:$A$502,INVENTAIRE!Q186),"")</f>
        <v>0</v>
      </c>
      <c r="N172">
        <f>IFERROR(INDEX('EMPRUNT MATERIEL'!$B$4:$B$361,'EMPRUNT MATERIEL'!K171),"")</f>
        <v>0</v>
      </c>
    </row>
    <row r="173" spans="13:14" x14ac:dyDescent="0.25">
      <c r="M173">
        <f>IFERROR(INDEX(INVENTAIRE!$A$4:$A$502,INVENTAIRE!Q187),"")</f>
        <v>0</v>
      </c>
      <c r="N173">
        <f>IFERROR(INDEX('EMPRUNT MATERIEL'!$B$4:$B$361,'EMPRUNT MATERIEL'!K172),"")</f>
        <v>0</v>
      </c>
    </row>
    <row r="174" spans="13:14" x14ac:dyDescent="0.25">
      <c r="M174">
        <f>IFERROR(INDEX(INVENTAIRE!$A$4:$A$502,INVENTAIRE!Q188),"")</f>
        <v>0</v>
      </c>
      <c r="N174">
        <f>IFERROR(INDEX('EMPRUNT MATERIEL'!$B$4:$B$361,'EMPRUNT MATERIEL'!K173),"")</f>
        <v>0</v>
      </c>
    </row>
    <row r="175" spans="13:14" x14ac:dyDescent="0.25">
      <c r="M175">
        <f>IFERROR(INDEX(INVENTAIRE!$A$4:$A$502,INVENTAIRE!Q189),"")</f>
        <v>0</v>
      </c>
      <c r="N175">
        <f>IFERROR(INDEX('EMPRUNT MATERIEL'!$B$4:$B$361,'EMPRUNT MATERIEL'!K174),"")</f>
        <v>0</v>
      </c>
    </row>
    <row r="176" spans="13:14" x14ac:dyDescent="0.25">
      <c r="M176">
        <f>IFERROR(INDEX(INVENTAIRE!$A$4:$A$502,INVENTAIRE!Q190),"")</f>
        <v>0</v>
      </c>
      <c r="N176">
        <f>IFERROR(INDEX('EMPRUNT MATERIEL'!$B$4:$B$361,'EMPRUNT MATERIEL'!K175),"")</f>
        <v>0</v>
      </c>
    </row>
    <row r="177" spans="13:14" x14ac:dyDescent="0.25">
      <c r="M177">
        <f>IFERROR(INDEX(INVENTAIRE!$A$4:$A$502,INVENTAIRE!Q191),"")</f>
        <v>0</v>
      </c>
      <c r="N177">
        <f>IFERROR(INDEX('EMPRUNT MATERIEL'!$B$4:$B$361,'EMPRUNT MATERIEL'!K176),"")</f>
        <v>0</v>
      </c>
    </row>
    <row r="178" spans="13:14" x14ac:dyDescent="0.25">
      <c r="M178">
        <f>IFERROR(INDEX(INVENTAIRE!$A$4:$A$502,INVENTAIRE!Q192),"")</f>
        <v>0</v>
      </c>
      <c r="N178">
        <f>IFERROR(INDEX('EMPRUNT MATERIEL'!$B$4:$B$361,'EMPRUNT MATERIEL'!K177),"")</f>
        <v>0</v>
      </c>
    </row>
    <row r="179" spans="13:14" x14ac:dyDescent="0.25">
      <c r="M179">
        <f>IFERROR(INDEX(INVENTAIRE!$A$4:$A$502,INVENTAIRE!Q193),"")</f>
        <v>0</v>
      </c>
      <c r="N179">
        <f>IFERROR(INDEX('EMPRUNT MATERIEL'!$B$4:$B$361,'EMPRUNT MATERIEL'!K178),"")</f>
        <v>0</v>
      </c>
    </row>
    <row r="180" spans="13:14" x14ac:dyDescent="0.25">
      <c r="M180">
        <f>IFERROR(INDEX(INVENTAIRE!$A$4:$A$502,INVENTAIRE!Q194),"")</f>
        <v>0</v>
      </c>
      <c r="N180">
        <f>IFERROR(INDEX('EMPRUNT MATERIEL'!$B$4:$B$361,'EMPRUNT MATERIEL'!K179),"")</f>
        <v>0</v>
      </c>
    </row>
    <row r="181" spans="13:14" x14ac:dyDescent="0.25">
      <c r="M181">
        <f>IFERROR(INDEX(INVENTAIRE!$A$4:$A$502,INVENTAIRE!Q195),"")</f>
        <v>0</v>
      </c>
      <c r="N181">
        <f>IFERROR(INDEX('EMPRUNT MATERIEL'!$B$4:$B$361,'EMPRUNT MATERIEL'!K180),"")</f>
        <v>0</v>
      </c>
    </row>
    <row r="182" spans="13:14" x14ac:dyDescent="0.25">
      <c r="M182">
        <f>IFERROR(INDEX(INVENTAIRE!$A$4:$A$502,INVENTAIRE!Q196),"")</f>
        <v>0</v>
      </c>
      <c r="N182">
        <f>IFERROR(INDEX('EMPRUNT MATERIEL'!$B$4:$B$361,'EMPRUNT MATERIEL'!K181),"")</f>
        <v>0</v>
      </c>
    </row>
    <row r="183" spans="13:14" x14ac:dyDescent="0.25">
      <c r="M183">
        <f>IFERROR(INDEX(INVENTAIRE!$A$4:$A$502,INVENTAIRE!Q197),"")</f>
        <v>0</v>
      </c>
      <c r="N183">
        <f>IFERROR(INDEX('EMPRUNT MATERIEL'!$B$4:$B$361,'EMPRUNT MATERIEL'!K182),"")</f>
        <v>0</v>
      </c>
    </row>
    <row r="184" spans="13:14" x14ac:dyDescent="0.25">
      <c r="M184">
        <f>IFERROR(INDEX(INVENTAIRE!$A$4:$A$502,INVENTAIRE!Q198),"")</f>
        <v>0</v>
      </c>
      <c r="N184">
        <f>IFERROR(INDEX('EMPRUNT MATERIEL'!$B$4:$B$361,'EMPRUNT MATERIEL'!K183),"")</f>
        <v>0</v>
      </c>
    </row>
    <row r="185" spans="13:14" x14ac:dyDescent="0.25">
      <c r="M185">
        <f>IFERROR(INDEX(INVENTAIRE!$A$4:$A$502,INVENTAIRE!Q199),"")</f>
        <v>0</v>
      </c>
      <c r="N185">
        <f>IFERROR(INDEX('EMPRUNT MATERIEL'!$B$4:$B$361,'EMPRUNT MATERIEL'!K184),"")</f>
        <v>0</v>
      </c>
    </row>
    <row r="186" spans="13:14" x14ac:dyDescent="0.25">
      <c r="M186">
        <f>IFERROR(INDEX(INVENTAIRE!$A$4:$A$502,INVENTAIRE!Q200),"")</f>
        <v>0</v>
      </c>
      <c r="N186">
        <f>IFERROR(INDEX('EMPRUNT MATERIEL'!$B$4:$B$361,'EMPRUNT MATERIEL'!K185),"")</f>
        <v>0</v>
      </c>
    </row>
    <row r="187" spans="13:14" x14ac:dyDescent="0.25">
      <c r="M187">
        <f>IFERROR(INDEX(INVENTAIRE!$A$4:$A$502,INVENTAIRE!Q201),"")</f>
        <v>0</v>
      </c>
      <c r="N187">
        <f>IFERROR(INDEX('EMPRUNT MATERIEL'!$B$4:$B$361,'EMPRUNT MATERIEL'!K186),"")</f>
        <v>0</v>
      </c>
    </row>
    <row r="188" spans="13:14" x14ac:dyDescent="0.25">
      <c r="M188">
        <f>IFERROR(INDEX(INVENTAIRE!$A$4:$A$502,INVENTAIRE!Q202),"")</f>
        <v>0</v>
      </c>
      <c r="N188">
        <f>IFERROR(INDEX('EMPRUNT MATERIEL'!$B$4:$B$361,'EMPRUNT MATERIEL'!K187),"")</f>
        <v>0</v>
      </c>
    </row>
    <row r="189" spans="13:14" x14ac:dyDescent="0.25">
      <c r="M189">
        <f>IFERROR(INDEX(INVENTAIRE!$A$4:$A$502,INVENTAIRE!Q203),"")</f>
        <v>0</v>
      </c>
      <c r="N189">
        <f>IFERROR(INDEX('EMPRUNT MATERIEL'!$B$4:$B$361,'EMPRUNT MATERIEL'!K188),"")</f>
        <v>0</v>
      </c>
    </row>
    <row r="190" spans="13:14" x14ac:dyDescent="0.25">
      <c r="M190">
        <f>IFERROR(INDEX(INVENTAIRE!$A$4:$A$502,INVENTAIRE!Q204),"")</f>
        <v>0</v>
      </c>
      <c r="N190">
        <f>IFERROR(INDEX('EMPRUNT MATERIEL'!$B$4:$B$361,'EMPRUNT MATERIEL'!K189),"")</f>
        <v>0</v>
      </c>
    </row>
    <row r="191" spans="13:14" x14ac:dyDescent="0.25">
      <c r="M191">
        <f>IFERROR(INDEX(INVENTAIRE!$A$4:$A$502,INVENTAIRE!Q205),"")</f>
        <v>0</v>
      </c>
      <c r="N191">
        <f>IFERROR(INDEX('EMPRUNT MATERIEL'!$B$4:$B$361,'EMPRUNT MATERIEL'!K190),"")</f>
        <v>0</v>
      </c>
    </row>
    <row r="192" spans="13:14" x14ac:dyDescent="0.25">
      <c r="M192">
        <f>IFERROR(INDEX(INVENTAIRE!$A$4:$A$502,INVENTAIRE!Q206),"")</f>
        <v>0</v>
      </c>
      <c r="N192">
        <f>IFERROR(INDEX('EMPRUNT MATERIEL'!$B$4:$B$361,'EMPRUNT MATERIEL'!K191),"")</f>
        <v>0</v>
      </c>
    </row>
    <row r="193" spans="13:14" x14ac:dyDescent="0.25">
      <c r="M193">
        <f>IFERROR(INDEX(INVENTAIRE!$A$4:$A$502,INVENTAIRE!Q207),"")</f>
        <v>0</v>
      </c>
      <c r="N193">
        <f>IFERROR(INDEX('EMPRUNT MATERIEL'!$B$4:$B$361,'EMPRUNT MATERIEL'!K192),"")</f>
        <v>0</v>
      </c>
    </row>
    <row r="194" spans="13:14" x14ac:dyDescent="0.25">
      <c r="M194">
        <f>IFERROR(INDEX(INVENTAIRE!$A$4:$A$502,INVENTAIRE!Q208),"")</f>
        <v>0</v>
      </c>
      <c r="N194">
        <f>IFERROR(INDEX('EMPRUNT MATERIEL'!$B$4:$B$361,'EMPRUNT MATERIEL'!K193),"")</f>
        <v>0</v>
      </c>
    </row>
    <row r="195" spans="13:14" x14ac:dyDescent="0.25">
      <c r="M195">
        <f>IFERROR(INDEX(INVENTAIRE!$A$4:$A$502,INVENTAIRE!Q209),"")</f>
        <v>0</v>
      </c>
      <c r="N195">
        <f>IFERROR(INDEX('EMPRUNT MATERIEL'!$B$4:$B$361,'EMPRUNT MATERIEL'!K194),"")</f>
        <v>0</v>
      </c>
    </row>
    <row r="196" spans="13:14" x14ac:dyDescent="0.25">
      <c r="M196">
        <f>IFERROR(INDEX(INVENTAIRE!$A$4:$A$502,INVENTAIRE!Q210),"")</f>
        <v>0</v>
      </c>
      <c r="N196">
        <f>IFERROR(INDEX('EMPRUNT MATERIEL'!$B$4:$B$361,'EMPRUNT MATERIEL'!K195),"")</f>
        <v>0</v>
      </c>
    </row>
    <row r="197" spans="13:14" x14ac:dyDescent="0.25">
      <c r="M197">
        <f>IFERROR(INDEX(INVENTAIRE!$A$4:$A$502,INVENTAIRE!Q211),"")</f>
        <v>0</v>
      </c>
      <c r="N197">
        <f>IFERROR(INDEX('EMPRUNT MATERIEL'!$B$4:$B$361,'EMPRUNT MATERIEL'!K196),"")</f>
        <v>0</v>
      </c>
    </row>
    <row r="198" spans="13:14" x14ac:dyDescent="0.25">
      <c r="M198">
        <f>IFERROR(INDEX(INVENTAIRE!$A$4:$A$502,INVENTAIRE!Q212),"")</f>
        <v>0</v>
      </c>
      <c r="N198">
        <f>IFERROR(INDEX('EMPRUNT MATERIEL'!$B$4:$B$361,'EMPRUNT MATERIEL'!K197),"")</f>
        <v>0</v>
      </c>
    </row>
    <row r="199" spans="13:14" x14ac:dyDescent="0.25">
      <c r="M199">
        <f>IFERROR(INDEX(INVENTAIRE!$A$4:$A$502,INVENTAIRE!Q213),"")</f>
        <v>0</v>
      </c>
      <c r="N199">
        <f>IFERROR(INDEX('EMPRUNT MATERIEL'!$B$4:$B$361,'EMPRUNT MATERIEL'!K198),"")</f>
        <v>0</v>
      </c>
    </row>
    <row r="200" spans="13:14" x14ac:dyDescent="0.25">
      <c r="M200">
        <f>IFERROR(INDEX(INVENTAIRE!$A$4:$A$502,INVENTAIRE!Q214),"")</f>
        <v>0</v>
      </c>
      <c r="N200">
        <f>IFERROR(INDEX('EMPRUNT MATERIEL'!$B$4:$B$361,'EMPRUNT MATERIEL'!K199),"")</f>
        <v>0</v>
      </c>
    </row>
    <row r="201" spans="13:14" x14ac:dyDescent="0.25">
      <c r="M201">
        <f>IFERROR(INDEX(INVENTAIRE!$A$4:$A$502,INVENTAIRE!Q215),"")</f>
        <v>0</v>
      </c>
      <c r="N201">
        <f>IFERROR(INDEX('EMPRUNT MATERIEL'!$B$4:$B$361,'EMPRUNT MATERIEL'!K200),"")</f>
        <v>0</v>
      </c>
    </row>
    <row r="202" spans="13:14" x14ac:dyDescent="0.25">
      <c r="M202">
        <f>IFERROR(INDEX(INVENTAIRE!$A$4:$A$502,INVENTAIRE!Q216),"")</f>
        <v>0</v>
      </c>
      <c r="N202">
        <f>IFERROR(INDEX('EMPRUNT MATERIEL'!$B$4:$B$361,'EMPRUNT MATERIEL'!K201),"")</f>
        <v>0</v>
      </c>
    </row>
    <row r="203" spans="13:14" x14ac:dyDescent="0.25">
      <c r="M203">
        <f>IFERROR(INDEX(INVENTAIRE!$A$4:$A$502,INVENTAIRE!Q217),"")</f>
        <v>0</v>
      </c>
      <c r="N203">
        <f>IFERROR(INDEX('EMPRUNT MATERIEL'!$B$4:$B$361,'EMPRUNT MATERIEL'!K202),"")</f>
        <v>0</v>
      </c>
    </row>
    <row r="204" spans="13:14" x14ac:dyDescent="0.25">
      <c r="M204">
        <f>IFERROR(INDEX(INVENTAIRE!$A$4:$A$502,INVENTAIRE!Q218),"")</f>
        <v>0</v>
      </c>
      <c r="N204">
        <f>IFERROR(INDEX('EMPRUNT MATERIEL'!$B$4:$B$361,'EMPRUNT MATERIEL'!K203),"")</f>
        <v>0</v>
      </c>
    </row>
    <row r="205" spans="13:14" x14ac:dyDescent="0.25">
      <c r="M205">
        <f>IFERROR(INDEX(INVENTAIRE!$A$4:$A$502,INVENTAIRE!Q219),"")</f>
        <v>0</v>
      </c>
      <c r="N205">
        <f>IFERROR(INDEX('EMPRUNT MATERIEL'!$B$4:$B$361,'EMPRUNT MATERIEL'!K204),"")</f>
        <v>0</v>
      </c>
    </row>
    <row r="206" spans="13:14" x14ac:dyDescent="0.25">
      <c r="M206">
        <f>IFERROR(INDEX(INVENTAIRE!$A$4:$A$502,INVENTAIRE!Q220),"")</f>
        <v>0</v>
      </c>
      <c r="N206">
        <f>IFERROR(INDEX('EMPRUNT MATERIEL'!$B$4:$B$361,'EMPRUNT MATERIEL'!K205),"")</f>
        <v>0</v>
      </c>
    </row>
    <row r="207" spans="13:14" x14ac:dyDescent="0.25">
      <c r="M207">
        <f>IFERROR(INDEX(INVENTAIRE!$A$4:$A$502,INVENTAIRE!Q221),"")</f>
        <v>0</v>
      </c>
      <c r="N207">
        <f>IFERROR(INDEX('EMPRUNT MATERIEL'!$B$4:$B$361,'EMPRUNT MATERIEL'!K206),"")</f>
        <v>0</v>
      </c>
    </row>
    <row r="208" spans="13:14" x14ac:dyDescent="0.25">
      <c r="M208">
        <f>IFERROR(INDEX(INVENTAIRE!$A$4:$A$502,INVENTAIRE!Q222),"")</f>
        <v>0</v>
      </c>
      <c r="N208">
        <f>IFERROR(INDEX('EMPRUNT MATERIEL'!$B$4:$B$361,'EMPRUNT MATERIEL'!K207),"")</f>
        <v>0</v>
      </c>
    </row>
    <row r="209" spans="13:14" x14ac:dyDescent="0.25">
      <c r="M209">
        <f>IFERROR(INDEX(INVENTAIRE!$A$4:$A$502,INVENTAIRE!Q223),"")</f>
        <v>0</v>
      </c>
      <c r="N209">
        <f>IFERROR(INDEX('EMPRUNT MATERIEL'!$B$4:$B$361,'EMPRUNT MATERIEL'!K208),"")</f>
        <v>0</v>
      </c>
    </row>
    <row r="210" spans="13:14" x14ac:dyDescent="0.25">
      <c r="M210">
        <f>IFERROR(INDEX(INVENTAIRE!$A$4:$A$502,INVENTAIRE!Q224),"")</f>
        <v>0</v>
      </c>
      <c r="N210">
        <f>IFERROR(INDEX('EMPRUNT MATERIEL'!$B$4:$B$361,'EMPRUNT MATERIEL'!K209),"")</f>
        <v>0</v>
      </c>
    </row>
    <row r="211" spans="13:14" x14ac:dyDescent="0.25">
      <c r="M211">
        <f>IFERROR(INDEX(INVENTAIRE!$A$4:$A$502,INVENTAIRE!Q225),"")</f>
        <v>0</v>
      </c>
      <c r="N211">
        <f>IFERROR(INDEX('EMPRUNT MATERIEL'!$B$4:$B$361,'EMPRUNT MATERIEL'!K210),"")</f>
        <v>0</v>
      </c>
    </row>
    <row r="212" spans="13:14" x14ac:dyDescent="0.25">
      <c r="M212">
        <f>IFERROR(INDEX(INVENTAIRE!$A$4:$A$502,INVENTAIRE!Q226),"")</f>
        <v>0</v>
      </c>
      <c r="N212">
        <f>IFERROR(INDEX('EMPRUNT MATERIEL'!$B$4:$B$361,'EMPRUNT MATERIEL'!K211),"")</f>
        <v>0</v>
      </c>
    </row>
    <row r="213" spans="13:14" x14ac:dyDescent="0.25">
      <c r="M213">
        <f>IFERROR(INDEX(INVENTAIRE!$A$4:$A$502,INVENTAIRE!Q227),"")</f>
        <v>0</v>
      </c>
      <c r="N213">
        <f>IFERROR(INDEX('EMPRUNT MATERIEL'!$B$4:$B$361,'EMPRUNT MATERIEL'!K212),"")</f>
        <v>0</v>
      </c>
    </row>
    <row r="214" spans="13:14" x14ac:dyDescent="0.25">
      <c r="M214">
        <f>IFERROR(INDEX(INVENTAIRE!$A$4:$A$502,INVENTAIRE!Q228),"")</f>
        <v>0</v>
      </c>
      <c r="N214">
        <f>IFERROR(INDEX('EMPRUNT MATERIEL'!$B$4:$B$361,'EMPRUNT MATERIEL'!K213),"")</f>
        <v>0</v>
      </c>
    </row>
    <row r="215" spans="13:14" x14ac:dyDescent="0.25">
      <c r="M215">
        <f>IFERROR(INDEX(INVENTAIRE!$A$4:$A$502,INVENTAIRE!Q229),"")</f>
        <v>0</v>
      </c>
      <c r="N215">
        <f>IFERROR(INDEX('EMPRUNT MATERIEL'!$B$4:$B$361,'EMPRUNT MATERIEL'!K214),"")</f>
        <v>0</v>
      </c>
    </row>
    <row r="216" spans="13:14" x14ac:dyDescent="0.25">
      <c r="M216">
        <f>IFERROR(INDEX(INVENTAIRE!$A$4:$A$502,INVENTAIRE!Q230),"")</f>
        <v>0</v>
      </c>
      <c r="N216">
        <f>IFERROR(INDEX('EMPRUNT MATERIEL'!$B$4:$B$361,'EMPRUNT MATERIEL'!K215),"")</f>
        <v>0</v>
      </c>
    </row>
    <row r="217" spans="13:14" x14ac:dyDescent="0.25">
      <c r="M217">
        <f>IFERROR(INDEX(INVENTAIRE!$A$4:$A$502,INVENTAIRE!Q231),"")</f>
        <v>0</v>
      </c>
      <c r="N217">
        <f>IFERROR(INDEX('EMPRUNT MATERIEL'!$B$4:$B$361,'EMPRUNT MATERIEL'!K216),"")</f>
        <v>0</v>
      </c>
    </row>
    <row r="218" spans="13:14" x14ac:dyDescent="0.25">
      <c r="M218">
        <f>IFERROR(INDEX(INVENTAIRE!$A$4:$A$502,INVENTAIRE!Q232),"")</f>
        <v>0</v>
      </c>
      <c r="N218">
        <f>IFERROR(INDEX('EMPRUNT MATERIEL'!$B$4:$B$361,'EMPRUNT MATERIEL'!K217),"")</f>
        <v>0</v>
      </c>
    </row>
    <row r="219" spans="13:14" x14ac:dyDescent="0.25">
      <c r="M219">
        <f>IFERROR(INDEX(INVENTAIRE!$A$4:$A$502,INVENTAIRE!Q233),"")</f>
        <v>0</v>
      </c>
      <c r="N219">
        <f>IFERROR(INDEX('EMPRUNT MATERIEL'!$B$4:$B$361,'EMPRUNT MATERIEL'!K218),"")</f>
        <v>0</v>
      </c>
    </row>
    <row r="220" spans="13:14" x14ac:dyDescent="0.25">
      <c r="M220">
        <f>IFERROR(INDEX(INVENTAIRE!$A$4:$A$502,INVENTAIRE!Q234),"")</f>
        <v>0</v>
      </c>
      <c r="N220">
        <f>IFERROR(INDEX('EMPRUNT MATERIEL'!$B$4:$B$361,'EMPRUNT MATERIEL'!K219),"")</f>
        <v>0</v>
      </c>
    </row>
    <row r="221" spans="13:14" x14ac:dyDescent="0.25">
      <c r="M221">
        <f>IFERROR(INDEX(INVENTAIRE!$A$4:$A$502,INVENTAIRE!Q235),"")</f>
        <v>0</v>
      </c>
      <c r="N221">
        <f>IFERROR(INDEX('EMPRUNT MATERIEL'!$B$4:$B$361,'EMPRUNT MATERIEL'!K220),"")</f>
        <v>0</v>
      </c>
    </row>
    <row r="222" spans="13:14" x14ac:dyDescent="0.25">
      <c r="M222">
        <f>IFERROR(INDEX(INVENTAIRE!$A$4:$A$502,INVENTAIRE!Q236),"")</f>
        <v>0</v>
      </c>
      <c r="N222">
        <f>IFERROR(INDEX('EMPRUNT MATERIEL'!$B$4:$B$361,'EMPRUNT MATERIEL'!K221),"")</f>
        <v>0</v>
      </c>
    </row>
    <row r="223" spans="13:14" x14ac:dyDescent="0.25">
      <c r="M223">
        <f>IFERROR(INDEX(INVENTAIRE!$A$4:$A$502,INVENTAIRE!Q237),"")</f>
        <v>0</v>
      </c>
      <c r="N223">
        <f>IFERROR(INDEX('EMPRUNT MATERIEL'!$B$4:$B$361,'EMPRUNT MATERIEL'!K222),"")</f>
        <v>0</v>
      </c>
    </row>
    <row r="224" spans="13:14" x14ac:dyDescent="0.25">
      <c r="M224">
        <f>IFERROR(INDEX(INVENTAIRE!$A$4:$A$502,INVENTAIRE!Q238),"")</f>
        <v>0</v>
      </c>
      <c r="N224">
        <f>IFERROR(INDEX('EMPRUNT MATERIEL'!$B$4:$B$361,'EMPRUNT MATERIEL'!K223),"")</f>
        <v>0</v>
      </c>
    </row>
    <row r="225" spans="13:14" x14ac:dyDescent="0.25">
      <c r="M225">
        <f>IFERROR(INDEX(INVENTAIRE!$A$4:$A$502,INVENTAIRE!Q239),"")</f>
        <v>0</v>
      </c>
      <c r="N225">
        <f>IFERROR(INDEX('EMPRUNT MATERIEL'!$B$4:$B$361,'EMPRUNT MATERIEL'!K224),"")</f>
        <v>0</v>
      </c>
    </row>
    <row r="226" spans="13:14" x14ac:dyDescent="0.25">
      <c r="M226">
        <f>IFERROR(INDEX(INVENTAIRE!$A$4:$A$502,INVENTAIRE!Q240),"")</f>
        <v>0</v>
      </c>
      <c r="N226">
        <f>IFERROR(INDEX('EMPRUNT MATERIEL'!$B$4:$B$361,'EMPRUNT MATERIEL'!K225),"")</f>
        <v>0</v>
      </c>
    </row>
    <row r="227" spans="13:14" x14ac:dyDescent="0.25">
      <c r="M227">
        <f>IFERROR(INDEX(INVENTAIRE!$A$4:$A$502,INVENTAIRE!Q241),"")</f>
        <v>0</v>
      </c>
      <c r="N227">
        <f>IFERROR(INDEX('EMPRUNT MATERIEL'!$B$4:$B$361,'EMPRUNT MATERIEL'!K226),"")</f>
        <v>0</v>
      </c>
    </row>
    <row r="228" spans="13:14" x14ac:dyDescent="0.25">
      <c r="M228">
        <f>IFERROR(INDEX(INVENTAIRE!$A$4:$A$502,INVENTAIRE!Q242),"")</f>
        <v>0</v>
      </c>
      <c r="N228">
        <f>IFERROR(INDEX('EMPRUNT MATERIEL'!$B$4:$B$361,'EMPRUNT MATERIEL'!K227),"")</f>
        <v>0</v>
      </c>
    </row>
    <row r="229" spans="13:14" x14ac:dyDescent="0.25">
      <c r="M229">
        <f>IFERROR(INDEX(INVENTAIRE!$A$4:$A$502,INVENTAIRE!Q243),"")</f>
        <v>0</v>
      </c>
      <c r="N229">
        <f>IFERROR(INDEX('EMPRUNT MATERIEL'!$B$4:$B$361,'EMPRUNT MATERIEL'!K228),"")</f>
        <v>0</v>
      </c>
    </row>
    <row r="230" spans="13:14" x14ac:dyDescent="0.25">
      <c r="M230">
        <f>IFERROR(INDEX(INVENTAIRE!$A$4:$A$502,INVENTAIRE!Q244),"")</f>
        <v>0</v>
      </c>
      <c r="N230">
        <f>IFERROR(INDEX('EMPRUNT MATERIEL'!$B$4:$B$361,'EMPRUNT MATERIEL'!K229),"")</f>
        <v>0</v>
      </c>
    </row>
    <row r="231" spans="13:14" x14ac:dyDescent="0.25">
      <c r="M231">
        <f>IFERROR(INDEX(INVENTAIRE!$A$4:$A$502,INVENTAIRE!Q245),"")</f>
        <v>0</v>
      </c>
      <c r="N231">
        <f>IFERROR(INDEX('EMPRUNT MATERIEL'!$B$4:$B$361,'EMPRUNT MATERIEL'!K230),"")</f>
        <v>0</v>
      </c>
    </row>
    <row r="232" spans="13:14" x14ac:dyDescent="0.25">
      <c r="M232">
        <f>IFERROR(INDEX(INVENTAIRE!$A$4:$A$502,INVENTAIRE!Q246),"")</f>
        <v>0</v>
      </c>
      <c r="N232">
        <f>IFERROR(INDEX('EMPRUNT MATERIEL'!$B$4:$B$361,'EMPRUNT MATERIEL'!K231),"")</f>
        <v>0</v>
      </c>
    </row>
    <row r="233" spans="13:14" x14ac:dyDescent="0.25">
      <c r="M233">
        <f>IFERROR(INDEX(INVENTAIRE!$A$4:$A$502,INVENTAIRE!Q247),"")</f>
        <v>0</v>
      </c>
      <c r="N233">
        <f>IFERROR(INDEX('EMPRUNT MATERIEL'!$B$4:$B$361,'EMPRUNT MATERIEL'!K232),"")</f>
        <v>0</v>
      </c>
    </row>
    <row r="234" spans="13:14" x14ac:dyDescent="0.25">
      <c r="M234">
        <f>IFERROR(INDEX(INVENTAIRE!$A$4:$A$502,INVENTAIRE!Q248),"")</f>
        <v>0</v>
      </c>
      <c r="N234">
        <f>IFERROR(INDEX('EMPRUNT MATERIEL'!$B$4:$B$361,'EMPRUNT MATERIEL'!K233),"")</f>
        <v>0</v>
      </c>
    </row>
    <row r="235" spans="13:14" x14ac:dyDescent="0.25">
      <c r="M235">
        <f>IFERROR(INDEX(INVENTAIRE!$A$4:$A$502,INVENTAIRE!Q249),"")</f>
        <v>0</v>
      </c>
      <c r="N235">
        <f>IFERROR(INDEX('EMPRUNT MATERIEL'!$B$4:$B$361,'EMPRUNT MATERIEL'!K234),"")</f>
        <v>0</v>
      </c>
    </row>
    <row r="236" spans="13:14" x14ac:dyDescent="0.25">
      <c r="M236">
        <f>IFERROR(INDEX(INVENTAIRE!$A$4:$A$502,INVENTAIRE!Q250),"")</f>
        <v>0</v>
      </c>
      <c r="N236">
        <f>IFERROR(INDEX('EMPRUNT MATERIEL'!$B$4:$B$361,'EMPRUNT MATERIEL'!K235),"")</f>
        <v>0</v>
      </c>
    </row>
    <row r="237" spans="13:14" x14ac:dyDescent="0.25">
      <c r="M237">
        <f>IFERROR(INDEX(INVENTAIRE!$A$4:$A$502,INVENTAIRE!Q251),"")</f>
        <v>0</v>
      </c>
      <c r="N237">
        <f>IFERROR(INDEX('EMPRUNT MATERIEL'!$B$4:$B$361,'EMPRUNT MATERIEL'!K236),"")</f>
        <v>0</v>
      </c>
    </row>
    <row r="238" spans="13:14" x14ac:dyDescent="0.25">
      <c r="M238">
        <f>IFERROR(INDEX(INVENTAIRE!$A$4:$A$502,INVENTAIRE!Q252),"")</f>
        <v>0</v>
      </c>
      <c r="N238">
        <f>IFERROR(INDEX('EMPRUNT MATERIEL'!$B$4:$B$361,'EMPRUNT MATERIEL'!K237),"")</f>
        <v>0</v>
      </c>
    </row>
    <row r="239" spans="13:14" x14ac:dyDescent="0.25">
      <c r="M239">
        <f>IFERROR(INDEX(INVENTAIRE!$A$4:$A$502,INVENTAIRE!Q253),"")</f>
        <v>0</v>
      </c>
      <c r="N239">
        <f>IFERROR(INDEX('EMPRUNT MATERIEL'!$B$4:$B$361,'EMPRUNT MATERIEL'!K238),"")</f>
        <v>0</v>
      </c>
    </row>
    <row r="240" spans="13:14" x14ac:dyDescent="0.25">
      <c r="M240">
        <f>IFERROR(INDEX(INVENTAIRE!$A$4:$A$502,INVENTAIRE!Q254),"")</f>
        <v>0</v>
      </c>
      <c r="N240">
        <f>IFERROR(INDEX('EMPRUNT MATERIEL'!$B$4:$B$361,'EMPRUNT MATERIEL'!K239),"")</f>
        <v>0</v>
      </c>
    </row>
    <row r="241" spans="13:14" x14ac:dyDescent="0.25">
      <c r="M241">
        <f>IFERROR(INDEX(INVENTAIRE!$A$4:$A$502,INVENTAIRE!Q255),"")</f>
        <v>0</v>
      </c>
      <c r="N241">
        <f>IFERROR(INDEX('EMPRUNT MATERIEL'!$B$4:$B$361,'EMPRUNT MATERIEL'!K240),"")</f>
        <v>0</v>
      </c>
    </row>
    <row r="242" spans="13:14" x14ac:dyDescent="0.25">
      <c r="M242">
        <f>IFERROR(INDEX(INVENTAIRE!$A$4:$A$502,INVENTAIRE!Q256),"")</f>
        <v>0</v>
      </c>
      <c r="N242">
        <f>IFERROR(INDEX('EMPRUNT MATERIEL'!$B$4:$B$361,'EMPRUNT MATERIEL'!K241),"")</f>
        <v>0</v>
      </c>
    </row>
    <row r="243" spans="13:14" x14ac:dyDescent="0.25">
      <c r="M243">
        <f>IFERROR(INDEX(INVENTAIRE!$A$4:$A$502,INVENTAIRE!Q257),"")</f>
        <v>0</v>
      </c>
      <c r="N243">
        <f>IFERROR(INDEX('EMPRUNT MATERIEL'!$B$4:$B$361,'EMPRUNT MATERIEL'!K242),"")</f>
        <v>0</v>
      </c>
    </row>
    <row r="244" spans="13:14" x14ac:dyDescent="0.25">
      <c r="M244">
        <f>IFERROR(INDEX(INVENTAIRE!$A$4:$A$502,INVENTAIRE!Q258),"")</f>
        <v>0</v>
      </c>
      <c r="N244">
        <f>IFERROR(INDEX('EMPRUNT MATERIEL'!$B$4:$B$361,'EMPRUNT MATERIEL'!K243),"")</f>
        <v>0</v>
      </c>
    </row>
    <row r="245" spans="13:14" x14ac:dyDescent="0.25">
      <c r="M245">
        <f>IFERROR(INDEX(INVENTAIRE!$A$4:$A$502,INVENTAIRE!Q259),"")</f>
        <v>0</v>
      </c>
      <c r="N245">
        <f>IFERROR(INDEX('EMPRUNT MATERIEL'!$B$4:$B$361,'EMPRUNT MATERIEL'!K244),"")</f>
        <v>0</v>
      </c>
    </row>
    <row r="246" spans="13:14" x14ac:dyDescent="0.25">
      <c r="M246">
        <f>IFERROR(INDEX(INVENTAIRE!$A$4:$A$502,INVENTAIRE!Q260),"")</f>
        <v>0</v>
      </c>
      <c r="N246">
        <f>IFERROR(INDEX('EMPRUNT MATERIEL'!$B$4:$B$361,'EMPRUNT MATERIEL'!K245),"")</f>
        <v>0</v>
      </c>
    </row>
    <row r="247" spans="13:14" x14ac:dyDescent="0.25">
      <c r="M247">
        <f>IFERROR(INDEX(INVENTAIRE!$A$4:$A$502,INVENTAIRE!Q261),"")</f>
        <v>0</v>
      </c>
      <c r="N247">
        <f>IFERROR(INDEX('EMPRUNT MATERIEL'!$B$4:$B$361,'EMPRUNT MATERIEL'!K246),"")</f>
        <v>0</v>
      </c>
    </row>
    <row r="248" spans="13:14" x14ac:dyDescent="0.25">
      <c r="M248">
        <f>IFERROR(INDEX(INVENTAIRE!$A$4:$A$502,INVENTAIRE!Q262),"")</f>
        <v>0</v>
      </c>
      <c r="N248">
        <f>IFERROR(INDEX('EMPRUNT MATERIEL'!$B$4:$B$361,'EMPRUNT MATERIEL'!K247),"")</f>
        <v>0</v>
      </c>
    </row>
    <row r="249" spans="13:14" x14ac:dyDescent="0.25">
      <c r="M249">
        <f>IFERROR(INDEX(INVENTAIRE!$A$4:$A$502,INVENTAIRE!Q263),"")</f>
        <v>0</v>
      </c>
      <c r="N249">
        <f>IFERROR(INDEX('EMPRUNT MATERIEL'!$B$4:$B$361,'EMPRUNT MATERIEL'!K248),"")</f>
        <v>0</v>
      </c>
    </row>
    <row r="250" spans="13:14" x14ac:dyDescent="0.25">
      <c r="M250">
        <f>IFERROR(INDEX(INVENTAIRE!$A$4:$A$502,INVENTAIRE!Q264),"")</f>
        <v>0</v>
      </c>
      <c r="N250">
        <f>IFERROR(INDEX('EMPRUNT MATERIEL'!$B$4:$B$361,'EMPRUNT MATERIEL'!K249),"")</f>
        <v>0</v>
      </c>
    </row>
    <row r="251" spans="13:14" x14ac:dyDescent="0.25">
      <c r="M251">
        <f>IFERROR(INDEX(INVENTAIRE!$A$4:$A$502,INVENTAIRE!Q265),"")</f>
        <v>0</v>
      </c>
      <c r="N251">
        <f>IFERROR(INDEX('EMPRUNT MATERIEL'!$B$4:$B$361,'EMPRUNT MATERIEL'!K250),"")</f>
        <v>0</v>
      </c>
    </row>
    <row r="252" spans="13:14" x14ac:dyDescent="0.25">
      <c r="M252">
        <f>IFERROR(INDEX(INVENTAIRE!$A$4:$A$502,INVENTAIRE!Q266),"")</f>
        <v>0</v>
      </c>
      <c r="N252">
        <f>IFERROR(INDEX('EMPRUNT MATERIEL'!$B$4:$B$361,'EMPRUNT MATERIEL'!K251),"")</f>
        <v>0</v>
      </c>
    </row>
    <row r="253" spans="13:14" x14ac:dyDescent="0.25">
      <c r="M253">
        <f>IFERROR(INDEX(INVENTAIRE!$A$4:$A$502,INVENTAIRE!Q267),"")</f>
        <v>0</v>
      </c>
      <c r="N253">
        <f>IFERROR(INDEX('EMPRUNT MATERIEL'!$B$4:$B$361,'EMPRUNT MATERIEL'!K252),"")</f>
        <v>0</v>
      </c>
    </row>
    <row r="254" spans="13:14" x14ac:dyDescent="0.25">
      <c r="M254">
        <f>IFERROR(INDEX(INVENTAIRE!$A$4:$A$502,INVENTAIRE!Q268),"")</f>
        <v>0</v>
      </c>
      <c r="N254">
        <f>IFERROR(INDEX('EMPRUNT MATERIEL'!$B$4:$B$361,'EMPRUNT MATERIEL'!K253),"")</f>
        <v>0</v>
      </c>
    </row>
    <row r="255" spans="13:14" x14ac:dyDescent="0.25">
      <c r="M255">
        <f>IFERROR(INDEX(INVENTAIRE!$A$4:$A$502,INVENTAIRE!Q269),"")</f>
        <v>0</v>
      </c>
      <c r="N255">
        <f>IFERROR(INDEX('EMPRUNT MATERIEL'!$B$4:$B$361,'EMPRUNT MATERIEL'!K254),"")</f>
        <v>0</v>
      </c>
    </row>
    <row r="256" spans="13:14" x14ac:dyDescent="0.25">
      <c r="M256">
        <f>IFERROR(INDEX(INVENTAIRE!$A$4:$A$502,INVENTAIRE!Q270),"")</f>
        <v>0</v>
      </c>
      <c r="N256">
        <f>IFERROR(INDEX('EMPRUNT MATERIEL'!$B$4:$B$361,'EMPRUNT MATERIEL'!K255),"")</f>
        <v>0</v>
      </c>
    </row>
    <row r="257" spans="13:14" x14ac:dyDescent="0.25">
      <c r="M257">
        <f>IFERROR(INDEX(INVENTAIRE!$A$4:$A$502,INVENTAIRE!Q271),"")</f>
        <v>0</v>
      </c>
      <c r="N257">
        <f>IFERROR(INDEX('EMPRUNT MATERIEL'!$B$4:$B$361,'EMPRUNT MATERIEL'!K256),"")</f>
        <v>0</v>
      </c>
    </row>
    <row r="258" spans="13:14" x14ac:dyDescent="0.25">
      <c r="M258">
        <f>IFERROR(INDEX(INVENTAIRE!$A$4:$A$502,INVENTAIRE!Q272),"")</f>
        <v>0</v>
      </c>
      <c r="N258">
        <f>IFERROR(INDEX('EMPRUNT MATERIEL'!$B$4:$B$361,'EMPRUNT MATERIEL'!K257),"")</f>
        <v>0</v>
      </c>
    </row>
    <row r="259" spans="13:14" x14ac:dyDescent="0.25">
      <c r="M259">
        <f>IFERROR(INDEX(INVENTAIRE!$A$4:$A$502,INVENTAIRE!Q273),"")</f>
        <v>0</v>
      </c>
      <c r="N259">
        <f>IFERROR(INDEX('EMPRUNT MATERIEL'!$B$4:$B$361,'EMPRUNT MATERIEL'!K258),"")</f>
        <v>0</v>
      </c>
    </row>
    <row r="260" spans="13:14" x14ac:dyDescent="0.25">
      <c r="M260">
        <f>IFERROR(INDEX(INVENTAIRE!$A$4:$A$502,INVENTAIRE!Q274),"")</f>
        <v>0</v>
      </c>
      <c r="N260">
        <f>IFERROR(INDEX('EMPRUNT MATERIEL'!$B$4:$B$361,'EMPRUNT MATERIEL'!K259),"")</f>
        <v>0</v>
      </c>
    </row>
    <row r="261" spans="13:14" x14ac:dyDescent="0.25">
      <c r="M261">
        <f>IFERROR(INDEX(INVENTAIRE!$A$4:$A$502,INVENTAIRE!Q275),"")</f>
        <v>0</v>
      </c>
      <c r="N261">
        <f>IFERROR(INDEX('EMPRUNT MATERIEL'!$B$4:$B$361,'EMPRUNT MATERIEL'!K260),"")</f>
        <v>0</v>
      </c>
    </row>
    <row r="262" spans="13:14" x14ac:dyDescent="0.25">
      <c r="M262">
        <f>IFERROR(INDEX(INVENTAIRE!$A$4:$A$502,INVENTAIRE!Q276),"")</f>
        <v>0</v>
      </c>
      <c r="N262">
        <f>IFERROR(INDEX('EMPRUNT MATERIEL'!$B$4:$B$361,'EMPRUNT MATERIEL'!K261),"")</f>
        <v>0</v>
      </c>
    </row>
    <row r="263" spans="13:14" x14ac:dyDescent="0.25">
      <c r="M263">
        <f>IFERROR(INDEX(INVENTAIRE!$A$4:$A$502,INVENTAIRE!Q277),"")</f>
        <v>0</v>
      </c>
      <c r="N263">
        <f>IFERROR(INDEX('EMPRUNT MATERIEL'!$B$4:$B$361,'EMPRUNT MATERIEL'!K262),"")</f>
        <v>0</v>
      </c>
    </row>
    <row r="264" spans="13:14" x14ac:dyDescent="0.25">
      <c r="M264">
        <f>IFERROR(INDEX(INVENTAIRE!$A$4:$A$502,INVENTAIRE!Q278),"")</f>
        <v>0</v>
      </c>
      <c r="N264">
        <f>IFERROR(INDEX('EMPRUNT MATERIEL'!$B$4:$B$361,'EMPRUNT MATERIEL'!K263),"")</f>
        <v>0</v>
      </c>
    </row>
    <row r="265" spans="13:14" x14ac:dyDescent="0.25">
      <c r="M265">
        <f>IFERROR(INDEX(INVENTAIRE!$A$4:$A$502,INVENTAIRE!Q279),"")</f>
        <v>0</v>
      </c>
      <c r="N265">
        <f>IFERROR(INDEX('EMPRUNT MATERIEL'!$B$4:$B$361,'EMPRUNT MATERIEL'!K264),"")</f>
        <v>0</v>
      </c>
    </row>
    <row r="266" spans="13:14" x14ac:dyDescent="0.25">
      <c r="M266">
        <f>IFERROR(INDEX(INVENTAIRE!$A$4:$A$502,INVENTAIRE!Q280),"")</f>
        <v>0</v>
      </c>
      <c r="N266">
        <f>IFERROR(INDEX('EMPRUNT MATERIEL'!$B$4:$B$361,'EMPRUNT MATERIEL'!K265),"")</f>
        <v>0</v>
      </c>
    </row>
    <row r="267" spans="13:14" x14ac:dyDescent="0.25">
      <c r="M267">
        <f>IFERROR(INDEX(INVENTAIRE!$A$4:$A$502,INVENTAIRE!Q281),"")</f>
        <v>0</v>
      </c>
      <c r="N267">
        <f>IFERROR(INDEX('EMPRUNT MATERIEL'!$B$4:$B$361,'EMPRUNT MATERIEL'!K266),"")</f>
        <v>0</v>
      </c>
    </row>
    <row r="268" spans="13:14" x14ac:dyDescent="0.25">
      <c r="M268">
        <f>IFERROR(INDEX(INVENTAIRE!$A$4:$A$502,INVENTAIRE!Q282),"")</f>
        <v>0</v>
      </c>
      <c r="N268">
        <f>IFERROR(INDEX('EMPRUNT MATERIEL'!$B$4:$B$361,'EMPRUNT MATERIEL'!K267),"")</f>
        <v>0</v>
      </c>
    </row>
    <row r="269" spans="13:14" x14ac:dyDescent="0.25">
      <c r="M269">
        <f>IFERROR(INDEX(INVENTAIRE!$A$4:$A$502,INVENTAIRE!Q283),"")</f>
        <v>0</v>
      </c>
      <c r="N269">
        <f>IFERROR(INDEX('EMPRUNT MATERIEL'!$B$4:$B$361,'EMPRUNT MATERIEL'!K268),"")</f>
        <v>0</v>
      </c>
    </row>
    <row r="270" spans="13:14" x14ac:dyDescent="0.25">
      <c r="M270">
        <f>IFERROR(INDEX(INVENTAIRE!$A$4:$A$502,INVENTAIRE!Q284),"")</f>
        <v>0</v>
      </c>
      <c r="N270">
        <f>IFERROR(INDEX('EMPRUNT MATERIEL'!$B$4:$B$361,'EMPRUNT MATERIEL'!K269),"")</f>
        <v>0</v>
      </c>
    </row>
    <row r="271" spans="13:14" x14ac:dyDescent="0.25">
      <c r="M271">
        <f>IFERROR(INDEX(INVENTAIRE!$A$4:$A$502,INVENTAIRE!Q285),"")</f>
        <v>0</v>
      </c>
      <c r="N271">
        <f>IFERROR(INDEX('EMPRUNT MATERIEL'!$B$4:$B$361,'EMPRUNT MATERIEL'!K270),"")</f>
        <v>0</v>
      </c>
    </row>
    <row r="272" spans="13:14" x14ac:dyDescent="0.25">
      <c r="M272">
        <f>IFERROR(INDEX(INVENTAIRE!$A$4:$A$502,INVENTAIRE!Q286),"")</f>
        <v>0</v>
      </c>
      <c r="N272">
        <f>IFERROR(INDEX('EMPRUNT MATERIEL'!$B$4:$B$361,'EMPRUNT MATERIEL'!K271),"")</f>
        <v>0</v>
      </c>
    </row>
    <row r="273" spans="13:14" x14ac:dyDescent="0.25">
      <c r="M273">
        <f>IFERROR(INDEX(INVENTAIRE!$A$4:$A$502,INVENTAIRE!Q287),"")</f>
        <v>0</v>
      </c>
      <c r="N273">
        <f>IFERROR(INDEX('EMPRUNT MATERIEL'!$B$4:$B$361,'EMPRUNT MATERIEL'!K272),"")</f>
        <v>0</v>
      </c>
    </row>
    <row r="274" spans="13:14" x14ac:dyDescent="0.25">
      <c r="M274">
        <f>IFERROR(INDEX(INVENTAIRE!$A$4:$A$502,INVENTAIRE!Q288),"")</f>
        <v>0</v>
      </c>
      <c r="N274">
        <f>IFERROR(INDEX('EMPRUNT MATERIEL'!$B$4:$B$361,'EMPRUNT MATERIEL'!K273),"")</f>
        <v>0</v>
      </c>
    </row>
    <row r="275" spans="13:14" x14ac:dyDescent="0.25">
      <c r="M275">
        <f>IFERROR(INDEX(INVENTAIRE!$A$4:$A$502,INVENTAIRE!Q289),"")</f>
        <v>0</v>
      </c>
      <c r="N275">
        <f>IFERROR(INDEX('EMPRUNT MATERIEL'!$B$4:$B$361,'EMPRUNT MATERIEL'!K274),"")</f>
        <v>0</v>
      </c>
    </row>
    <row r="276" spans="13:14" x14ac:dyDescent="0.25">
      <c r="M276">
        <f>IFERROR(INDEX(INVENTAIRE!$A$4:$A$502,INVENTAIRE!Q290),"")</f>
        <v>0</v>
      </c>
      <c r="N276">
        <f>IFERROR(INDEX('EMPRUNT MATERIEL'!$B$4:$B$361,'EMPRUNT MATERIEL'!K275),"")</f>
        <v>0</v>
      </c>
    </row>
    <row r="277" spans="13:14" x14ac:dyDescent="0.25">
      <c r="M277">
        <f>IFERROR(INDEX(INVENTAIRE!$A$4:$A$502,INVENTAIRE!Q291),"")</f>
        <v>0</v>
      </c>
      <c r="N277">
        <f>IFERROR(INDEX('EMPRUNT MATERIEL'!$B$4:$B$361,'EMPRUNT MATERIEL'!K276),"")</f>
        <v>0</v>
      </c>
    </row>
    <row r="278" spans="13:14" x14ac:dyDescent="0.25">
      <c r="M278">
        <f>IFERROR(INDEX(INVENTAIRE!$A$4:$A$502,INVENTAIRE!Q292),"")</f>
        <v>0</v>
      </c>
      <c r="N278">
        <f>IFERROR(INDEX('EMPRUNT MATERIEL'!$B$4:$B$361,'EMPRUNT MATERIEL'!K277),"")</f>
        <v>0</v>
      </c>
    </row>
    <row r="279" spans="13:14" x14ac:dyDescent="0.25">
      <c r="M279">
        <f>IFERROR(INDEX(INVENTAIRE!$A$4:$A$502,INVENTAIRE!Q293),"")</f>
        <v>0</v>
      </c>
      <c r="N279">
        <f>IFERROR(INDEX('EMPRUNT MATERIEL'!$B$4:$B$361,'EMPRUNT MATERIEL'!K278),"")</f>
        <v>0</v>
      </c>
    </row>
    <row r="280" spans="13:14" x14ac:dyDescent="0.25">
      <c r="M280">
        <f>IFERROR(INDEX(INVENTAIRE!$A$4:$A$502,INVENTAIRE!Q294),"")</f>
        <v>0</v>
      </c>
      <c r="N280">
        <f>IFERROR(INDEX('EMPRUNT MATERIEL'!$B$4:$B$361,'EMPRUNT MATERIEL'!K279),"")</f>
        <v>0</v>
      </c>
    </row>
    <row r="281" spans="13:14" x14ac:dyDescent="0.25">
      <c r="M281">
        <f>IFERROR(INDEX(INVENTAIRE!$A$4:$A$502,INVENTAIRE!Q295),"")</f>
        <v>0</v>
      </c>
      <c r="N281">
        <f>IFERROR(INDEX('EMPRUNT MATERIEL'!$B$4:$B$361,'EMPRUNT MATERIEL'!K280),"")</f>
        <v>0</v>
      </c>
    </row>
    <row r="282" spans="13:14" x14ac:dyDescent="0.25">
      <c r="M282">
        <f>IFERROR(INDEX(INVENTAIRE!$A$4:$A$502,INVENTAIRE!Q296),"")</f>
        <v>0</v>
      </c>
      <c r="N282">
        <f>IFERROR(INDEX('EMPRUNT MATERIEL'!$B$4:$B$361,'EMPRUNT MATERIEL'!K281),"")</f>
        <v>0</v>
      </c>
    </row>
    <row r="283" spans="13:14" x14ac:dyDescent="0.25">
      <c r="M283">
        <f>IFERROR(INDEX(INVENTAIRE!$A$4:$A$502,INVENTAIRE!Q297),"")</f>
        <v>0</v>
      </c>
      <c r="N283">
        <f>IFERROR(INDEX('EMPRUNT MATERIEL'!$B$4:$B$361,'EMPRUNT MATERIEL'!K282),"")</f>
        <v>0</v>
      </c>
    </row>
    <row r="284" spans="13:14" x14ac:dyDescent="0.25">
      <c r="M284">
        <f>IFERROR(INDEX(INVENTAIRE!$A$4:$A$502,INVENTAIRE!Q298),"")</f>
        <v>0</v>
      </c>
      <c r="N284">
        <f>IFERROR(INDEX('EMPRUNT MATERIEL'!$B$4:$B$361,'EMPRUNT MATERIEL'!K283),"")</f>
        <v>0</v>
      </c>
    </row>
    <row r="285" spans="13:14" x14ac:dyDescent="0.25">
      <c r="M285">
        <f>IFERROR(INDEX(INVENTAIRE!$A$4:$A$502,INVENTAIRE!Q299),"")</f>
        <v>0</v>
      </c>
      <c r="N285">
        <f>IFERROR(INDEX('EMPRUNT MATERIEL'!$B$4:$B$361,'EMPRUNT MATERIEL'!K284),"")</f>
        <v>0</v>
      </c>
    </row>
    <row r="286" spans="13:14" x14ac:dyDescent="0.25">
      <c r="M286">
        <f>IFERROR(INDEX(INVENTAIRE!$A$4:$A$502,INVENTAIRE!Q300),"")</f>
        <v>0</v>
      </c>
      <c r="N286">
        <f>IFERROR(INDEX('EMPRUNT MATERIEL'!$B$4:$B$361,'EMPRUNT MATERIEL'!K285),"")</f>
        <v>0</v>
      </c>
    </row>
    <row r="287" spans="13:14" x14ac:dyDescent="0.25">
      <c r="M287">
        <f>IFERROR(INDEX(INVENTAIRE!$A$4:$A$502,INVENTAIRE!Q301),"")</f>
        <v>0</v>
      </c>
      <c r="N287">
        <f>IFERROR(INDEX('EMPRUNT MATERIEL'!$B$4:$B$361,'EMPRUNT MATERIEL'!K286),"")</f>
        <v>0</v>
      </c>
    </row>
    <row r="288" spans="13:14" x14ac:dyDescent="0.25">
      <c r="M288">
        <f>IFERROR(INDEX(INVENTAIRE!$A$4:$A$502,INVENTAIRE!Q302),"")</f>
        <v>0</v>
      </c>
      <c r="N288">
        <f>IFERROR(INDEX('EMPRUNT MATERIEL'!$B$4:$B$361,'EMPRUNT MATERIEL'!K287),"")</f>
        <v>0</v>
      </c>
    </row>
    <row r="289" spans="13:14" x14ac:dyDescent="0.25">
      <c r="M289">
        <f>IFERROR(INDEX(INVENTAIRE!$A$4:$A$502,INVENTAIRE!Q303),"")</f>
        <v>0</v>
      </c>
      <c r="N289">
        <f>IFERROR(INDEX('EMPRUNT MATERIEL'!$B$4:$B$361,'EMPRUNT MATERIEL'!K288),"")</f>
        <v>0</v>
      </c>
    </row>
    <row r="290" spans="13:14" x14ac:dyDescent="0.25">
      <c r="M290">
        <f>IFERROR(INDEX(INVENTAIRE!$A$4:$A$502,INVENTAIRE!Q304),"")</f>
        <v>0</v>
      </c>
      <c r="N290">
        <f>IFERROR(INDEX('EMPRUNT MATERIEL'!$B$4:$B$361,'EMPRUNT MATERIEL'!K289),"")</f>
        <v>0</v>
      </c>
    </row>
    <row r="291" spans="13:14" x14ac:dyDescent="0.25">
      <c r="M291">
        <f>IFERROR(INDEX(INVENTAIRE!$A$4:$A$502,INVENTAIRE!Q305),"")</f>
        <v>0</v>
      </c>
      <c r="N291">
        <f>IFERROR(INDEX('EMPRUNT MATERIEL'!$B$4:$B$361,'EMPRUNT MATERIEL'!K290),"")</f>
        <v>0</v>
      </c>
    </row>
    <row r="292" spans="13:14" x14ac:dyDescent="0.25">
      <c r="M292">
        <f>IFERROR(INDEX(INVENTAIRE!$A$4:$A$502,INVENTAIRE!Q306),"")</f>
        <v>0</v>
      </c>
      <c r="N292">
        <f>IFERROR(INDEX('EMPRUNT MATERIEL'!$B$4:$B$361,'EMPRUNT MATERIEL'!K291),"")</f>
        <v>0</v>
      </c>
    </row>
    <row r="293" spans="13:14" x14ac:dyDescent="0.25">
      <c r="M293">
        <f>IFERROR(INDEX(INVENTAIRE!$A$4:$A$502,INVENTAIRE!Q307),"")</f>
        <v>0</v>
      </c>
      <c r="N293">
        <f>IFERROR(INDEX('EMPRUNT MATERIEL'!$B$4:$B$361,'EMPRUNT MATERIEL'!K292),"")</f>
        <v>0</v>
      </c>
    </row>
    <row r="294" spans="13:14" x14ac:dyDescent="0.25">
      <c r="M294">
        <f>IFERROR(INDEX(INVENTAIRE!$A$4:$A$502,INVENTAIRE!Q308),"")</f>
        <v>0</v>
      </c>
      <c r="N294">
        <f>IFERROR(INDEX('EMPRUNT MATERIEL'!$B$4:$B$361,'EMPRUNT MATERIEL'!K293),"")</f>
        <v>0</v>
      </c>
    </row>
    <row r="295" spans="13:14" x14ac:dyDescent="0.25">
      <c r="M295">
        <f>IFERROR(INDEX(INVENTAIRE!$A$4:$A$502,INVENTAIRE!Q309),"")</f>
        <v>0</v>
      </c>
      <c r="N295">
        <f>IFERROR(INDEX('EMPRUNT MATERIEL'!$B$4:$B$361,'EMPRUNT MATERIEL'!K294),"")</f>
        <v>0</v>
      </c>
    </row>
    <row r="296" spans="13:14" x14ac:dyDescent="0.25">
      <c r="M296">
        <f>IFERROR(INDEX(INVENTAIRE!$A$4:$A$502,INVENTAIRE!Q310),"")</f>
        <v>0</v>
      </c>
      <c r="N296">
        <f>IFERROR(INDEX('EMPRUNT MATERIEL'!$B$4:$B$361,'EMPRUNT MATERIEL'!K295),"")</f>
        <v>0</v>
      </c>
    </row>
    <row r="297" spans="13:14" x14ac:dyDescent="0.25">
      <c r="M297">
        <f>IFERROR(INDEX(INVENTAIRE!$A$4:$A$502,INVENTAIRE!Q311),"")</f>
        <v>0</v>
      </c>
      <c r="N297">
        <f>IFERROR(INDEX('EMPRUNT MATERIEL'!$B$4:$B$361,'EMPRUNT MATERIEL'!K296),"")</f>
        <v>0</v>
      </c>
    </row>
    <row r="298" spans="13:14" x14ac:dyDescent="0.25">
      <c r="M298">
        <f>IFERROR(INDEX(INVENTAIRE!$A$4:$A$502,INVENTAIRE!Q312),"")</f>
        <v>0</v>
      </c>
      <c r="N298">
        <f>IFERROR(INDEX('EMPRUNT MATERIEL'!$B$4:$B$361,'EMPRUNT MATERIEL'!K297),"")</f>
        <v>0</v>
      </c>
    </row>
    <row r="299" spans="13:14" x14ac:dyDescent="0.25">
      <c r="M299">
        <f>IFERROR(INDEX(INVENTAIRE!$A$4:$A$502,INVENTAIRE!Q313),"")</f>
        <v>0</v>
      </c>
      <c r="N299">
        <f>IFERROR(INDEX('EMPRUNT MATERIEL'!$B$4:$B$361,'EMPRUNT MATERIEL'!K298),"")</f>
        <v>0</v>
      </c>
    </row>
    <row r="300" spans="13:14" x14ac:dyDescent="0.25">
      <c r="M300">
        <f>IFERROR(INDEX(INVENTAIRE!$A$4:$A$502,INVENTAIRE!Q314),"")</f>
        <v>0</v>
      </c>
      <c r="N300">
        <f>IFERROR(INDEX('EMPRUNT MATERIEL'!$B$4:$B$361,'EMPRUNT MATERIEL'!K299),"")</f>
        <v>0</v>
      </c>
    </row>
    <row r="301" spans="13:14" x14ac:dyDescent="0.25">
      <c r="M301">
        <f>IFERROR(INDEX(INVENTAIRE!$A$4:$A$502,INVENTAIRE!Q315),"")</f>
        <v>0</v>
      </c>
      <c r="N301">
        <f>IFERROR(INDEX('EMPRUNT MATERIEL'!$B$4:$B$361,'EMPRUNT MATERIEL'!K300),"")</f>
        <v>0</v>
      </c>
    </row>
    <row r="302" spans="13:14" x14ac:dyDescent="0.25">
      <c r="M302">
        <f>IFERROR(INDEX(INVENTAIRE!$A$4:$A$502,INVENTAIRE!Q316),"")</f>
        <v>0</v>
      </c>
      <c r="N302">
        <f>IFERROR(INDEX('EMPRUNT MATERIEL'!$B$4:$B$361,'EMPRUNT MATERIEL'!K301),"")</f>
        <v>0</v>
      </c>
    </row>
    <row r="303" spans="13:14" x14ac:dyDescent="0.25">
      <c r="M303">
        <f>IFERROR(INDEX(INVENTAIRE!$A$4:$A$502,INVENTAIRE!Q317),"")</f>
        <v>0</v>
      </c>
      <c r="N303">
        <f>IFERROR(INDEX('EMPRUNT MATERIEL'!$B$4:$B$361,'EMPRUNT MATERIEL'!K302),"")</f>
        <v>0</v>
      </c>
    </row>
    <row r="304" spans="13:14" x14ac:dyDescent="0.25">
      <c r="M304">
        <f>IFERROR(INDEX(INVENTAIRE!$A$4:$A$502,INVENTAIRE!Q318),"")</f>
        <v>0</v>
      </c>
      <c r="N304">
        <f>IFERROR(INDEX('EMPRUNT MATERIEL'!$B$4:$B$361,'EMPRUNT MATERIEL'!K303),"")</f>
        <v>0</v>
      </c>
    </row>
    <row r="305" spans="13:14" x14ac:dyDescent="0.25">
      <c r="M305">
        <f>IFERROR(INDEX(INVENTAIRE!$A$4:$A$502,INVENTAIRE!Q319),"")</f>
        <v>0</v>
      </c>
      <c r="N305">
        <f>IFERROR(INDEX('EMPRUNT MATERIEL'!$B$4:$B$361,'EMPRUNT MATERIEL'!K304),"")</f>
        <v>0</v>
      </c>
    </row>
    <row r="306" spans="13:14" x14ac:dyDescent="0.25">
      <c r="M306">
        <f>IFERROR(INDEX(INVENTAIRE!$A$4:$A$502,INVENTAIRE!Q320),"")</f>
        <v>0</v>
      </c>
      <c r="N306">
        <f>IFERROR(INDEX('EMPRUNT MATERIEL'!$B$4:$B$361,'EMPRUNT MATERIEL'!K305),"")</f>
        <v>0</v>
      </c>
    </row>
    <row r="307" spans="13:14" x14ac:dyDescent="0.25">
      <c r="M307">
        <f>IFERROR(INDEX(INVENTAIRE!$A$4:$A$502,INVENTAIRE!Q321),"")</f>
        <v>0</v>
      </c>
      <c r="N307">
        <f>IFERROR(INDEX('EMPRUNT MATERIEL'!$B$4:$B$361,'EMPRUNT MATERIEL'!K306),"")</f>
        <v>0</v>
      </c>
    </row>
    <row r="308" spans="13:14" x14ac:dyDescent="0.25">
      <c r="M308">
        <f>IFERROR(INDEX(INVENTAIRE!$A$4:$A$502,INVENTAIRE!Q322),"")</f>
        <v>0</v>
      </c>
      <c r="N308">
        <f>IFERROR(INDEX('EMPRUNT MATERIEL'!$B$4:$B$361,'EMPRUNT MATERIEL'!K307),"")</f>
        <v>0</v>
      </c>
    </row>
    <row r="309" spans="13:14" x14ac:dyDescent="0.25">
      <c r="M309">
        <f>IFERROR(INDEX(INVENTAIRE!$A$4:$A$502,INVENTAIRE!Q323),"")</f>
        <v>0</v>
      </c>
      <c r="N309">
        <f>IFERROR(INDEX('EMPRUNT MATERIEL'!$B$4:$B$361,'EMPRUNT MATERIEL'!K308),"")</f>
        <v>0</v>
      </c>
    </row>
    <row r="310" spans="13:14" x14ac:dyDescent="0.25">
      <c r="M310">
        <f>IFERROR(INDEX(INVENTAIRE!$A$4:$A$502,INVENTAIRE!Q324),"")</f>
        <v>0</v>
      </c>
      <c r="N310">
        <f>IFERROR(INDEX('EMPRUNT MATERIEL'!$B$4:$B$361,'EMPRUNT MATERIEL'!K309),"")</f>
        <v>0</v>
      </c>
    </row>
    <row r="311" spans="13:14" x14ac:dyDescent="0.25">
      <c r="M311">
        <f>IFERROR(INDEX(INVENTAIRE!$A$4:$A$502,INVENTAIRE!Q325),"")</f>
        <v>0</v>
      </c>
      <c r="N311">
        <f>IFERROR(INDEX('EMPRUNT MATERIEL'!$B$4:$B$361,'EMPRUNT MATERIEL'!K310),"")</f>
        <v>0</v>
      </c>
    </row>
    <row r="312" spans="13:14" x14ac:dyDescent="0.25">
      <c r="M312">
        <f>IFERROR(INDEX(INVENTAIRE!$A$4:$A$502,INVENTAIRE!Q326),"")</f>
        <v>0</v>
      </c>
      <c r="N312">
        <f>IFERROR(INDEX('EMPRUNT MATERIEL'!$B$4:$B$361,'EMPRUNT MATERIEL'!K311),"")</f>
        <v>0</v>
      </c>
    </row>
    <row r="313" spans="13:14" x14ac:dyDescent="0.25">
      <c r="M313">
        <f>IFERROR(INDEX(INVENTAIRE!$A$4:$A$502,INVENTAIRE!Q327),"")</f>
        <v>0</v>
      </c>
      <c r="N313">
        <f>IFERROR(INDEX('EMPRUNT MATERIEL'!$B$4:$B$361,'EMPRUNT MATERIEL'!K312),"")</f>
        <v>0</v>
      </c>
    </row>
    <row r="314" spans="13:14" x14ac:dyDescent="0.25">
      <c r="M314">
        <f>IFERROR(INDEX(INVENTAIRE!$A$4:$A$502,INVENTAIRE!Q328),"")</f>
        <v>0</v>
      </c>
      <c r="N314">
        <f>IFERROR(INDEX('EMPRUNT MATERIEL'!$B$4:$B$361,'EMPRUNT MATERIEL'!K313),"")</f>
        <v>0</v>
      </c>
    </row>
    <row r="315" spans="13:14" x14ac:dyDescent="0.25">
      <c r="M315">
        <f>IFERROR(INDEX(INVENTAIRE!$A$4:$A$502,INVENTAIRE!Q329),"")</f>
        <v>0</v>
      </c>
      <c r="N315">
        <f>IFERROR(INDEX('EMPRUNT MATERIEL'!$B$4:$B$361,'EMPRUNT MATERIEL'!K314),"")</f>
        <v>0</v>
      </c>
    </row>
    <row r="316" spans="13:14" x14ac:dyDescent="0.25">
      <c r="M316">
        <f>IFERROR(INDEX(INVENTAIRE!$A$4:$A$502,INVENTAIRE!Q330),"")</f>
        <v>0</v>
      </c>
      <c r="N316">
        <f>IFERROR(INDEX('EMPRUNT MATERIEL'!$B$4:$B$361,'EMPRUNT MATERIEL'!K315),"")</f>
        <v>0</v>
      </c>
    </row>
    <row r="317" spans="13:14" x14ac:dyDescent="0.25">
      <c r="M317">
        <f>IFERROR(INDEX(INVENTAIRE!$A$4:$A$502,INVENTAIRE!Q331),"")</f>
        <v>0</v>
      </c>
      <c r="N317">
        <f>IFERROR(INDEX('EMPRUNT MATERIEL'!$B$4:$B$361,'EMPRUNT MATERIEL'!K316),"")</f>
        <v>0</v>
      </c>
    </row>
    <row r="318" spans="13:14" x14ac:dyDescent="0.25">
      <c r="M318">
        <f>IFERROR(INDEX(INVENTAIRE!$A$4:$A$502,INVENTAIRE!Q332),"")</f>
        <v>0</v>
      </c>
      <c r="N318">
        <f>IFERROR(INDEX('EMPRUNT MATERIEL'!$B$4:$B$361,'EMPRUNT MATERIEL'!K317),"")</f>
        <v>0</v>
      </c>
    </row>
    <row r="319" spans="13:14" x14ac:dyDescent="0.25">
      <c r="M319">
        <f>IFERROR(INDEX(INVENTAIRE!$A$4:$A$502,INVENTAIRE!Q333),"")</f>
        <v>0</v>
      </c>
      <c r="N319">
        <f>IFERROR(INDEX('EMPRUNT MATERIEL'!$B$4:$B$361,'EMPRUNT MATERIEL'!K318),"")</f>
        <v>0</v>
      </c>
    </row>
    <row r="320" spans="13:14" x14ac:dyDescent="0.25">
      <c r="M320">
        <f>IFERROR(INDEX(INVENTAIRE!$A$4:$A$502,INVENTAIRE!Q334),"")</f>
        <v>0</v>
      </c>
      <c r="N320">
        <f>IFERROR(INDEX('EMPRUNT MATERIEL'!$B$4:$B$361,'EMPRUNT MATERIEL'!K319),"")</f>
        <v>0</v>
      </c>
    </row>
    <row r="321" spans="13:14" x14ac:dyDescent="0.25">
      <c r="M321">
        <f>IFERROR(INDEX(INVENTAIRE!$A$4:$A$502,INVENTAIRE!Q335),"")</f>
        <v>0</v>
      </c>
      <c r="N321">
        <f>IFERROR(INDEX('EMPRUNT MATERIEL'!$B$4:$B$361,'EMPRUNT MATERIEL'!K320),"")</f>
        <v>0</v>
      </c>
    </row>
    <row r="322" spans="13:14" x14ac:dyDescent="0.25">
      <c r="M322">
        <f>IFERROR(INDEX(INVENTAIRE!$A$4:$A$502,INVENTAIRE!Q336),"")</f>
        <v>0</v>
      </c>
      <c r="N322">
        <f>IFERROR(INDEX('EMPRUNT MATERIEL'!$B$4:$B$361,'EMPRUNT MATERIEL'!K321),"")</f>
        <v>0</v>
      </c>
    </row>
    <row r="323" spans="13:14" x14ac:dyDescent="0.25">
      <c r="M323">
        <f>IFERROR(INDEX(INVENTAIRE!$A$4:$A$502,INVENTAIRE!Q337),"")</f>
        <v>0</v>
      </c>
      <c r="N323">
        <f>IFERROR(INDEX('EMPRUNT MATERIEL'!$B$4:$B$361,'EMPRUNT MATERIEL'!K322),"")</f>
        <v>0</v>
      </c>
    </row>
    <row r="324" spans="13:14" x14ac:dyDescent="0.25">
      <c r="M324">
        <f>IFERROR(INDEX(INVENTAIRE!$A$4:$A$502,INVENTAIRE!Q338),"")</f>
        <v>0</v>
      </c>
      <c r="N324">
        <f>IFERROR(INDEX('EMPRUNT MATERIEL'!$B$4:$B$361,'EMPRUNT MATERIEL'!K323),"")</f>
        <v>0</v>
      </c>
    </row>
    <row r="325" spans="13:14" x14ac:dyDescent="0.25">
      <c r="M325">
        <f>IFERROR(INDEX(INVENTAIRE!$A$4:$A$502,INVENTAIRE!Q339),"")</f>
        <v>0</v>
      </c>
      <c r="N325">
        <f>IFERROR(INDEX('EMPRUNT MATERIEL'!$B$4:$B$361,'EMPRUNT MATERIEL'!K324),"")</f>
        <v>0</v>
      </c>
    </row>
    <row r="326" spans="13:14" x14ac:dyDescent="0.25">
      <c r="M326">
        <f>IFERROR(INDEX(INVENTAIRE!$A$4:$A$502,INVENTAIRE!Q340),"")</f>
        <v>0</v>
      </c>
      <c r="N326">
        <f>IFERROR(INDEX('EMPRUNT MATERIEL'!$B$4:$B$361,'EMPRUNT MATERIEL'!K325),"")</f>
        <v>0</v>
      </c>
    </row>
    <row r="327" spans="13:14" x14ac:dyDescent="0.25">
      <c r="M327">
        <f>IFERROR(INDEX(INVENTAIRE!$A$4:$A$502,INVENTAIRE!Q341),"")</f>
        <v>0</v>
      </c>
      <c r="N327">
        <f>IFERROR(INDEX('EMPRUNT MATERIEL'!$B$4:$B$361,'EMPRUNT MATERIEL'!K326),"")</f>
        <v>0</v>
      </c>
    </row>
    <row r="328" spans="13:14" x14ac:dyDescent="0.25">
      <c r="M328">
        <f>IFERROR(INDEX(INVENTAIRE!$A$4:$A$502,INVENTAIRE!Q342),"")</f>
        <v>0</v>
      </c>
      <c r="N328">
        <f>IFERROR(INDEX('EMPRUNT MATERIEL'!$B$4:$B$361,'EMPRUNT MATERIEL'!K327),"")</f>
        <v>0</v>
      </c>
    </row>
    <row r="329" spans="13:14" x14ac:dyDescent="0.25">
      <c r="M329">
        <f>IFERROR(INDEX(INVENTAIRE!$A$4:$A$502,INVENTAIRE!Q343),"")</f>
        <v>0</v>
      </c>
      <c r="N329">
        <f>IFERROR(INDEX('EMPRUNT MATERIEL'!$B$4:$B$361,'EMPRUNT MATERIEL'!K328),"")</f>
        <v>0</v>
      </c>
    </row>
    <row r="330" spans="13:14" x14ac:dyDescent="0.25">
      <c r="M330">
        <f>IFERROR(INDEX(INVENTAIRE!$A$4:$A$502,INVENTAIRE!Q344),"")</f>
        <v>0</v>
      </c>
      <c r="N330">
        <f>IFERROR(INDEX('EMPRUNT MATERIEL'!$B$4:$B$361,'EMPRUNT MATERIEL'!K329),"")</f>
        <v>0</v>
      </c>
    </row>
    <row r="331" spans="13:14" x14ac:dyDescent="0.25">
      <c r="M331">
        <f>IFERROR(INDEX(INVENTAIRE!$A$4:$A$502,INVENTAIRE!Q345),"")</f>
        <v>0</v>
      </c>
      <c r="N331">
        <f>IFERROR(INDEX('EMPRUNT MATERIEL'!$B$4:$B$361,'EMPRUNT MATERIEL'!K330),"")</f>
        <v>0</v>
      </c>
    </row>
    <row r="332" spans="13:14" x14ac:dyDescent="0.25">
      <c r="M332">
        <f>IFERROR(INDEX(INVENTAIRE!$A$4:$A$502,INVENTAIRE!Q346),"")</f>
        <v>0</v>
      </c>
      <c r="N332">
        <f>IFERROR(INDEX('EMPRUNT MATERIEL'!$B$4:$B$361,'EMPRUNT MATERIEL'!K331),"")</f>
        <v>0</v>
      </c>
    </row>
    <row r="333" spans="13:14" x14ac:dyDescent="0.25">
      <c r="M333">
        <f>IFERROR(INDEX(INVENTAIRE!$A$4:$A$502,INVENTAIRE!Q347),"")</f>
        <v>0</v>
      </c>
      <c r="N333">
        <f>IFERROR(INDEX('EMPRUNT MATERIEL'!$B$4:$B$361,'EMPRUNT MATERIEL'!K332),"")</f>
        <v>0</v>
      </c>
    </row>
    <row r="334" spans="13:14" x14ac:dyDescent="0.25">
      <c r="M334">
        <f>IFERROR(INDEX(INVENTAIRE!$A$4:$A$502,INVENTAIRE!Q348),"")</f>
        <v>0</v>
      </c>
      <c r="N334">
        <f>IFERROR(INDEX('EMPRUNT MATERIEL'!$B$4:$B$361,'EMPRUNT MATERIEL'!K333),"")</f>
        <v>0</v>
      </c>
    </row>
    <row r="335" spans="13:14" x14ac:dyDescent="0.25">
      <c r="M335">
        <f>IFERROR(INDEX(INVENTAIRE!$A$4:$A$502,INVENTAIRE!Q349),"")</f>
        <v>0</v>
      </c>
      <c r="N335">
        <f>IFERROR(INDEX('EMPRUNT MATERIEL'!$B$4:$B$361,'EMPRUNT MATERIEL'!K334),"")</f>
        <v>0</v>
      </c>
    </row>
    <row r="336" spans="13:14" x14ac:dyDescent="0.25">
      <c r="M336">
        <f>IFERROR(INDEX(INVENTAIRE!$A$4:$A$502,INVENTAIRE!Q350),"")</f>
        <v>0</v>
      </c>
      <c r="N336">
        <f>IFERROR(INDEX('EMPRUNT MATERIEL'!$B$4:$B$361,'EMPRUNT MATERIEL'!K335),"")</f>
        <v>0</v>
      </c>
    </row>
    <row r="337" spans="13:14" x14ac:dyDescent="0.25">
      <c r="M337">
        <f>IFERROR(INDEX(INVENTAIRE!$A$4:$A$502,INVENTAIRE!Q351),"")</f>
        <v>0</v>
      </c>
      <c r="N337">
        <f>IFERROR(INDEX('EMPRUNT MATERIEL'!$B$4:$B$361,'EMPRUNT MATERIEL'!K336),"")</f>
        <v>0</v>
      </c>
    </row>
    <row r="338" spans="13:14" x14ac:dyDescent="0.25">
      <c r="M338">
        <f>IFERROR(INDEX(INVENTAIRE!$A$4:$A$502,INVENTAIRE!Q352),"")</f>
        <v>0</v>
      </c>
      <c r="N338">
        <f>IFERROR(INDEX('EMPRUNT MATERIEL'!$B$4:$B$361,'EMPRUNT MATERIEL'!K337),"")</f>
        <v>0</v>
      </c>
    </row>
    <row r="339" spans="13:14" x14ac:dyDescent="0.25">
      <c r="M339">
        <f>IFERROR(INDEX(INVENTAIRE!$A$4:$A$502,INVENTAIRE!Q353),"")</f>
        <v>0</v>
      </c>
      <c r="N339">
        <f>IFERROR(INDEX('EMPRUNT MATERIEL'!$B$4:$B$361,'EMPRUNT MATERIEL'!K338),"")</f>
        <v>0</v>
      </c>
    </row>
    <row r="340" spans="13:14" x14ac:dyDescent="0.25">
      <c r="M340">
        <f>IFERROR(INDEX(INVENTAIRE!$A$4:$A$502,INVENTAIRE!Q354),"")</f>
        <v>0</v>
      </c>
      <c r="N340">
        <f>IFERROR(INDEX('EMPRUNT MATERIEL'!$B$4:$B$361,'EMPRUNT MATERIEL'!K339),"")</f>
        <v>0</v>
      </c>
    </row>
    <row r="341" spans="13:14" x14ac:dyDescent="0.25">
      <c r="M341">
        <f>IFERROR(INDEX(INVENTAIRE!$A$4:$A$502,INVENTAIRE!Q355),"")</f>
        <v>0</v>
      </c>
      <c r="N341">
        <f>IFERROR(INDEX('EMPRUNT MATERIEL'!$B$4:$B$361,'EMPRUNT MATERIEL'!K340),"")</f>
        <v>0</v>
      </c>
    </row>
    <row r="342" spans="13:14" x14ac:dyDescent="0.25">
      <c r="M342">
        <f>IFERROR(INDEX(INVENTAIRE!$A$4:$A$502,INVENTAIRE!Q356),"")</f>
        <v>0</v>
      </c>
      <c r="N342">
        <f>IFERROR(INDEX('EMPRUNT MATERIEL'!$B$4:$B$361,'EMPRUNT MATERIEL'!K341),"")</f>
        <v>0</v>
      </c>
    </row>
    <row r="343" spans="13:14" x14ac:dyDescent="0.25">
      <c r="M343">
        <f>IFERROR(INDEX(INVENTAIRE!$A$4:$A$502,INVENTAIRE!Q357),"")</f>
        <v>0</v>
      </c>
      <c r="N343">
        <f>IFERROR(INDEX('EMPRUNT MATERIEL'!$B$4:$B$361,'EMPRUNT MATERIEL'!K342),"")</f>
        <v>0</v>
      </c>
    </row>
    <row r="344" spans="13:14" x14ac:dyDescent="0.25">
      <c r="M344">
        <f>IFERROR(INDEX(INVENTAIRE!$A$4:$A$502,INVENTAIRE!Q358),"")</f>
        <v>0</v>
      </c>
      <c r="N344">
        <f>IFERROR(INDEX('EMPRUNT MATERIEL'!$B$4:$B$361,'EMPRUNT MATERIEL'!K343),"")</f>
        <v>0</v>
      </c>
    </row>
    <row r="345" spans="13:14" x14ac:dyDescent="0.25">
      <c r="M345">
        <f>IFERROR(INDEX(INVENTAIRE!$A$4:$A$502,INVENTAIRE!Q359),"")</f>
        <v>0</v>
      </c>
      <c r="N345">
        <f>IFERROR(INDEX('EMPRUNT MATERIEL'!$B$4:$B$361,'EMPRUNT MATERIEL'!K344),"")</f>
        <v>0</v>
      </c>
    </row>
    <row r="346" spans="13:14" x14ac:dyDescent="0.25">
      <c r="M346">
        <f>IFERROR(INDEX(INVENTAIRE!$A$4:$A$502,INVENTAIRE!Q360),"")</f>
        <v>0</v>
      </c>
      <c r="N346">
        <f>IFERROR(INDEX('EMPRUNT MATERIEL'!$B$4:$B$361,'EMPRUNT MATERIEL'!K345),"")</f>
        <v>0</v>
      </c>
    </row>
    <row r="347" spans="13:14" x14ac:dyDescent="0.25">
      <c r="M347">
        <f>IFERROR(INDEX(INVENTAIRE!$A$4:$A$502,INVENTAIRE!Q361),"")</f>
        <v>0</v>
      </c>
      <c r="N347">
        <f>IFERROR(INDEX('EMPRUNT MATERIEL'!$B$4:$B$361,'EMPRUNT MATERIEL'!K346),"")</f>
        <v>0</v>
      </c>
    </row>
    <row r="348" spans="13:14" x14ac:dyDescent="0.25">
      <c r="M348">
        <f>IFERROR(INDEX(INVENTAIRE!$A$4:$A$502,INVENTAIRE!Q362),"")</f>
        <v>0</v>
      </c>
      <c r="N348">
        <f>IFERROR(INDEX('EMPRUNT MATERIEL'!$B$4:$B$361,'EMPRUNT MATERIEL'!K347),"")</f>
        <v>0</v>
      </c>
    </row>
    <row r="349" spans="13:14" x14ac:dyDescent="0.25">
      <c r="M349">
        <f>IFERROR(INDEX(INVENTAIRE!$A$4:$A$502,INVENTAIRE!Q363),"")</f>
        <v>0</v>
      </c>
      <c r="N349">
        <f>IFERROR(INDEX('EMPRUNT MATERIEL'!$B$4:$B$361,'EMPRUNT MATERIEL'!K348),"")</f>
        <v>0</v>
      </c>
    </row>
    <row r="350" spans="13:14" x14ac:dyDescent="0.25">
      <c r="M350">
        <f>IFERROR(INDEX(INVENTAIRE!$A$4:$A$502,INVENTAIRE!Q364),"")</f>
        <v>0</v>
      </c>
      <c r="N350">
        <f>IFERROR(INDEX('EMPRUNT MATERIEL'!$B$4:$B$361,'EMPRUNT MATERIEL'!K349),"")</f>
        <v>0</v>
      </c>
    </row>
    <row r="351" spans="13:14" x14ac:dyDescent="0.25">
      <c r="M351">
        <f>IFERROR(INDEX(INVENTAIRE!$A$4:$A$502,INVENTAIRE!Q365),"")</f>
        <v>0</v>
      </c>
      <c r="N351">
        <f>IFERROR(INDEX('EMPRUNT MATERIEL'!$B$4:$B$361,'EMPRUNT MATERIEL'!K350),"")</f>
        <v>0</v>
      </c>
    </row>
    <row r="352" spans="13:14" x14ac:dyDescent="0.25">
      <c r="M352">
        <f>IFERROR(INDEX(INVENTAIRE!$A$4:$A$502,INVENTAIRE!Q366),"")</f>
        <v>0</v>
      </c>
      <c r="N352">
        <f>IFERROR(INDEX('EMPRUNT MATERIEL'!$B$4:$B$361,'EMPRUNT MATERIEL'!K351),"")</f>
        <v>0</v>
      </c>
    </row>
    <row r="353" spans="13:14" x14ac:dyDescent="0.25">
      <c r="M353">
        <f>IFERROR(INDEX(INVENTAIRE!$A$4:$A$502,INVENTAIRE!Q367),"")</f>
        <v>0</v>
      </c>
      <c r="N353">
        <f>IFERROR(INDEX('EMPRUNT MATERIEL'!$B$4:$B$361,'EMPRUNT MATERIEL'!K352),"")</f>
        <v>0</v>
      </c>
    </row>
    <row r="354" spans="13:14" x14ac:dyDescent="0.25">
      <c r="M354">
        <f>IFERROR(INDEX(INVENTAIRE!$A$4:$A$502,INVENTAIRE!Q368),"")</f>
        <v>0</v>
      </c>
      <c r="N354">
        <f>IFERROR(INDEX('EMPRUNT MATERIEL'!$B$4:$B$361,'EMPRUNT MATERIEL'!K353),"")</f>
        <v>0</v>
      </c>
    </row>
    <row r="355" spans="13:14" x14ac:dyDescent="0.25">
      <c r="M355">
        <f>IFERROR(INDEX(INVENTAIRE!$A$4:$A$502,INVENTAIRE!Q369),"")</f>
        <v>0</v>
      </c>
      <c r="N355">
        <f>IFERROR(INDEX('EMPRUNT MATERIEL'!$B$4:$B$361,'EMPRUNT MATERIEL'!K354),"")</f>
        <v>0</v>
      </c>
    </row>
    <row r="356" spans="13:14" x14ac:dyDescent="0.25">
      <c r="M356">
        <f>IFERROR(INDEX(INVENTAIRE!$A$4:$A$502,INVENTAIRE!Q370),"")</f>
        <v>0</v>
      </c>
      <c r="N356">
        <f>IFERROR(INDEX('EMPRUNT MATERIEL'!$B$4:$B$361,'EMPRUNT MATERIEL'!K355),"")</f>
        <v>0</v>
      </c>
    </row>
    <row r="357" spans="13:14" x14ac:dyDescent="0.25">
      <c r="M357">
        <f>IFERROR(INDEX(INVENTAIRE!$A$4:$A$502,INVENTAIRE!Q371),"")</f>
        <v>0</v>
      </c>
      <c r="N357">
        <f>IFERROR(INDEX('EMPRUNT MATERIEL'!$B$4:$B$361,'EMPRUNT MATERIEL'!K356),"")</f>
        <v>0</v>
      </c>
    </row>
    <row r="358" spans="13:14" x14ac:dyDescent="0.25">
      <c r="M358">
        <f>IFERROR(INDEX(INVENTAIRE!$A$4:$A$502,INVENTAIRE!Q372),"")</f>
        <v>0</v>
      </c>
      <c r="N358">
        <f>IFERROR(INDEX('EMPRUNT MATERIEL'!$B$4:$B$361,'EMPRUNT MATERIEL'!K357),"")</f>
        <v>0</v>
      </c>
    </row>
    <row r="359" spans="13:14" x14ac:dyDescent="0.25">
      <c r="M359">
        <f>IFERROR(INDEX(INVENTAIRE!$A$4:$A$502,INVENTAIRE!Q373),"")</f>
        <v>0</v>
      </c>
      <c r="N359">
        <f>IFERROR(INDEX('EMPRUNT MATERIEL'!$B$4:$B$361,'EMPRUNT MATERIEL'!K358),"")</f>
        <v>0</v>
      </c>
    </row>
    <row r="360" spans="13:14" x14ac:dyDescent="0.25">
      <c r="M360">
        <f>IFERROR(INDEX(INVENTAIRE!$A$4:$A$502,INVENTAIRE!Q374),"")</f>
        <v>0</v>
      </c>
      <c r="N360">
        <f>IFERROR(INDEX('EMPRUNT MATERIEL'!$B$4:$B$361,'EMPRUNT MATERIEL'!K359),"")</f>
        <v>0</v>
      </c>
    </row>
    <row r="361" spans="13:14" x14ac:dyDescent="0.25">
      <c r="M361">
        <f>IFERROR(INDEX(INVENTAIRE!$A$4:$A$502,INVENTAIRE!Q375),"")</f>
        <v>0</v>
      </c>
      <c r="N361">
        <f>IFERROR(INDEX('EMPRUNT MATERIEL'!$B$4:$B$361,'EMPRUNT MATERIEL'!K360),"")</f>
        <v>0</v>
      </c>
    </row>
    <row r="362" spans="13:14" x14ac:dyDescent="0.25">
      <c r="M362">
        <f>IFERROR(INDEX(INVENTAIRE!$A$4:$A$502,INVENTAIRE!Q376),"")</f>
        <v>0</v>
      </c>
      <c r="N362" t="str">
        <f>IFERROR(INDEX('EMPRUNT MATERIEL'!$B$4:$B$361,'EMPRUNT MATERIEL'!K361),"")</f>
        <v/>
      </c>
    </row>
    <row r="363" spans="13:14" x14ac:dyDescent="0.25">
      <c r="M363">
        <f>IFERROR(INDEX(INVENTAIRE!$A$4:$A$502,INVENTAIRE!Q377),"")</f>
        <v>0</v>
      </c>
      <c r="N363" t="str">
        <f>IFERROR(INDEX('EMPRUNT MATERIEL'!$B$4:$B$361,'EMPRUNT MATERIEL'!K362),"")</f>
        <v/>
      </c>
    </row>
    <row r="364" spans="13:14" x14ac:dyDescent="0.25">
      <c r="M364">
        <f>IFERROR(INDEX(INVENTAIRE!$A$4:$A$502,INVENTAIRE!Q378),"")</f>
        <v>0</v>
      </c>
      <c r="N364" t="str">
        <f>IFERROR(INDEX('EMPRUNT MATERIEL'!$B$4:$B$361,'EMPRUNT MATERIEL'!K363),"")</f>
        <v/>
      </c>
    </row>
    <row r="365" spans="13:14" x14ac:dyDescent="0.25">
      <c r="M365">
        <f>IFERROR(INDEX(INVENTAIRE!$A$4:$A$502,INVENTAIRE!Q379),"")</f>
        <v>0</v>
      </c>
      <c r="N365" t="str">
        <f>IFERROR(INDEX('EMPRUNT MATERIEL'!$B$4:$B$361,'EMPRUNT MATERIEL'!K364),"")</f>
        <v/>
      </c>
    </row>
    <row r="366" spans="13:14" x14ac:dyDescent="0.25">
      <c r="M366">
        <f>IFERROR(INDEX(INVENTAIRE!$A$4:$A$502,INVENTAIRE!Q380),"")</f>
        <v>0</v>
      </c>
      <c r="N366" t="str">
        <f>IFERROR(INDEX('EMPRUNT MATERIEL'!$B$4:$B$361,'EMPRUNT MATERIEL'!K365),"")</f>
        <v/>
      </c>
    </row>
    <row r="367" spans="13:14" x14ac:dyDescent="0.25">
      <c r="M367">
        <f>IFERROR(INDEX(INVENTAIRE!$A$4:$A$502,INVENTAIRE!Q381),"")</f>
        <v>0</v>
      </c>
      <c r="N367" t="str">
        <f>IFERROR(INDEX('EMPRUNT MATERIEL'!$B$4:$B$361,'EMPRUNT MATERIEL'!K366),"")</f>
        <v/>
      </c>
    </row>
    <row r="368" spans="13:14" x14ac:dyDescent="0.25">
      <c r="M368">
        <f>IFERROR(INDEX(INVENTAIRE!$A$4:$A$502,INVENTAIRE!Q382),"")</f>
        <v>0</v>
      </c>
      <c r="N368" t="str">
        <f>IFERROR(INDEX('EMPRUNT MATERIEL'!$B$4:$B$361,'EMPRUNT MATERIEL'!K367),"")</f>
        <v/>
      </c>
    </row>
    <row r="369" spans="13:14" x14ac:dyDescent="0.25">
      <c r="M369">
        <f>IFERROR(INDEX(INVENTAIRE!$A$4:$A$502,INVENTAIRE!Q383),"")</f>
        <v>0</v>
      </c>
      <c r="N369" t="str">
        <f>IFERROR(INDEX('EMPRUNT MATERIEL'!$B$4:$B$361,'EMPRUNT MATERIEL'!K368),"")</f>
        <v/>
      </c>
    </row>
    <row r="370" spans="13:14" x14ac:dyDescent="0.25">
      <c r="M370">
        <f>IFERROR(INDEX(INVENTAIRE!$A$4:$A$502,INVENTAIRE!Q384),"")</f>
        <v>0</v>
      </c>
      <c r="N370" t="str">
        <f>IFERROR(INDEX('EMPRUNT MATERIEL'!$B$4:$B$361,'EMPRUNT MATERIEL'!K369),"")</f>
        <v/>
      </c>
    </row>
    <row r="371" spans="13:14" x14ac:dyDescent="0.25">
      <c r="M371">
        <f>IFERROR(INDEX(INVENTAIRE!$A$4:$A$502,INVENTAIRE!Q385),"")</f>
        <v>0</v>
      </c>
      <c r="N371" t="str">
        <f>IFERROR(INDEX('EMPRUNT MATERIEL'!$B$4:$B$361,'EMPRUNT MATERIEL'!K370),"")</f>
        <v/>
      </c>
    </row>
    <row r="372" spans="13:14" x14ac:dyDescent="0.25">
      <c r="M372">
        <f>IFERROR(INDEX(INVENTAIRE!$A$4:$A$502,INVENTAIRE!Q386),"")</f>
        <v>0</v>
      </c>
      <c r="N372" t="str">
        <f>IFERROR(INDEX('EMPRUNT MATERIEL'!$B$4:$B$361,'EMPRUNT MATERIEL'!K371),"")</f>
        <v/>
      </c>
    </row>
    <row r="373" spans="13:14" x14ac:dyDescent="0.25">
      <c r="M373">
        <f>IFERROR(INDEX(INVENTAIRE!$A$4:$A$502,INVENTAIRE!Q387),"")</f>
        <v>0</v>
      </c>
      <c r="N373" t="str">
        <f>IFERROR(INDEX('EMPRUNT MATERIEL'!$B$4:$B$361,'EMPRUNT MATERIEL'!K372),"")</f>
        <v/>
      </c>
    </row>
    <row r="374" spans="13:14" x14ac:dyDescent="0.25">
      <c r="M374">
        <f>IFERROR(INDEX(INVENTAIRE!$A$4:$A$502,INVENTAIRE!Q388),"")</f>
        <v>0</v>
      </c>
      <c r="N374" t="str">
        <f>IFERROR(INDEX('EMPRUNT MATERIEL'!$B$4:$B$361,'EMPRUNT MATERIEL'!K373),"")</f>
        <v/>
      </c>
    </row>
    <row r="375" spans="13:14" x14ac:dyDescent="0.25">
      <c r="M375">
        <f>IFERROR(INDEX(INVENTAIRE!$A$4:$A$502,INVENTAIRE!Q389),"")</f>
        <v>0</v>
      </c>
      <c r="N375" t="str">
        <f>IFERROR(INDEX('EMPRUNT MATERIEL'!$B$4:$B$361,'EMPRUNT MATERIEL'!K374),"")</f>
        <v/>
      </c>
    </row>
    <row r="376" spans="13:14" x14ac:dyDescent="0.25">
      <c r="M376">
        <f>IFERROR(INDEX(INVENTAIRE!$A$4:$A$502,INVENTAIRE!Q390),"")</f>
        <v>0</v>
      </c>
      <c r="N376" t="str">
        <f>IFERROR(INDEX('EMPRUNT MATERIEL'!$B$4:$B$361,'EMPRUNT MATERIEL'!K375),"")</f>
        <v/>
      </c>
    </row>
    <row r="377" spans="13:14" x14ac:dyDescent="0.25">
      <c r="M377">
        <f>IFERROR(INDEX(INVENTAIRE!$A$4:$A$502,INVENTAIRE!Q391),"")</f>
        <v>0</v>
      </c>
      <c r="N377" t="str">
        <f>IFERROR(INDEX('EMPRUNT MATERIEL'!$B$4:$B$361,'EMPRUNT MATERIEL'!K376),"")</f>
        <v/>
      </c>
    </row>
    <row r="378" spans="13:14" x14ac:dyDescent="0.25">
      <c r="M378">
        <f>IFERROR(INDEX(INVENTAIRE!$A$4:$A$502,INVENTAIRE!Q392),"")</f>
        <v>0</v>
      </c>
      <c r="N378" t="str">
        <f>IFERROR(INDEX('EMPRUNT MATERIEL'!$B$4:$B$361,'EMPRUNT MATERIEL'!K377),"")</f>
        <v/>
      </c>
    </row>
    <row r="379" spans="13:14" x14ac:dyDescent="0.25">
      <c r="M379">
        <f>IFERROR(INDEX(INVENTAIRE!$A$4:$A$502,INVENTAIRE!Q393),"")</f>
        <v>0</v>
      </c>
      <c r="N379" t="str">
        <f>IFERROR(INDEX('EMPRUNT MATERIEL'!$B$4:$B$361,'EMPRUNT MATERIEL'!K378),"")</f>
        <v/>
      </c>
    </row>
    <row r="380" spans="13:14" x14ac:dyDescent="0.25">
      <c r="M380">
        <f>IFERROR(INDEX(INVENTAIRE!$A$4:$A$502,INVENTAIRE!Q394),"")</f>
        <v>0</v>
      </c>
      <c r="N380" t="str">
        <f>IFERROR(INDEX('EMPRUNT MATERIEL'!$B$4:$B$361,'EMPRUNT MATERIEL'!K379),"")</f>
        <v/>
      </c>
    </row>
    <row r="381" spans="13:14" x14ac:dyDescent="0.25">
      <c r="M381">
        <f>IFERROR(INDEX(INVENTAIRE!$A$4:$A$502,INVENTAIRE!Q395),"")</f>
        <v>0</v>
      </c>
      <c r="N381" t="str">
        <f>IFERROR(INDEX('EMPRUNT MATERIEL'!$B$4:$B$361,'EMPRUNT MATERIEL'!K380),"")</f>
        <v/>
      </c>
    </row>
    <row r="382" spans="13:14" x14ac:dyDescent="0.25">
      <c r="M382">
        <f>IFERROR(INDEX(INVENTAIRE!$A$4:$A$502,INVENTAIRE!Q396),"")</f>
        <v>0</v>
      </c>
      <c r="N382" t="str">
        <f>IFERROR(INDEX('EMPRUNT MATERIEL'!$B$4:$B$361,'EMPRUNT MATERIEL'!K381),"")</f>
        <v/>
      </c>
    </row>
    <row r="383" spans="13:14" x14ac:dyDescent="0.25">
      <c r="M383">
        <f>IFERROR(INDEX(INVENTAIRE!$A$4:$A$502,INVENTAIRE!Q397),"")</f>
        <v>0</v>
      </c>
      <c r="N383" t="str">
        <f>IFERROR(INDEX('EMPRUNT MATERIEL'!$B$4:$B$361,'EMPRUNT MATERIEL'!K382),"")</f>
        <v/>
      </c>
    </row>
    <row r="384" spans="13:14" x14ac:dyDescent="0.25">
      <c r="M384">
        <f>IFERROR(INDEX(INVENTAIRE!$A$4:$A$502,INVENTAIRE!Q398),"")</f>
        <v>0</v>
      </c>
      <c r="N384" t="str">
        <f>IFERROR(INDEX('EMPRUNT MATERIEL'!$B$4:$B$361,'EMPRUNT MATERIEL'!K383),"")</f>
        <v/>
      </c>
    </row>
    <row r="385" spans="13:14" x14ac:dyDescent="0.25">
      <c r="M385">
        <f>IFERROR(INDEX(INVENTAIRE!$A$4:$A$502,INVENTAIRE!Q399),"")</f>
        <v>0</v>
      </c>
      <c r="N385" t="str">
        <f>IFERROR(INDEX('EMPRUNT MATERIEL'!$B$4:$B$361,'EMPRUNT MATERIEL'!K384),"")</f>
        <v/>
      </c>
    </row>
    <row r="386" spans="13:14" x14ac:dyDescent="0.25">
      <c r="M386">
        <f>IFERROR(INDEX(INVENTAIRE!$A$4:$A$502,INVENTAIRE!Q400),"")</f>
        <v>0</v>
      </c>
      <c r="N386" t="str">
        <f>IFERROR(INDEX('EMPRUNT MATERIEL'!$B$4:$B$361,'EMPRUNT MATERIEL'!K385),"")</f>
        <v/>
      </c>
    </row>
    <row r="387" spans="13:14" x14ac:dyDescent="0.25">
      <c r="M387">
        <f>IFERROR(INDEX(INVENTAIRE!$A$4:$A$502,INVENTAIRE!Q401),"")</f>
        <v>0</v>
      </c>
      <c r="N387" t="str">
        <f>IFERROR(INDEX('EMPRUNT MATERIEL'!$B$4:$B$361,'EMPRUNT MATERIEL'!K386),"")</f>
        <v/>
      </c>
    </row>
    <row r="388" spans="13:14" x14ac:dyDescent="0.25">
      <c r="M388">
        <f>IFERROR(INDEX(INVENTAIRE!$A$4:$A$502,INVENTAIRE!Q402),"")</f>
        <v>0</v>
      </c>
      <c r="N388" t="str">
        <f>IFERROR(INDEX('EMPRUNT MATERIEL'!$B$4:$B$361,'EMPRUNT MATERIEL'!K387),"")</f>
        <v/>
      </c>
    </row>
    <row r="389" spans="13:14" x14ac:dyDescent="0.25">
      <c r="M389">
        <f>IFERROR(INDEX(INVENTAIRE!$A$4:$A$502,INVENTAIRE!Q403),"")</f>
        <v>0</v>
      </c>
      <c r="N389" t="str">
        <f>IFERROR(INDEX('EMPRUNT MATERIEL'!$B$4:$B$361,'EMPRUNT MATERIEL'!K388),"")</f>
        <v/>
      </c>
    </row>
    <row r="390" spans="13:14" x14ac:dyDescent="0.25">
      <c r="M390">
        <f>IFERROR(INDEX(INVENTAIRE!$A$4:$A$502,INVENTAIRE!Q404),"")</f>
        <v>0</v>
      </c>
      <c r="N390" t="str">
        <f>IFERROR(INDEX('EMPRUNT MATERIEL'!$B$4:$B$361,'EMPRUNT MATERIEL'!K389),"")</f>
        <v/>
      </c>
    </row>
    <row r="391" spans="13:14" x14ac:dyDescent="0.25">
      <c r="M391">
        <f>IFERROR(INDEX(INVENTAIRE!$A$4:$A$502,INVENTAIRE!Q405),"")</f>
        <v>0</v>
      </c>
      <c r="N391" t="str">
        <f>IFERROR(INDEX('EMPRUNT MATERIEL'!$B$4:$B$361,'EMPRUNT MATERIEL'!K390),"")</f>
        <v/>
      </c>
    </row>
    <row r="392" spans="13:14" x14ac:dyDescent="0.25">
      <c r="M392">
        <f>IFERROR(INDEX(INVENTAIRE!$A$4:$A$502,INVENTAIRE!Q406),"")</f>
        <v>0</v>
      </c>
      <c r="N392" t="str">
        <f>IFERROR(INDEX('EMPRUNT MATERIEL'!$B$4:$B$361,'EMPRUNT MATERIEL'!K391),"")</f>
        <v/>
      </c>
    </row>
    <row r="393" spans="13:14" x14ac:dyDescent="0.25">
      <c r="M393">
        <f>IFERROR(INDEX(INVENTAIRE!$A$4:$A$502,INVENTAIRE!Q407),"")</f>
        <v>0</v>
      </c>
      <c r="N393" t="str">
        <f>IFERROR(INDEX('EMPRUNT MATERIEL'!$B$4:$B$361,'EMPRUNT MATERIEL'!K392),"")</f>
        <v/>
      </c>
    </row>
    <row r="394" spans="13:14" x14ac:dyDescent="0.25">
      <c r="M394">
        <f>IFERROR(INDEX(INVENTAIRE!$A$4:$A$502,INVENTAIRE!Q408),"")</f>
        <v>0</v>
      </c>
      <c r="N394" t="str">
        <f>IFERROR(INDEX('EMPRUNT MATERIEL'!$B$4:$B$361,'EMPRUNT MATERIEL'!K393),"")</f>
        <v/>
      </c>
    </row>
    <row r="395" spans="13:14" x14ac:dyDescent="0.25">
      <c r="M395">
        <f>IFERROR(INDEX(INVENTAIRE!$A$4:$A$502,INVENTAIRE!Q409),"")</f>
        <v>0</v>
      </c>
      <c r="N395" t="str">
        <f>IFERROR(INDEX('EMPRUNT MATERIEL'!$B$4:$B$361,'EMPRUNT MATERIEL'!K394),"")</f>
        <v/>
      </c>
    </row>
    <row r="396" spans="13:14" x14ac:dyDescent="0.25">
      <c r="M396">
        <f>IFERROR(INDEX(INVENTAIRE!$A$4:$A$502,INVENTAIRE!Q410),"")</f>
        <v>0</v>
      </c>
      <c r="N396" t="str">
        <f>IFERROR(INDEX('EMPRUNT MATERIEL'!$B$4:$B$361,'EMPRUNT MATERIEL'!K395),"")</f>
        <v/>
      </c>
    </row>
    <row r="397" spans="13:14" x14ac:dyDescent="0.25">
      <c r="M397">
        <f>IFERROR(INDEX(INVENTAIRE!$A$4:$A$502,INVENTAIRE!Q411),"")</f>
        <v>0</v>
      </c>
      <c r="N397" t="str">
        <f>IFERROR(INDEX('EMPRUNT MATERIEL'!$B$4:$B$361,'EMPRUNT MATERIEL'!K396),"")</f>
        <v/>
      </c>
    </row>
    <row r="398" spans="13:14" x14ac:dyDescent="0.25">
      <c r="M398">
        <f>IFERROR(INDEX(INVENTAIRE!$A$4:$A$502,INVENTAIRE!Q412),"")</f>
        <v>0</v>
      </c>
      <c r="N398" t="str">
        <f>IFERROR(INDEX('EMPRUNT MATERIEL'!$B$4:$B$361,'EMPRUNT MATERIEL'!K397),"")</f>
        <v/>
      </c>
    </row>
    <row r="399" spans="13:14" x14ac:dyDescent="0.25">
      <c r="M399">
        <f>IFERROR(INDEX(INVENTAIRE!$A$4:$A$502,INVENTAIRE!Q413),"")</f>
        <v>0</v>
      </c>
      <c r="N399" t="str">
        <f>IFERROR(INDEX('EMPRUNT MATERIEL'!$B$4:$B$361,'EMPRUNT MATERIEL'!K398),"")</f>
        <v/>
      </c>
    </row>
    <row r="400" spans="13:14" x14ac:dyDescent="0.25">
      <c r="M400">
        <f>IFERROR(INDEX(INVENTAIRE!$A$4:$A$502,INVENTAIRE!Q414),"")</f>
        <v>0</v>
      </c>
      <c r="N400" t="str">
        <f>IFERROR(INDEX('EMPRUNT MATERIEL'!$B$4:$B$361,'EMPRUNT MATERIEL'!K399),"")</f>
        <v/>
      </c>
    </row>
    <row r="401" spans="13:14" x14ac:dyDescent="0.25">
      <c r="M401">
        <f>IFERROR(INDEX(INVENTAIRE!$A$4:$A$502,INVENTAIRE!Q415),"")</f>
        <v>0</v>
      </c>
      <c r="N401" t="str">
        <f>IFERROR(INDEX('EMPRUNT MATERIEL'!$B$4:$B$361,'EMPRUNT MATERIEL'!K400),"")</f>
        <v/>
      </c>
    </row>
    <row r="402" spans="13:14" x14ac:dyDescent="0.25">
      <c r="M402">
        <f>IFERROR(INDEX(INVENTAIRE!$A$4:$A$502,INVENTAIRE!Q416),"")</f>
        <v>0</v>
      </c>
      <c r="N402" t="str">
        <f>IFERROR(INDEX('EMPRUNT MATERIEL'!$B$4:$B$361,'EMPRUNT MATERIEL'!K401),"")</f>
        <v/>
      </c>
    </row>
    <row r="403" spans="13:14" x14ac:dyDescent="0.25">
      <c r="M403">
        <f>IFERROR(INDEX(INVENTAIRE!$A$4:$A$502,INVENTAIRE!Q417),"")</f>
        <v>0</v>
      </c>
      <c r="N403" t="str">
        <f>IFERROR(INDEX('EMPRUNT MATERIEL'!$B$4:$B$361,'EMPRUNT MATERIEL'!K402),"")</f>
        <v/>
      </c>
    </row>
    <row r="404" spans="13:14" x14ac:dyDescent="0.25">
      <c r="M404">
        <f>IFERROR(INDEX(INVENTAIRE!$A$4:$A$502,INVENTAIRE!Q418),"")</f>
        <v>0</v>
      </c>
      <c r="N404" t="str">
        <f>IFERROR(INDEX('EMPRUNT MATERIEL'!$B$4:$B$361,'EMPRUNT MATERIEL'!K403),"")</f>
        <v/>
      </c>
    </row>
    <row r="405" spans="13:14" x14ac:dyDescent="0.25">
      <c r="M405">
        <f>IFERROR(INDEX(INVENTAIRE!$A$4:$A$502,INVENTAIRE!Q419),"")</f>
        <v>0</v>
      </c>
      <c r="N405" t="str">
        <f>IFERROR(INDEX('EMPRUNT MATERIEL'!$B$4:$B$361,'EMPRUNT MATERIEL'!K404),"")</f>
        <v/>
      </c>
    </row>
    <row r="406" spans="13:14" x14ac:dyDescent="0.25">
      <c r="M406">
        <f>IFERROR(INDEX(INVENTAIRE!$A$4:$A$502,INVENTAIRE!Q420),"")</f>
        <v>0</v>
      </c>
      <c r="N406" t="str">
        <f>IFERROR(INDEX('EMPRUNT MATERIEL'!$B$4:$B$361,'EMPRUNT MATERIEL'!K405),"")</f>
        <v/>
      </c>
    </row>
    <row r="407" spans="13:14" x14ac:dyDescent="0.25">
      <c r="M407">
        <f>IFERROR(INDEX(INVENTAIRE!$A$4:$A$502,INVENTAIRE!Q421),"")</f>
        <v>0</v>
      </c>
      <c r="N407" t="str">
        <f>IFERROR(INDEX('EMPRUNT MATERIEL'!$B$4:$B$361,'EMPRUNT MATERIEL'!K406),"")</f>
        <v/>
      </c>
    </row>
    <row r="408" spans="13:14" x14ac:dyDescent="0.25">
      <c r="M408">
        <f>IFERROR(INDEX(INVENTAIRE!$A$4:$A$502,INVENTAIRE!Q422),"")</f>
        <v>0</v>
      </c>
      <c r="N408" t="str">
        <f>IFERROR(INDEX('EMPRUNT MATERIEL'!$B$4:$B$361,'EMPRUNT MATERIEL'!K407),"")</f>
        <v/>
      </c>
    </row>
    <row r="409" spans="13:14" x14ac:dyDescent="0.25">
      <c r="M409">
        <f>IFERROR(INDEX(INVENTAIRE!$A$4:$A$502,INVENTAIRE!Q423),"")</f>
        <v>0</v>
      </c>
      <c r="N409" t="str">
        <f>IFERROR(INDEX('EMPRUNT MATERIEL'!$B$4:$B$361,'EMPRUNT MATERIEL'!K408),"")</f>
        <v/>
      </c>
    </row>
    <row r="410" spans="13:14" x14ac:dyDescent="0.25">
      <c r="M410">
        <f>IFERROR(INDEX(INVENTAIRE!$A$4:$A$502,INVENTAIRE!Q424),"")</f>
        <v>0</v>
      </c>
      <c r="N410" t="str">
        <f>IFERROR(INDEX('EMPRUNT MATERIEL'!$B$4:$B$361,'EMPRUNT MATERIEL'!K409),"")</f>
        <v/>
      </c>
    </row>
    <row r="411" spans="13:14" x14ac:dyDescent="0.25">
      <c r="M411">
        <f>IFERROR(INDEX(INVENTAIRE!$A$4:$A$502,INVENTAIRE!Q425),"")</f>
        <v>0</v>
      </c>
      <c r="N411" t="str">
        <f>IFERROR(INDEX('EMPRUNT MATERIEL'!$B$4:$B$361,'EMPRUNT MATERIEL'!K410),"")</f>
        <v/>
      </c>
    </row>
    <row r="412" spans="13:14" x14ac:dyDescent="0.25">
      <c r="M412">
        <f>IFERROR(INDEX(INVENTAIRE!$A$4:$A$502,INVENTAIRE!Q426),"")</f>
        <v>0</v>
      </c>
      <c r="N412" t="str">
        <f>IFERROR(INDEX('EMPRUNT MATERIEL'!$B$4:$B$361,'EMPRUNT MATERIEL'!K411),"")</f>
        <v/>
      </c>
    </row>
    <row r="413" spans="13:14" x14ac:dyDescent="0.25">
      <c r="M413">
        <f>IFERROR(INDEX(INVENTAIRE!$A$4:$A$502,INVENTAIRE!Q427),"")</f>
        <v>0</v>
      </c>
      <c r="N413" t="str">
        <f>IFERROR(INDEX('EMPRUNT MATERIEL'!$B$4:$B$361,'EMPRUNT MATERIEL'!K412),"")</f>
        <v/>
      </c>
    </row>
    <row r="414" spans="13:14" x14ac:dyDescent="0.25">
      <c r="M414">
        <f>IFERROR(INDEX(INVENTAIRE!$A$4:$A$502,INVENTAIRE!Q428),"")</f>
        <v>0</v>
      </c>
      <c r="N414" t="str">
        <f>IFERROR(INDEX('EMPRUNT MATERIEL'!$B$4:$B$361,'EMPRUNT MATERIEL'!K413),"")</f>
        <v/>
      </c>
    </row>
    <row r="415" spans="13:14" x14ac:dyDescent="0.25">
      <c r="M415">
        <f>IFERROR(INDEX(INVENTAIRE!$A$4:$A$502,INVENTAIRE!Q429),"")</f>
        <v>0</v>
      </c>
      <c r="N415" t="str">
        <f>IFERROR(INDEX('EMPRUNT MATERIEL'!$B$4:$B$361,'EMPRUNT MATERIEL'!K414),"")</f>
        <v/>
      </c>
    </row>
    <row r="416" spans="13:14" x14ac:dyDescent="0.25">
      <c r="M416">
        <f>IFERROR(INDEX(INVENTAIRE!$A$4:$A$502,INVENTAIRE!Q430),"")</f>
        <v>0</v>
      </c>
      <c r="N416" t="str">
        <f>IFERROR(INDEX('EMPRUNT MATERIEL'!$B$4:$B$361,'EMPRUNT MATERIEL'!K415),"")</f>
        <v/>
      </c>
    </row>
    <row r="417" spans="13:14" x14ac:dyDescent="0.25">
      <c r="M417">
        <f>IFERROR(INDEX(INVENTAIRE!$A$4:$A$502,INVENTAIRE!Q431),"")</f>
        <v>0</v>
      </c>
      <c r="N417" t="str">
        <f>IFERROR(INDEX('EMPRUNT MATERIEL'!$B$4:$B$361,'EMPRUNT MATERIEL'!K416),"")</f>
        <v/>
      </c>
    </row>
    <row r="418" spans="13:14" x14ac:dyDescent="0.25">
      <c r="M418">
        <f>IFERROR(INDEX(INVENTAIRE!$A$4:$A$502,INVENTAIRE!Q432),"")</f>
        <v>0</v>
      </c>
      <c r="N418" t="str">
        <f>IFERROR(INDEX('EMPRUNT MATERIEL'!$B$4:$B$361,'EMPRUNT MATERIEL'!K417),"")</f>
        <v/>
      </c>
    </row>
    <row r="419" spans="13:14" x14ac:dyDescent="0.25">
      <c r="M419">
        <f>IFERROR(INDEX(INVENTAIRE!$A$4:$A$502,INVENTAIRE!Q433),"")</f>
        <v>0</v>
      </c>
      <c r="N419" t="str">
        <f>IFERROR(INDEX('EMPRUNT MATERIEL'!$B$4:$B$361,'EMPRUNT MATERIEL'!K418),"")</f>
        <v/>
      </c>
    </row>
    <row r="420" spans="13:14" x14ac:dyDescent="0.25">
      <c r="M420">
        <f>IFERROR(INDEX(INVENTAIRE!$A$4:$A$502,INVENTAIRE!Q434),"")</f>
        <v>0</v>
      </c>
      <c r="N420" t="str">
        <f>IFERROR(INDEX('EMPRUNT MATERIEL'!$B$4:$B$361,'EMPRUNT MATERIEL'!K419),"")</f>
        <v/>
      </c>
    </row>
    <row r="421" spans="13:14" x14ac:dyDescent="0.25">
      <c r="M421">
        <f>IFERROR(INDEX(INVENTAIRE!$A$4:$A$502,INVENTAIRE!Q435),"")</f>
        <v>0</v>
      </c>
      <c r="N421" t="str">
        <f>IFERROR(INDEX('EMPRUNT MATERIEL'!$B$4:$B$361,'EMPRUNT MATERIEL'!K420),"")</f>
        <v/>
      </c>
    </row>
    <row r="422" spans="13:14" x14ac:dyDescent="0.25">
      <c r="M422">
        <f>IFERROR(INDEX(INVENTAIRE!$A$4:$A$502,INVENTAIRE!Q436),"")</f>
        <v>0</v>
      </c>
      <c r="N422" t="str">
        <f>IFERROR(INDEX('EMPRUNT MATERIEL'!$B$4:$B$361,'EMPRUNT MATERIEL'!K421),"")</f>
        <v/>
      </c>
    </row>
    <row r="423" spans="13:14" x14ac:dyDescent="0.25">
      <c r="M423">
        <f>IFERROR(INDEX(INVENTAIRE!$A$4:$A$502,INVENTAIRE!Q437),"")</f>
        <v>0</v>
      </c>
      <c r="N423" t="str">
        <f>IFERROR(INDEX('EMPRUNT MATERIEL'!$B$4:$B$361,'EMPRUNT MATERIEL'!K422),"")</f>
        <v/>
      </c>
    </row>
    <row r="424" spans="13:14" x14ac:dyDescent="0.25">
      <c r="M424">
        <f>IFERROR(INDEX(INVENTAIRE!$A$4:$A$502,INVENTAIRE!Q438),"")</f>
        <v>0</v>
      </c>
      <c r="N424" t="str">
        <f>IFERROR(INDEX('EMPRUNT MATERIEL'!$B$4:$B$361,'EMPRUNT MATERIEL'!K423),"")</f>
        <v/>
      </c>
    </row>
    <row r="425" spans="13:14" x14ac:dyDescent="0.25">
      <c r="M425">
        <f>IFERROR(INDEX(INVENTAIRE!$A$4:$A$502,INVENTAIRE!Q439),"")</f>
        <v>0</v>
      </c>
      <c r="N425" t="str">
        <f>IFERROR(INDEX('EMPRUNT MATERIEL'!$B$4:$B$361,'EMPRUNT MATERIEL'!K424),"")</f>
        <v/>
      </c>
    </row>
    <row r="426" spans="13:14" x14ac:dyDescent="0.25">
      <c r="M426">
        <f>IFERROR(INDEX(INVENTAIRE!$A$4:$A$502,INVENTAIRE!Q440),"")</f>
        <v>0</v>
      </c>
      <c r="N426" t="str">
        <f>IFERROR(INDEX('EMPRUNT MATERIEL'!$B$4:$B$361,'EMPRUNT MATERIEL'!K425),"")</f>
        <v/>
      </c>
    </row>
    <row r="427" spans="13:14" x14ac:dyDescent="0.25">
      <c r="M427">
        <f>IFERROR(INDEX(INVENTAIRE!$A$4:$A$502,INVENTAIRE!Q441),"")</f>
        <v>0</v>
      </c>
      <c r="N427" t="str">
        <f>IFERROR(INDEX('EMPRUNT MATERIEL'!$B$4:$B$361,'EMPRUNT MATERIEL'!K426),"")</f>
        <v/>
      </c>
    </row>
    <row r="428" spans="13:14" x14ac:dyDescent="0.25">
      <c r="M428">
        <f>IFERROR(INDEX(INVENTAIRE!$A$4:$A$502,INVENTAIRE!Q442),"")</f>
        <v>0</v>
      </c>
      <c r="N428" t="str">
        <f>IFERROR(INDEX('EMPRUNT MATERIEL'!$B$4:$B$361,'EMPRUNT MATERIEL'!K427),"")</f>
        <v/>
      </c>
    </row>
    <row r="429" spans="13:14" x14ac:dyDescent="0.25">
      <c r="M429">
        <f>IFERROR(INDEX(INVENTAIRE!$A$4:$A$502,INVENTAIRE!Q443),"")</f>
        <v>0</v>
      </c>
      <c r="N429" t="str">
        <f>IFERROR(INDEX('EMPRUNT MATERIEL'!$B$4:$B$361,'EMPRUNT MATERIEL'!K428),"")</f>
        <v/>
      </c>
    </row>
    <row r="430" spans="13:14" x14ac:dyDescent="0.25">
      <c r="M430">
        <f>IFERROR(INDEX(INVENTAIRE!$A$4:$A$502,INVENTAIRE!Q444),"")</f>
        <v>0</v>
      </c>
      <c r="N430" t="str">
        <f>IFERROR(INDEX('EMPRUNT MATERIEL'!$B$4:$B$361,'EMPRUNT MATERIEL'!K429),"")</f>
        <v/>
      </c>
    </row>
    <row r="431" spans="13:14" x14ac:dyDescent="0.25">
      <c r="M431">
        <f>IFERROR(INDEX(INVENTAIRE!$A$4:$A$502,INVENTAIRE!Q445),"")</f>
        <v>0</v>
      </c>
      <c r="N431" t="str">
        <f>IFERROR(INDEX('EMPRUNT MATERIEL'!$B$4:$B$361,'EMPRUNT MATERIEL'!K430),"")</f>
        <v/>
      </c>
    </row>
    <row r="432" spans="13:14" x14ac:dyDescent="0.25">
      <c r="M432">
        <f>IFERROR(INDEX(INVENTAIRE!$A$4:$A$502,INVENTAIRE!Q446),"")</f>
        <v>0</v>
      </c>
      <c r="N432" t="str">
        <f>IFERROR(INDEX('EMPRUNT MATERIEL'!$B$4:$B$361,'EMPRUNT MATERIEL'!K431),"")</f>
        <v/>
      </c>
    </row>
    <row r="433" spans="13:14" x14ac:dyDescent="0.25">
      <c r="M433">
        <f>IFERROR(INDEX(INVENTAIRE!$A$4:$A$502,INVENTAIRE!Q447),"")</f>
        <v>0</v>
      </c>
      <c r="N433" t="str">
        <f>IFERROR(INDEX('EMPRUNT MATERIEL'!$B$4:$B$361,'EMPRUNT MATERIEL'!K432),"")</f>
        <v/>
      </c>
    </row>
    <row r="434" spans="13:14" x14ac:dyDescent="0.25">
      <c r="M434">
        <f>IFERROR(INDEX(INVENTAIRE!$A$4:$A$502,INVENTAIRE!Q448),"")</f>
        <v>0</v>
      </c>
      <c r="N434" t="str">
        <f>IFERROR(INDEX('EMPRUNT MATERIEL'!$B$4:$B$361,'EMPRUNT MATERIEL'!K433),"")</f>
        <v/>
      </c>
    </row>
    <row r="435" spans="13:14" x14ac:dyDescent="0.25">
      <c r="M435">
        <f>IFERROR(INDEX(INVENTAIRE!$A$4:$A$502,INVENTAIRE!Q449),"")</f>
        <v>0</v>
      </c>
      <c r="N435" t="str">
        <f>IFERROR(INDEX('EMPRUNT MATERIEL'!$B$4:$B$361,'EMPRUNT MATERIEL'!K434),"")</f>
        <v/>
      </c>
    </row>
    <row r="436" spans="13:14" x14ac:dyDescent="0.25">
      <c r="M436">
        <f>IFERROR(INDEX(INVENTAIRE!$A$4:$A$502,INVENTAIRE!Q450),"")</f>
        <v>0</v>
      </c>
      <c r="N436" t="str">
        <f>IFERROR(INDEX('EMPRUNT MATERIEL'!$B$4:$B$361,'EMPRUNT MATERIEL'!K435),"")</f>
        <v/>
      </c>
    </row>
    <row r="437" spans="13:14" x14ac:dyDescent="0.25">
      <c r="M437">
        <f>IFERROR(INDEX(INVENTAIRE!$A$4:$A$502,INVENTAIRE!Q451),"")</f>
        <v>0</v>
      </c>
      <c r="N437" t="str">
        <f>IFERROR(INDEX('EMPRUNT MATERIEL'!$B$4:$B$361,'EMPRUNT MATERIEL'!K436),"")</f>
        <v/>
      </c>
    </row>
    <row r="438" spans="13:14" x14ac:dyDescent="0.25">
      <c r="M438">
        <f>IFERROR(INDEX(INVENTAIRE!$A$4:$A$502,INVENTAIRE!Q452),"")</f>
        <v>0</v>
      </c>
      <c r="N438" t="str">
        <f>IFERROR(INDEX('EMPRUNT MATERIEL'!$B$4:$B$361,'EMPRUNT MATERIEL'!K437),"")</f>
        <v/>
      </c>
    </row>
    <row r="439" spans="13:14" x14ac:dyDescent="0.25">
      <c r="M439">
        <f>IFERROR(INDEX(INVENTAIRE!$A$4:$A$502,INVENTAIRE!Q453),"")</f>
        <v>0</v>
      </c>
      <c r="N439" t="str">
        <f>IFERROR(INDEX('EMPRUNT MATERIEL'!$B$4:$B$361,'EMPRUNT MATERIEL'!K438),"")</f>
        <v/>
      </c>
    </row>
    <row r="440" spans="13:14" x14ac:dyDescent="0.25">
      <c r="M440">
        <f>IFERROR(INDEX(INVENTAIRE!$A$4:$A$502,INVENTAIRE!Q454),"")</f>
        <v>0</v>
      </c>
      <c r="N440" t="str">
        <f>IFERROR(INDEX('EMPRUNT MATERIEL'!$B$4:$B$361,'EMPRUNT MATERIEL'!K439),"")</f>
        <v/>
      </c>
    </row>
    <row r="441" spans="13:14" x14ac:dyDescent="0.25">
      <c r="M441">
        <f>IFERROR(INDEX(INVENTAIRE!$A$4:$A$502,INVENTAIRE!Q455),"")</f>
        <v>0</v>
      </c>
      <c r="N441" t="str">
        <f>IFERROR(INDEX('EMPRUNT MATERIEL'!$B$4:$B$361,'EMPRUNT MATERIEL'!K440),"")</f>
        <v/>
      </c>
    </row>
    <row r="442" spans="13:14" x14ac:dyDescent="0.25">
      <c r="M442">
        <f>IFERROR(INDEX(INVENTAIRE!$A$4:$A$502,INVENTAIRE!Q456),"")</f>
        <v>0</v>
      </c>
      <c r="N442" t="str">
        <f>IFERROR(INDEX('EMPRUNT MATERIEL'!$B$4:$B$361,'EMPRUNT MATERIEL'!K441),"")</f>
        <v/>
      </c>
    </row>
    <row r="443" spans="13:14" x14ac:dyDescent="0.25">
      <c r="M443">
        <f>IFERROR(INDEX(INVENTAIRE!$A$4:$A$502,INVENTAIRE!Q457),"")</f>
        <v>0</v>
      </c>
      <c r="N443" t="str">
        <f>IFERROR(INDEX('EMPRUNT MATERIEL'!$B$4:$B$361,'EMPRUNT MATERIEL'!K442),"")</f>
        <v/>
      </c>
    </row>
    <row r="444" spans="13:14" x14ac:dyDescent="0.25">
      <c r="M444">
        <f>IFERROR(INDEX(INVENTAIRE!$A$4:$A$502,INVENTAIRE!Q458),"")</f>
        <v>0</v>
      </c>
      <c r="N444" t="str">
        <f>IFERROR(INDEX('EMPRUNT MATERIEL'!$B$4:$B$361,'EMPRUNT MATERIEL'!K443),"")</f>
        <v/>
      </c>
    </row>
    <row r="445" spans="13:14" x14ac:dyDescent="0.25">
      <c r="M445">
        <f>IFERROR(INDEX(INVENTAIRE!$A$4:$A$502,INVENTAIRE!Q459),"")</f>
        <v>0</v>
      </c>
      <c r="N445" t="str">
        <f>IFERROR(INDEX('EMPRUNT MATERIEL'!$B$4:$B$361,'EMPRUNT MATERIEL'!K444),"")</f>
        <v/>
      </c>
    </row>
    <row r="446" spans="13:14" x14ac:dyDescent="0.25">
      <c r="M446">
        <f>IFERROR(INDEX(INVENTAIRE!$A$4:$A$502,INVENTAIRE!Q460),"")</f>
        <v>0</v>
      </c>
      <c r="N446" t="str">
        <f>IFERROR(INDEX('EMPRUNT MATERIEL'!$B$4:$B$361,'EMPRUNT MATERIEL'!K445),"")</f>
        <v/>
      </c>
    </row>
    <row r="447" spans="13:14" x14ac:dyDescent="0.25">
      <c r="M447">
        <f>IFERROR(INDEX(INVENTAIRE!$A$4:$A$502,INVENTAIRE!Q461),"")</f>
        <v>0</v>
      </c>
      <c r="N447" t="str">
        <f>IFERROR(INDEX('EMPRUNT MATERIEL'!$B$4:$B$361,'EMPRUNT MATERIEL'!K446),"")</f>
        <v/>
      </c>
    </row>
    <row r="448" spans="13:14" x14ac:dyDescent="0.25">
      <c r="M448">
        <f>IFERROR(INDEX(INVENTAIRE!$A$4:$A$502,INVENTAIRE!Q462),"")</f>
        <v>0</v>
      </c>
      <c r="N448" t="str">
        <f>IFERROR(INDEX('EMPRUNT MATERIEL'!$B$4:$B$361,'EMPRUNT MATERIEL'!K447),"")</f>
        <v/>
      </c>
    </row>
    <row r="449" spans="13:14" x14ac:dyDescent="0.25">
      <c r="M449">
        <f>IFERROR(INDEX(INVENTAIRE!$A$4:$A$502,INVENTAIRE!Q463),"")</f>
        <v>0</v>
      </c>
      <c r="N449" t="str">
        <f>IFERROR(INDEX('EMPRUNT MATERIEL'!$B$4:$B$361,'EMPRUNT MATERIEL'!K448),"")</f>
        <v/>
      </c>
    </row>
    <row r="450" spans="13:14" x14ac:dyDescent="0.25">
      <c r="M450">
        <f>IFERROR(INDEX(INVENTAIRE!$A$4:$A$502,INVENTAIRE!Q464),"")</f>
        <v>0</v>
      </c>
      <c r="N450" t="str">
        <f>IFERROR(INDEX('EMPRUNT MATERIEL'!$B$4:$B$361,'EMPRUNT MATERIEL'!K449),"")</f>
        <v/>
      </c>
    </row>
    <row r="451" spans="13:14" x14ac:dyDescent="0.25">
      <c r="M451">
        <f>IFERROR(INDEX(INVENTAIRE!$A$4:$A$502,INVENTAIRE!Q465),"")</f>
        <v>0</v>
      </c>
      <c r="N451" t="str">
        <f>IFERROR(INDEX('EMPRUNT MATERIEL'!$B$4:$B$361,'EMPRUNT MATERIEL'!K450),"")</f>
        <v/>
      </c>
    </row>
    <row r="452" spans="13:14" x14ac:dyDescent="0.25">
      <c r="M452">
        <f>IFERROR(INDEX(INVENTAIRE!$A$4:$A$502,INVENTAIRE!Q466),"")</f>
        <v>0</v>
      </c>
      <c r="N452" t="str">
        <f>IFERROR(INDEX('EMPRUNT MATERIEL'!$B$4:$B$361,'EMPRUNT MATERIEL'!K451),"")</f>
        <v/>
      </c>
    </row>
    <row r="453" spans="13:14" x14ac:dyDescent="0.25">
      <c r="M453">
        <f>IFERROR(INDEX(INVENTAIRE!$A$4:$A$502,INVENTAIRE!Q467),"")</f>
        <v>0</v>
      </c>
      <c r="N453" t="str">
        <f>IFERROR(INDEX('EMPRUNT MATERIEL'!$B$4:$B$361,'EMPRUNT MATERIEL'!K452),"")</f>
        <v/>
      </c>
    </row>
    <row r="454" spans="13:14" x14ac:dyDescent="0.25">
      <c r="M454">
        <f>IFERROR(INDEX(INVENTAIRE!$A$4:$A$502,INVENTAIRE!Q468),"")</f>
        <v>0</v>
      </c>
      <c r="N454" t="str">
        <f>IFERROR(INDEX('EMPRUNT MATERIEL'!$B$4:$B$361,'EMPRUNT MATERIEL'!K453),"")</f>
        <v/>
      </c>
    </row>
    <row r="455" spans="13:14" x14ac:dyDescent="0.25">
      <c r="M455">
        <f>IFERROR(INDEX(INVENTAIRE!$A$4:$A$502,INVENTAIRE!Q469),"")</f>
        <v>0</v>
      </c>
      <c r="N455" t="str">
        <f>IFERROR(INDEX('EMPRUNT MATERIEL'!$B$4:$B$361,'EMPRUNT MATERIEL'!K454),"")</f>
        <v/>
      </c>
    </row>
    <row r="456" spans="13:14" x14ac:dyDescent="0.25">
      <c r="M456">
        <f>IFERROR(INDEX(INVENTAIRE!$A$4:$A$502,INVENTAIRE!Q470),"")</f>
        <v>0</v>
      </c>
      <c r="N456" t="str">
        <f>IFERROR(INDEX('EMPRUNT MATERIEL'!$B$4:$B$361,'EMPRUNT MATERIEL'!K455),"")</f>
        <v/>
      </c>
    </row>
    <row r="457" spans="13:14" x14ac:dyDescent="0.25">
      <c r="M457">
        <f>IFERROR(INDEX(INVENTAIRE!$A$4:$A$502,INVENTAIRE!Q471),"")</f>
        <v>0</v>
      </c>
      <c r="N457" t="str">
        <f>IFERROR(INDEX('EMPRUNT MATERIEL'!$B$4:$B$361,'EMPRUNT MATERIEL'!K456),"")</f>
        <v/>
      </c>
    </row>
    <row r="458" spans="13:14" x14ac:dyDescent="0.25">
      <c r="M458">
        <f>IFERROR(INDEX(INVENTAIRE!$A$4:$A$502,INVENTAIRE!Q472),"")</f>
        <v>0</v>
      </c>
      <c r="N458" t="str">
        <f>IFERROR(INDEX('EMPRUNT MATERIEL'!$B$4:$B$361,'EMPRUNT MATERIEL'!K457),"")</f>
        <v/>
      </c>
    </row>
    <row r="459" spans="13:14" x14ac:dyDescent="0.25">
      <c r="M459">
        <f>IFERROR(INDEX(INVENTAIRE!$A$4:$A$502,INVENTAIRE!Q473),"")</f>
        <v>0</v>
      </c>
      <c r="N459" t="str">
        <f>IFERROR(INDEX('EMPRUNT MATERIEL'!$B$4:$B$361,'EMPRUNT MATERIEL'!K458),"")</f>
        <v/>
      </c>
    </row>
    <row r="460" spans="13:14" x14ac:dyDescent="0.25">
      <c r="M460">
        <f>IFERROR(INDEX(INVENTAIRE!$A$4:$A$502,INVENTAIRE!Q474),"")</f>
        <v>0</v>
      </c>
      <c r="N460" t="str">
        <f>IFERROR(INDEX('EMPRUNT MATERIEL'!$B$4:$B$361,'EMPRUNT MATERIEL'!K459),"")</f>
        <v/>
      </c>
    </row>
    <row r="461" spans="13:14" x14ac:dyDescent="0.25">
      <c r="M461">
        <f>IFERROR(INDEX(INVENTAIRE!$A$4:$A$502,INVENTAIRE!Q475),"")</f>
        <v>0</v>
      </c>
      <c r="N461" t="str">
        <f>IFERROR(INDEX('EMPRUNT MATERIEL'!$B$4:$B$361,'EMPRUNT MATERIEL'!K460),"")</f>
        <v/>
      </c>
    </row>
    <row r="462" spans="13:14" x14ac:dyDescent="0.25">
      <c r="M462">
        <f>IFERROR(INDEX(INVENTAIRE!$A$4:$A$502,INVENTAIRE!Q476),"")</f>
        <v>0</v>
      </c>
      <c r="N462" t="str">
        <f>IFERROR(INDEX('EMPRUNT MATERIEL'!$B$4:$B$361,'EMPRUNT MATERIEL'!K461),"")</f>
        <v/>
      </c>
    </row>
    <row r="463" spans="13:14" x14ac:dyDescent="0.25">
      <c r="M463">
        <f>IFERROR(INDEX(INVENTAIRE!$A$4:$A$502,INVENTAIRE!Q477),"")</f>
        <v>0</v>
      </c>
      <c r="N463" t="str">
        <f>IFERROR(INDEX('EMPRUNT MATERIEL'!$B$4:$B$361,'EMPRUNT MATERIEL'!K462),"")</f>
        <v/>
      </c>
    </row>
    <row r="464" spans="13:14" x14ac:dyDescent="0.25">
      <c r="M464">
        <f>IFERROR(INDEX(INVENTAIRE!$A$4:$A$502,INVENTAIRE!Q478),"")</f>
        <v>0</v>
      </c>
      <c r="N464" t="str">
        <f>IFERROR(INDEX('EMPRUNT MATERIEL'!$B$4:$B$361,'EMPRUNT MATERIEL'!K463),"")</f>
        <v/>
      </c>
    </row>
    <row r="465" spans="13:14" x14ac:dyDescent="0.25">
      <c r="M465">
        <f>IFERROR(INDEX(INVENTAIRE!$A$4:$A$502,INVENTAIRE!Q479),"")</f>
        <v>0</v>
      </c>
      <c r="N465" t="str">
        <f>IFERROR(INDEX('EMPRUNT MATERIEL'!$B$4:$B$361,'EMPRUNT MATERIEL'!K464),"")</f>
        <v/>
      </c>
    </row>
    <row r="466" spans="13:14" x14ac:dyDescent="0.25">
      <c r="M466">
        <f>IFERROR(INDEX(INVENTAIRE!$A$4:$A$502,INVENTAIRE!Q480),"")</f>
        <v>0</v>
      </c>
      <c r="N466" t="str">
        <f>IFERROR(INDEX('EMPRUNT MATERIEL'!$B$4:$B$361,'EMPRUNT MATERIEL'!K465),"")</f>
        <v/>
      </c>
    </row>
    <row r="467" spans="13:14" x14ac:dyDescent="0.25">
      <c r="M467">
        <f>IFERROR(INDEX(INVENTAIRE!$A$4:$A$502,INVENTAIRE!Q481),"")</f>
        <v>0</v>
      </c>
      <c r="N467" t="str">
        <f>IFERROR(INDEX('EMPRUNT MATERIEL'!$B$4:$B$361,'EMPRUNT MATERIEL'!K466),"")</f>
        <v/>
      </c>
    </row>
    <row r="468" spans="13:14" x14ac:dyDescent="0.25">
      <c r="M468">
        <f>IFERROR(INDEX(INVENTAIRE!$A$4:$A$502,INVENTAIRE!Q482),"")</f>
        <v>0</v>
      </c>
      <c r="N468" t="str">
        <f>IFERROR(INDEX('EMPRUNT MATERIEL'!$B$4:$B$361,'EMPRUNT MATERIEL'!K467),"")</f>
        <v/>
      </c>
    </row>
    <row r="469" spans="13:14" x14ac:dyDescent="0.25">
      <c r="M469">
        <f>IFERROR(INDEX(INVENTAIRE!$A$4:$A$502,INVENTAIRE!Q483),"")</f>
        <v>0</v>
      </c>
      <c r="N469" t="str">
        <f>IFERROR(INDEX('EMPRUNT MATERIEL'!$B$4:$B$361,'EMPRUNT MATERIEL'!K468),"")</f>
        <v/>
      </c>
    </row>
    <row r="470" spans="13:14" x14ac:dyDescent="0.25">
      <c r="M470">
        <f>IFERROR(INDEX(INVENTAIRE!$A$4:$A$502,INVENTAIRE!Q484),"")</f>
        <v>0</v>
      </c>
      <c r="N470" t="str">
        <f>IFERROR(INDEX('EMPRUNT MATERIEL'!$B$4:$B$361,'EMPRUNT MATERIEL'!K469),"")</f>
        <v/>
      </c>
    </row>
    <row r="471" spans="13:14" x14ac:dyDescent="0.25">
      <c r="M471">
        <f>IFERROR(INDEX(INVENTAIRE!$A$4:$A$502,INVENTAIRE!Q485),"")</f>
        <v>0</v>
      </c>
      <c r="N471" t="str">
        <f>IFERROR(INDEX('EMPRUNT MATERIEL'!$B$4:$B$361,'EMPRUNT MATERIEL'!K470),"")</f>
        <v/>
      </c>
    </row>
    <row r="472" spans="13:14" x14ac:dyDescent="0.25">
      <c r="M472">
        <f>IFERROR(INDEX(INVENTAIRE!$A$4:$A$502,INVENTAIRE!Q486),"")</f>
        <v>0</v>
      </c>
      <c r="N472" t="str">
        <f>IFERROR(INDEX('EMPRUNT MATERIEL'!$B$4:$B$361,'EMPRUNT MATERIEL'!K471),"")</f>
        <v/>
      </c>
    </row>
    <row r="473" spans="13:14" x14ac:dyDescent="0.25">
      <c r="M473">
        <f>IFERROR(INDEX(INVENTAIRE!$A$4:$A$502,INVENTAIRE!Q487),"")</f>
        <v>0</v>
      </c>
      <c r="N473" t="str">
        <f>IFERROR(INDEX('EMPRUNT MATERIEL'!$B$4:$B$361,'EMPRUNT MATERIEL'!K472),"")</f>
        <v/>
      </c>
    </row>
    <row r="474" spans="13:14" x14ac:dyDescent="0.25">
      <c r="M474">
        <f>IFERROR(INDEX(INVENTAIRE!$A$4:$A$502,INVENTAIRE!Q488),"")</f>
        <v>0</v>
      </c>
      <c r="N474" t="str">
        <f>IFERROR(INDEX('EMPRUNT MATERIEL'!$B$4:$B$361,'EMPRUNT MATERIEL'!K473),"")</f>
        <v/>
      </c>
    </row>
    <row r="475" spans="13:14" x14ac:dyDescent="0.25">
      <c r="M475">
        <f>IFERROR(INDEX(INVENTAIRE!$A$4:$A$502,INVENTAIRE!Q489),"")</f>
        <v>0</v>
      </c>
      <c r="N475" t="str">
        <f>IFERROR(INDEX('EMPRUNT MATERIEL'!$B$4:$B$361,'EMPRUNT MATERIEL'!K474),"")</f>
        <v/>
      </c>
    </row>
    <row r="476" spans="13:14" x14ac:dyDescent="0.25">
      <c r="M476">
        <f>IFERROR(INDEX(INVENTAIRE!$A$4:$A$502,INVENTAIRE!Q490),"")</f>
        <v>0</v>
      </c>
      <c r="N476" t="str">
        <f>IFERROR(INDEX('EMPRUNT MATERIEL'!$B$4:$B$361,'EMPRUNT MATERIEL'!K475),"")</f>
        <v/>
      </c>
    </row>
    <row r="477" spans="13:14" x14ac:dyDescent="0.25">
      <c r="M477">
        <f>IFERROR(INDEX(INVENTAIRE!$A$4:$A$502,INVENTAIRE!Q491),"")</f>
        <v>0</v>
      </c>
      <c r="N477" t="str">
        <f>IFERROR(INDEX('EMPRUNT MATERIEL'!$B$4:$B$361,'EMPRUNT MATERIEL'!K476),"")</f>
        <v/>
      </c>
    </row>
    <row r="478" spans="13:14" x14ac:dyDescent="0.25">
      <c r="M478">
        <f>IFERROR(INDEX(INVENTAIRE!$A$4:$A$502,INVENTAIRE!Q492),"")</f>
        <v>0</v>
      </c>
      <c r="N478" t="str">
        <f>IFERROR(INDEX('EMPRUNT MATERIEL'!$B$4:$B$361,'EMPRUNT MATERIEL'!K477),"")</f>
        <v/>
      </c>
    </row>
    <row r="479" spans="13:14" x14ac:dyDescent="0.25">
      <c r="M479">
        <f>IFERROR(INDEX(INVENTAIRE!$A$4:$A$502,INVENTAIRE!Q493),"")</f>
        <v>0</v>
      </c>
      <c r="N479" t="str">
        <f>IFERROR(INDEX('EMPRUNT MATERIEL'!$B$4:$B$361,'EMPRUNT MATERIEL'!K478),"")</f>
        <v/>
      </c>
    </row>
    <row r="480" spans="13:14" x14ac:dyDescent="0.25">
      <c r="M480">
        <f>IFERROR(INDEX(INVENTAIRE!$A$4:$A$502,INVENTAIRE!Q494),"")</f>
        <v>0</v>
      </c>
      <c r="N480" t="str">
        <f>IFERROR(INDEX('EMPRUNT MATERIEL'!$B$4:$B$361,'EMPRUNT MATERIEL'!K479),"")</f>
        <v/>
      </c>
    </row>
    <row r="481" spans="13:14" x14ac:dyDescent="0.25">
      <c r="M481">
        <f>IFERROR(INDEX(INVENTAIRE!$A$4:$A$502,INVENTAIRE!Q495),"")</f>
        <v>0</v>
      </c>
      <c r="N481" t="str">
        <f>IFERROR(INDEX('EMPRUNT MATERIEL'!$B$4:$B$361,'EMPRUNT MATERIEL'!K480),"")</f>
        <v/>
      </c>
    </row>
    <row r="482" spans="13:14" x14ac:dyDescent="0.25">
      <c r="M482">
        <f>IFERROR(INDEX(INVENTAIRE!$A$4:$A$502,INVENTAIRE!Q496),"")</f>
        <v>0</v>
      </c>
      <c r="N482" t="str">
        <f>IFERROR(INDEX('EMPRUNT MATERIEL'!$B$4:$B$361,'EMPRUNT MATERIEL'!K481),"")</f>
        <v/>
      </c>
    </row>
    <row r="483" spans="13:14" x14ac:dyDescent="0.25">
      <c r="M483">
        <f>IFERROR(INDEX(INVENTAIRE!$A$4:$A$502,INVENTAIRE!Q497),"")</f>
        <v>0</v>
      </c>
      <c r="N483" t="str">
        <f>IFERROR(INDEX('EMPRUNT MATERIEL'!$B$4:$B$361,'EMPRUNT MATERIEL'!K482),"")</f>
        <v/>
      </c>
    </row>
    <row r="484" spans="13:14" x14ac:dyDescent="0.25">
      <c r="M484">
        <f>IFERROR(INDEX(INVENTAIRE!$A$4:$A$502,INVENTAIRE!Q498),"")</f>
        <v>0</v>
      </c>
      <c r="N484" t="str">
        <f>IFERROR(INDEX('EMPRUNT MATERIEL'!$B$4:$B$361,'EMPRUNT MATERIEL'!K483),"")</f>
        <v/>
      </c>
    </row>
    <row r="485" spans="13:14" x14ac:dyDescent="0.25">
      <c r="M485">
        <f>IFERROR(INDEX(INVENTAIRE!$A$4:$A$502,INVENTAIRE!Q499),"")</f>
        <v>0</v>
      </c>
      <c r="N485" t="str">
        <f>IFERROR(INDEX('EMPRUNT MATERIEL'!$B$4:$B$361,'EMPRUNT MATERIEL'!K484),"")</f>
        <v/>
      </c>
    </row>
    <row r="486" spans="13:14" x14ac:dyDescent="0.25">
      <c r="M486">
        <f>IFERROR(INDEX(INVENTAIRE!$A$4:$A$502,INVENTAIRE!Q500),"")</f>
        <v>0</v>
      </c>
      <c r="N486" t="str">
        <f>IFERROR(INDEX('EMPRUNT MATERIEL'!$B$4:$B$361,'EMPRUNT MATERIEL'!K485),"")</f>
        <v/>
      </c>
    </row>
    <row r="487" spans="13:14" x14ac:dyDescent="0.25">
      <c r="M487">
        <f>IFERROR(INDEX(INVENTAIRE!$A$4:$A$502,INVENTAIRE!Q501),"")</f>
        <v>0</v>
      </c>
      <c r="N487" t="str">
        <f>IFERROR(INDEX('EMPRUNT MATERIEL'!$B$4:$B$361,'EMPRUNT MATERIEL'!K486),"")</f>
        <v/>
      </c>
    </row>
    <row r="488" spans="13:14" x14ac:dyDescent="0.25">
      <c r="M488">
        <f>IFERROR(INDEX(INVENTAIRE!$A$4:$A$502,INVENTAIRE!Q502),"")</f>
        <v>0</v>
      </c>
      <c r="N488" t="str">
        <f>IFERROR(INDEX('EMPRUNT MATERIEL'!$B$4:$B$361,'EMPRUNT MATERIEL'!K487),"")</f>
        <v/>
      </c>
    </row>
    <row r="489" spans="13:14" x14ac:dyDescent="0.25">
      <c r="M489">
        <f>IFERROR(INDEX(INVENTAIRE!$A$4:$A$502,INVENTAIRE!Q503),"")</f>
        <v>0</v>
      </c>
      <c r="N489" t="str">
        <f>IFERROR(INDEX('EMPRUNT MATERIEL'!$B$4:$B$361,'EMPRUNT MATERIEL'!K488),"")</f>
        <v/>
      </c>
    </row>
    <row r="490" spans="13:14" x14ac:dyDescent="0.25">
      <c r="M490">
        <f>IFERROR(INDEX(INVENTAIRE!$A$4:$A$502,INVENTAIRE!Q504),"")</f>
        <v>0</v>
      </c>
      <c r="N490" t="str">
        <f>IFERROR(INDEX('EMPRUNT MATERIEL'!$B$4:$B$361,'EMPRUNT MATERIEL'!K489),"")</f>
        <v/>
      </c>
    </row>
    <row r="491" spans="13:14" x14ac:dyDescent="0.25">
      <c r="M491">
        <f>IFERROR(INDEX(INVENTAIRE!$A$4:$A$502,INVENTAIRE!Q505),"")</f>
        <v>0</v>
      </c>
      <c r="N491" t="str">
        <f>IFERROR(INDEX('EMPRUNT MATERIEL'!$B$4:$B$361,'EMPRUNT MATERIEL'!K490),"")</f>
        <v/>
      </c>
    </row>
    <row r="492" spans="13:14" x14ac:dyDescent="0.25">
      <c r="M492">
        <f>IFERROR(INDEX(INVENTAIRE!$A$4:$A$502,INVENTAIRE!Q506),"")</f>
        <v>0</v>
      </c>
      <c r="N492" t="str">
        <f>IFERROR(INDEX('EMPRUNT MATERIEL'!$B$4:$B$361,'EMPRUNT MATERIEL'!K491),"")</f>
        <v/>
      </c>
    </row>
    <row r="493" spans="13:14" x14ac:dyDescent="0.25">
      <c r="M493">
        <f>IFERROR(INDEX(INVENTAIRE!$A$4:$A$502,INVENTAIRE!Q507),"")</f>
        <v>0</v>
      </c>
      <c r="N493" t="str">
        <f>IFERROR(INDEX('EMPRUNT MATERIEL'!$B$4:$B$361,'EMPRUNT MATERIEL'!K492),"")</f>
        <v/>
      </c>
    </row>
    <row r="494" spans="13:14" x14ac:dyDescent="0.25">
      <c r="M494">
        <f>IFERROR(INDEX(INVENTAIRE!$A$4:$A$502,INVENTAIRE!Q508),"")</f>
        <v>0</v>
      </c>
      <c r="N494" t="str">
        <f>IFERROR(INDEX('EMPRUNT MATERIEL'!$B$4:$B$361,'EMPRUNT MATERIEL'!K493),"")</f>
        <v/>
      </c>
    </row>
    <row r="495" spans="13:14" x14ac:dyDescent="0.25">
      <c r="M495">
        <f>IFERROR(INDEX(INVENTAIRE!$A$4:$A$502,INVENTAIRE!Q509),"")</f>
        <v>0</v>
      </c>
      <c r="N495" t="str">
        <f>IFERROR(INDEX('EMPRUNT MATERIEL'!$B$4:$B$361,'EMPRUNT MATERIEL'!K494),"")</f>
        <v/>
      </c>
    </row>
    <row r="496" spans="13:14" x14ac:dyDescent="0.25">
      <c r="M496">
        <f>IFERROR(INDEX(INVENTAIRE!$A$4:$A$502,INVENTAIRE!Q510),"")</f>
        <v>0</v>
      </c>
      <c r="N496" t="str">
        <f>IFERROR(INDEX('EMPRUNT MATERIEL'!$B$4:$B$361,'EMPRUNT MATERIEL'!K495),"")</f>
        <v/>
      </c>
    </row>
    <row r="497" spans="13:14" x14ac:dyDescent="0.25">
      <c r="M497">
        <f>IFERROR(INDEX(INVENTAIRE!$A$4:$A$502,INVENTAIRE!Q511),"")</f>
        <v>0</v>
      </c>
      <c r="N497" t="str">
        <f>IFERROR(INDEX('EMPRUNT MATERIEL'!$B$4:$B$361,'EMPRUNT MATERIEL'!K496),"")</f>
        <v/>
      </c>
    </row>
    <row r="498" spans="13:14" x14ac:dyDescent="0.25">
      <c r="M498">
        <f>IFERROR(INDEX(INVENTAIRE!$A$4:$A$502,INVENTAIRE!Q512),"")</f>
        <v>0</v>
      </c>
      <c r="N498" t="str">
        <f>IFERROR(INDEX('EMPRUNT MATERIEL'!$B$4:$B$361,'EMPRUNT MATERIEL'!K497),"")</f>
        <v/>
      </c>
    </row>
    <row r="499" spans="13:14" x14ac:dyDescent="0.25">
      <c r="M499">
        <f>IFERROR(INDEX(INVENTAIRE!$A$4:$A$502,INVENTAIRE!Q513),"")</f>
        <v>0</v>
      </c>
      <c r="N499" t="str">
        <f>IFERROR(INDEX('EMPRUNT MATERIEL'!$B$4:$B$361,'EMPRUNT MATERIEL'!K498),"")</f>
        <v/>
      </c>
    </row>
    <row r="500" spans="13:14" x14ac:dyDescent="0.25">
      <c r="M500">
        <f>IFERROR(INDEX(INVENTAIRE!$A$4:$A$502,INVENTAIRE!Q514),"")</f>
        <v>0</v>
      </c>
      <c r="N500" t="str">
        <f>IFERROR(INDEX('EMPRUNT MATERIEL'!$B$4:$B$361,'EMPRUNT MATERIEL'!K499),"")</f>
        <v/>
      </c>
    </row>
    <row r="501" spans="13:14" x14ac:dyDescent="0.25">
      <c r="M501">
        <f>IFERROR(INDEX(INVENTAIRE!$A$4:$A$502,INVENTAIRE!Q515),"")</f>
        <v>0</v>
      </c>
      <c r="N501" t="str">
        <f>IFERROR(INDEX('EMPRUNT MATERIEL'!$B$4:$B$361,'EMPRUNT MATERIEL'!K500),"")</f>
        <v/>
      </c>
    </row>
    <row r="502" spans="13:14" x14ac:dyDescent="0.25">
      <c r="M502">
        <f>IFERROR(INDEX(INVENTAIRE!$A$4:$A$502,INVENTAIRE!Q516),"")</f>
        <v>0</v>
      </c>
      <c r="N502" t="str">
        <f>IFERROR(INDEX('EMPRUNT MATERIEL'!$B$4:$B$361,'EMPRUNT MATERIEL'!K501),"")</f>
        <v/>
      </c>
    </row>
    <row r="503" spans="13:14" x14ac:dyDescent="0.25">
      <c r="M503" t="str">
        <f>IFERROR(INDEX(INVENTAIRE!$A$4:$A$502,INVENTAIRE!Q517),"")</f>
        <v/>
      </c>
      <c r="N503" t="str">
        <f>IFERROR(INDEX('EMPRUNT MATERIEL'!$B$4:$B$361,'EMPRUNT MATERIEL'!K502),"")</f>
        <v/>
      </c>
    </row>
    <row r="504" spans="13:14" x14ac:dyDescent="0.25">
      <c r="M504" t="str">
        <f>IFERROR(INDEX(INVENTAIRE!$A$4:$A$502,INVENTAIRE!Q518),"")</f>
        <v/>
      </c>
      <c r="N504" t="str">
        <f>IFERROR(INDEX('EMPRUNT MATERIEL'!$B$4:$B$361,'EMPRUNT MATERIEL'!K503),"")</f>
        <v/>
      </c>
    </row>
    <row r="505" spans="13:14" x14ac:dyDescent="0.25">
      <c r="M505" t="str">
        <f>IFERROR(INDEX(INVENTAIRE!$A$4:$A$502,INVENTAIRE!Q519),"")</f>
        <v/>
      </c>
      <c r="N505" t="str">
        <f>IFERROR(INDEX('EMPRUNT MATERIEL'!$B$4:$B$361,'EMPRUNT MATERIEL'!K504),"")</f>
        <v/>
      </c>
    </row>
    <row r="506" spans="13:14" x14ac:dyDescent="0.25">
      <c r="M506" t="str">
        <f>IFERROR(INDEX(INVENTAIRE!$A$4:$A$502,INVENTAIRE!Q520),"")</f>
        <v/>
      </c>
      <c r="N506" t="str">
        <f>IFERROR(INDEX('EMPRUNT MATERIEL'!$B$4:$B$361,'EMPRUNT MATERIEL'!K505),"")</f>
        <v/>
      </c>
    </row>
    <row r="507" spans="13:14" x14ac:dyDescent="0.25">
      <c r="M507" t="str">
        <f>IFERROR(INDEX(INVENTAIRE!$A$4:$A$502,INVENTAIRE!Q521),"")</f>
        <v/>
      </c>
      <c r="N507" t="str">
        <f>IFERROR(INDEX('EMPRUNT MATERIEL'!$B$4:$B$361,'EMPRUNT MATERIEL'!K506),"")</f>
        <v/>
      </c>
    </row>
    <row r="508" spans="13:14" x14ac:dyDescent="0.25">
      <c r="M508" t="str">
        <f>IFERROR(INDEX(INVENTAIRE!$A$4:$A$502,INVENTAIRE!Q522),"")</f>
        <v/>
      </c>
      <c r="N508" t="str">
        <f>IFERROR(INDEX('EMPRUNT MATERIEL'!$B$4:$B$361,'EMPRUNT MATERIEL'!K507),"")</f>
        <v/>
      </c>
    </row>
    <row r="509" spans="13:14" x14ac:dyDescent="0.25">
      <c r="M509" t="str">
        <f>IFERROR(INDEX(INVENTAIRE!$A$4:$A$502,INVENTAIRE!Q523),"")</f>
        <v/>
      </c>
      <c r="N509" t="str">
        <f>IFERROR(INDEX('EMPRUNT MATERIEL'!$B$4:$B$361,'EMPRUNT MATERIEL'!K508),"")</f>
        <v/>
      </c>
    </row>
    <row r="510" spans="13:14" x14ac:dyDescent="0.25">
      <c r="M510" t="str">
        <f>IFERROR(INDEX(INVENTAIRE!$A$4:$A$502,INVENTAIRE!Q524),"")</f>
        <v/>
      </c>
      <c r="N510" t="str">
        <f>IFERROR(INDEX('EMPRUNT MATERIEL'!$B$4:$B$361,'EMPRUNT MATERIEL'!K509),"")</f>
        <v/>
      </c>
    </row>
    <row r="511" spans="13:14" x14ac:dyDescent="0.25">
      <c r="M511" t="str">
        <f>IFERROR(INDEX(INVENTAIRE!$A$4:$A$502,INVENTAIRE!Q525),"")</f>
        <v/>
      </c>
      <c r="N511" t="str">
        <f>IFERROR(INDEX('EMPRUNT MATERIEL'!$B$4:$B$361,'EMPRUNT MATERIEL'!K510),"")</f>
        <v/>
      </c>
    </row>
    <row r="512" spans="13:14" x14ac:dyDescent="0.25">
      <c r="M512" t="str">
        <f>IFERROR(INDEX(INVENTAIRE!$A$4:$A$502,INVENTAIRE!Q526),"")</f>
        <v/>
      </c>
      <c r="N512" t="str">
        <f>IFERROR(INDEX('EMPRUNT MATERIEL'!$B$4:$B$361,'EMPRUNT MATERIEL'!K511),"")</f>
        <v/>
      </c>
    </row>
    <row r="513" spans="13:14" x14ac:dyDescent="0.25">
      <c r="M513" t="str">
        <f>IFERROR(INDEX(INVENTAIRE!$A$4:$A$502,INVENTAIRE!Q527),"")</f>
        <v/>
      </c>
      <c r="N513" t="str">
        <f>IFERROR(INDEX('EMPRUNT MATERIEL'!$B$4:$B$361,'EMPRUNT MATERIEL'!K512),"")</f>
        <v/>
      </c>
    </row>
    <row r="514" spans="13:14" x14ac:dyDescent="0.25">
      <c r="M514" t="str">
        <f>IFERROR(INDEX(INVENTAIRE!$A$4:$A$502,INVENTAIRE!Q528),"")</f>
        <v/>
      </c>
      <c r="N514" t="str">
        <f>IFERROR(INDEX('EMPRUNT MATERIEL'!$B$4:$B$361,'EMPRUNT MATERIEL'!K513),"")</f>
        <v/>
      </c>
    </row>
    <row r="515" spans="13:14" x14ac:dyDescent="0.25">
      <c r="M515" t="str">
        <f>IFERROR(INDEX(INVENTAIRE!$A$4:$A$502,INVENTAIRE!Q529),"")</f>
        <v/>
      </c>
      <c r="N515" t="str">
        <f>IFERROR(INDEX('EMPRUNT MATERIEL'!$B$4:$B$361,'EMPRUNT MATERIEL'!K514),"")</f>
        <v/>
      </c>
    </row>
    <row r="516" spans="13:14" x14ac:dyDescent="0.25">
      <c r="M516" t="str">
        <f>IFERROR(INDEX(INVENTAIRE!$A$4:$A$502,INVENTAIRE!Q530),"")</f>
        <v/>
      </c>
      <c r="N516" t="str">
        <f>IFERROR(INDEX('EMPRUNT MATERIEL'!$B$4:$B$361,'EMPRUNT MATERIEL'!K515),"")</f>
        <v/>
      </c>
    </row>
    <row r="517" spans="13:14" x14ac:dyDescent="0.25">
      <c r="M517" t="str">
        <f>IFERROR(INDEX(INVENTAIRE!$A$4:$A$502,INVENTAIRE!Q531),"")</f>
        <v/>
      </c>
      <c r="N517" t="str">
        <f>IFERROR(INDEX('EMPRUNT MATERIEL'!$B$4:$B$361,'EMPRUNT MATERIEL'!K516),"")</f>
        <v/>
      </c>
    </row>
    <row r="518" spans="13:14" x14ac:dyDescent="0.25">
      <c r="M518" t="str">
        <f>IFERROR(INDEX(INVENTAIRE!$A$4:$A$502,INVENTAIRE!Q532),"")</f>
        <v/>
      </c>
      <c r="N518" t="str">
        <f>IFERROR(INDEX('EMPRUNT MATERIEL'!$B$4:$B$361,'EMPRUNT MATERIEL'!K517),"")</f>
        <v/>
      </c>
    </row>
    <row r="519" spans="13:14" x14ac:dyDescent="0.25">
      <c r="M519" t="str">
        <f>IFERROR(INDEX(INVENTAIRE!$A$4:$A$502,INVENTAIRE!Q533),"")</f>
        <v/>
      </c>
      <c r="N519" t="str">
        <f>IFERROR(INDEX('EMPRUNT MATERIEL'!$B$4:$B$361,'EMPRUNT MATERIEL'!K518),"")</f>
        <v/>
      </c>
    </row>
    <row r="520" spans="13:14" x14ac:dyDescent="0.25">
      <c r="M520" t="str">
        <f>IFERROR(INDEX(INVENTAIRE!$A$4:$A$502,INVENTAIRE!Q534),"")</f>
        <v/>
      </c>
      <c r="N520" t="str">
        <f>IFERROR(INDEX('EMPRUNT MATERIEL'!$B$4:$B$361,'EMPRUNT MATERIEL'!K519),"")</f>
        <v/>
      </c>
    </row>
    <row r="521" spans="13:14" x14ac:dyDescent="0.25">
      <c r="M521" t="str">
        <f>IFERROR(INDEX(INVENTAIRE!$A$4:$A$502,INVENTAIRE!Q535),"")</f>
        <v/>
      </c>
      <c r="N521" t="str">
        <f>IFERROR(INDEX('EMPRUNT MATERIEL'!$B$4:$B$361,'EMPRUNT MATERIEL'!K520),"")</f>
        <v/>
      </c>
    </row>
    <row r="522" spans="13:14" x14ac:dyDescent="0.25">
      <c r="M522" t="str">
        <f>IFERROR(INDEX(INVENTAIRE!$A$4:$A$502,INVENTAIRE!Q536),"")</f>
        <v/>
      </c>
      <c r="N522" t="str">
        <f>IFERROR(INDEX('EMPRUNT MATERIEL'!$B$4:$B$361,'EMPRUNT MATERIEL'!K521),"")</f>
        <v/>
      </c>
    </row>
    <row r="523" spans="13:14" x14ac:dyDescent="0.25">
      <c r="M523" t="str">
        <f>IFERROR(INDEX(INVENTAIRE!$A$4:$A$502,INVENTAIRE!Q537),"")</f>
        <v/>
      </c>
      <c r="N523" t="str">
        <f>IFERROR(INDEX('EMPRUNT MATERIEL'!$B$4:$B$361,'EMPRUNT MATERIEL'!K522),"")</f>
        <v/>
      </c>
    </row>
    <row r="524" spans="13:14" x14ac:dyDescent="0.25">
      <c r="M524" t="str">
        <f>IFERROR(INDEX(INVENTAIRE!$A$4:$A$502,INVENTAIRE!Q538),"")</f>
        <v/>
      </c>
      <c r="N524" t="str">
        <f>IFERROR(INDEX('EMPRUNT MATERIEL'!$B$4:$B$361,'EMPRUNT MATERIEL'!K523),"")</f>
        <v/>
      </c>
    </row>
    <row r="525" spans="13:14" x14ac:dyDescent="0.25">
      <c r="M525" t="str">
        <f>IFERROR(INDEX(INVENTAIRE!$A$4:$A$502,INVENTAIRE!Q539),"")</f>
        <v/>
      </c>
      <c r="N525" t="str">
        <f>IFERROR(INDEX('EMPRUNT MATERIEL'!$B$4:$B$361,'EMPRUNT MATERIEL'!K524),"")</f>
        <v/>
      </c>
    </row>
    <row r="526" spans="13:14" x14ac:dyDescent="0.25">
      <c r="M526" t="str">
        <f>IFERROR(INDEX(INVENTAIRE!$A$4:$A$502,INVENTAIRE!Q540),"")</f>
        <v/>
      </c>
      <c r="N526" t="str">
        <f>IFERROR(INDEX('EMPRUNT MATERIEL'!$B$4:$B$361,'EMPRUNT MATERIEL'!K525),"")</f>
        <v/>
      </c>
    </row>
    <row r="527" spans="13:14" x14ac:dyDescent="0.25">
      <c r="M527" t="str">
        <f>IFERROR(INDEX(INVENTAIRE!$A$4:$A$502,INVENTAIRE!Q541),"")</f>
        <v/>
      </c>
      <c r="N527" t="str">
        <f>IFERROR(INDEX('EMPRUNT MATERIEL'!$B$4:$B$361,'EMPRUNT MATERIEL'!K526),"")</f>
        <v/>
      </c>
    </row>
    <row r="528" spans="13:14" x14ac:dyDescent="0.25">
      <c r="M528" t="str">
        <f>IFERROR(INDEX(INVENTAIRE!$A$4:$A$502,INVENTAIRE!Q542),"")</f>
        <v/>
      </c>
      <c r="N528" t="str">
        <f>IFERROR(INDEX('EMPRUNT MATERIEL'!$B$4:$B$361,'EMPRUNT MATERIEL'!K527),"")</f>
        <v/>
      </c>
    </row>
    <row r="529" spans="13:14" x14ac:dyDescent="0.25">
      <c r="M529" t="str">
        <f>IFERROR(INDEX(INVENTAIRE!$A$4:$A$502,INVENTAIRE!Q543),"")</f>
        <v/>
      </c>
      <c r="N529" t="str">
        <f>IFERROR(INDEX('EMPRUNT MATERIEL'!$B$4:$B$361,'EMPRUNT MATERIEL'!K528),"")</f>
        <v/>
      </c>
    </row>
    <row r="530" spans="13:14" x14ac:dyDescent="0.25">
      <c r="M530" t="str">
        <f>IFERROR(INDEX(INVENTAIRE!$A$4:$A$502,INVENTAIRE!Q544),"")</f>
        <v/>
      </c>
      <c r="N530" t="str">
        <f>IFERROR(INDEX('EMPRUNT MATERIEL'!$B$4:$B$361,'EMPRUNT MATERIEL'!K529),"")</f>
        <v/>
      </c>
    </row>
    <row r="531" spans="13:14" x14ac:dyDescent="0.25">
      <c r="M531" t="str">
        <f>IFERROR(INDEX(INVENTAIRE!$A$4:$A$502,INVENTAIRE!Q545),"")</f>
        <v/>
      </c>
      <c r="N531" t="str">
        <f>IFERROR(INDEX('EMPRUNT MATERIEL'!$B$4:$B$361,'EMPRUNT MATERIEL'!K530),"")</f>
        <v/>
      </c>
    </row>
    <row r="532" spans="13:14" x14ac:dyDescent="0.25">
      <c r="M532" t="str">
        <f>IFERROR(INDEX(INVENTAIRE!$A$4:$A$502,INVENTAIRE!Q546),"")</f>
        <v/>
      </c>
      <c r="N532" t="str">
        <f>IFERROR(INDEX('EMPRUNT MATERIEL'!$B$4:$B$361,'EMPRUNT MATERIEL'!K531),"")</f>
        <v/>
      </c>
    </row>
    <row r="533" spans="13:14" x14ac:dyDescent="0.25">
      <c r="M533" t="str">
        <f>IFERROR(INDEX(INVENTAIRE!$A$4:$A$502,INVENTAIRE!Q547),"")</f>
        <v/>
      </c>
      <c r="N533" t="str">
        <f>IFERROR(INDEX('EMPRUNT MATERIEL'!$B$4:$B$361,'EMPRUNT MATERIEL'!K532),"")</f>
        <v/>
      </c>
    </row>
    <row r="534" spans="13:14" x14ac:dyDescent="0.25">
      <c r="M534" t="str">
        <f>IFERROR(INDEX(INVENTAIRE!$A$4:$A$502,INVENTAIRE!Q548),"")</f>
        <v/>
      </c>
      <c r="N534" t="str">
        <f>IFERROR(INDEX('EMPRUNT MATERIEL'!$B$4:$B$361,'EMPRUNT MATERIEL'!K533),"")</f>
        <v/>
      </c>
    </row>
    <row r="535" spans="13:14" x14ac:dyDescent="0.25">
      <c r="M535" t="str">
        <f>IFERROR(INDEX(INVENTAIRE!$A$4:$A$502,INVENTAIRE!Q549),"")</f>
        <v/>
      </c>
      <c r="N535" t="str">
        <f>IFERROR(INDEX('EMPRUNT MATERIEL'!$B$4:$B$361,'EMPRUNT MATERIEL'!K534),"")</f>
        <v/>
      </c>
    </row>
    <row r="536" spans="13:14" x14ac:dyDescent="0.25">
      <c r="M536" t="str">
        <f>IFERROR(INDEX(INVENTAIRE!$A$4:$A$502,INVENTAIRE!Q550),"")</f>
        <v/>
      </c>
      <c r="N536" t="str">
        <f>IFERROR(INDEX('EMPRUNT MATERIEL'!$B$4:$B$361,'EMPRUNT MATERIEL'!K535),"")</f>
        <v/>
      </c>
    </row>
    <row r="537" spans="13:14" x14ac:dyDescent="0.25">
      <c r="M537" t="str">
        <f>IFERROR(INDEX(INVENTAIRE!$A$4:$A$502,INVENTAIRE!Q551),"")</f>
        <v/>
      </c>
      <c r="N537" t="str">
        <f>IFERROR(INDEX('EMPRUNT MATERIEL'!$B$4:$B$361,'EMPRUNT MATERIEL'!K536),"")</f>
        <v/>
      </c>
    </row>
    <row r="538" spans="13:14" x14ac:dyDescent="0.25">
      <c r="M538" t="str">
        <f>IFERROR(INDEX(INVENTAIRE!$A$4:$A$502,INVENTAIRE!Q552),"")</f>
        <v/>
      </c>
      <c r="N538" t="str">
        <f>IFERROR(INDEX('EMPRUNT MATERIEL'!$B$4:$B$361,'EMPRUNT MATERIEL'!K537),"")</f>
        <v/>
      </c>
    </row>
    <row r="539" spans="13:14" x14ac:dyDescent="0.25">
      <c r="M539" t="str">
        <f>IFERROR(INDEX(INVENTAIRE!$A$4:$A$502,INVENTAIRE!Q553),"")</f>
        <v/>
      </c>
      <c r="N539" t="str">
        <f>IFERROR(INDEX('EMPRUNT MATERIEL'!$B$4:$B$361,'EMPRUNT MATERIEL'!K538),"")</f>
        <v/>
      </c>
    </row>
    <row r="540" spans="13:14" x14ac:dyDescent="0.25">
      <c r="M540" t="str">
        <f>IFERROR(INDEX(INVENTAIRE!$A$4:$A$502,INVENTAIRE!Q554),"")</f>
        <v/>
      </c>
      <c r="N540" t="str">
        <f>IFERROR(INDEX('EMPRUNT MATERIEL'!$B$4:$B$361,'EMPRUNT MATERIEL'!K539),"")</f>
        <v/>
      </c>
    </row>
    <row r="541" spans="13:14" x14ac:dyDescent="0.25">
      <c r="M541" t="str">
        <f>IFERROR(INDEX(INVENTAIRE!$A$4:$A$502,INVENTAIRE!Q555),"")</f>
        <v/>
      </c>
      <c r="N541" t="str">
        <f>IFERROR(INDEX('EMPRUNT MATERIEL'!$B$4:$B$361,'EMPRUNT MATERIEL'!K540),"")</f>
        <v/>
      </c>
    </row>
    <row r="542" spans="13:14" x14ac:dyDescent="0.25">
      <c r="M542" t="str">
        <f>IFERROR(INDEX(INVENTAIRE!$A$4:$A$502,INVENTAIRE!Q556),"")</f>
        <v/>
      </c>
      <c r="N542" t="str">
        <f>IFERROR(INDEX('EMPRUNT MATERIEL'!$B$4:$B$361,'EMPRUNT MATERIEL'!K541),"")</f>
        <v/>
      </c>
    </row>
    <row r="543" spans="13:14" x14ac:dyDescent="0.25">
      <c r="M543" t="str">
        <f>IFERROR(INDEX(INVENTAIRE!$A$4:$A$502,INVENTAIRE!Q557),"")</f>
        <v/>
      </c>
      <c r="N543" t="str">
        <f>IFERROR(INDEX('EMPRUNT MATERIEL'!$B$4:$B$361,'EMPRUNT MATERIEL'!K542),"")</f>
        <v/>
      </c>
    </row>
    <row r="544" spans="13:14" x14ac:dyDescent="0.25">
      <c r="M544" t="str">
        <f>IFERROR(INDEX(INVENTAIRE!$A$4:$A$502,INVENTAIRE!Q558),"")</f>
        <v/>
      </c>
      <c r="N544" t="str">
        <f>IFERROR(INDEX('EMPRUNT MATERIEL'!$B$4:$B$361,'EMPRUNT MATERIEL'!K543),"")</f>
        <v/>
      </c>
    </row>
    <row r="545" spans="13:14" x14ac:dyDescent="0.25">
      <c r="M545" t="str">
        <f>IFERROR(INDEX(INVENTAIRE!$A$4:$A$502,INVENTAIRE!Q559),"")</f>
        <v/>
      </c>
      <c r="N545" t="str">
        <f>IFERROR(INDEX('EMPRUNT MATERIEL'!$B$4:$B$361,'EMPRUNT MATERIEL'!K544),"")</f>
        <v/>
      </c>
    </row>
    <row r="546" spans="13:14" x14ac:dyDescent="0.25">
      <c r="M546" t="str">
        <f>IFERROR(INDEX(INVENTAIRE!$A$4:$A$502,INVENTAIRE!Q560),"")</f>
        <v/>
      </c>
      <c r="N546" t="str">
        <f>IFERROR(INDEX('EMPRUNT MATERIEL'!$B$4:$B$361,'EMPRUNT MATERIEL'!K545),"")</f>
        <v/>
      </c>
    </row>
    <row r="547" spans="13:14" x14ac:dyDescent="0.25">
      <c r="M547" t="str">
        <f>IFERROR(INDEX(INVENTAIRE!$A$4:$A$502,INVENTAIRE!Q561),"")</f>
        <v/>
      </c>
      <c r="N547" t="str">
        <f>IFERROR(INDEX('EMPRUNT MATERIEL'!$B$4:$B$361,'EMPRUNT MATERIEL'!K546),"")</f>
        <v/>
      </c>
    </row>
    <row r="548" spans="13:14" x14ac:dyDescent="0.25">
      <c r="M548" t="str">
        <f>IFERROR(INDEX(INVENTAIRE!$A$4:$A$502,INVENTAIRE!Q562),"")</f>
        <v/>
      </c>
      <c r="N548" t="str">
        <f>IFERROR(INDEX('EMPRUNT MATERIEL'!$B$4:$B$361,'EMPRUNT MATERIEL'!K547),"")</f>
        <v/>
      </c>
    </row>
    <row r="549" spans="13:14" x14ac:dyDescent="0.25">
      <c r="M549" t="str">
        <f>IFERROR(INDEX(INVENTAIRE!$A$4:$A$502,INVENTAIRE!Q563),"")</f>
        <v/>
      </c>
      <c r="N549" t="str">
        <f>IFERROR(INDEX('EMPRUNT MATERIEL'!$B$4:$B$361,'EMPRUNT MATERIEL'!K548),"")</f>
        <v/>
      </c>
    </row>
    <row r="550" spans="13:14" x14ac:dyDescent="0.25">
      <c r="M550" t="str">
        <f>IFERROR(INDEX(INVENTAIRE!$A$4:$A$502,INVENTAIRE!Q564),"")</f>
        <v/>
      </c>
      <c r="N550" t="str">
        <f>IFERROR(INDEX('EMPRUNT MATERIEL'!$B$4:$B$361,'EMPRUNT MATERIEL'!K549),"")</f>
        <v/>
      </c>
    </row>
    <row r="551" spans="13:14" x14ac:dyDescent="0.25">
      <c r="M551" t="str">
        <f>IFERROR(INDEX(INVENTAIRE!$A$4:$A$502,INVENTAIRE!Q1046465),"")</f>
        <v/>
      </c>
      <c r="N551" t="str">
        <f>IFERROR(INDEX('EMPRUNT MATERIEL'!$C$4:$C$361,'EMPRUNT MATERIEL'!L1046326),"")</f>
        <v/>
      </c>
    </row>
    <row r="552" spans="13:14" x14ac:dyDescent="0.25">
      <c r="M552" t="str">
        <f>IFERROR(INDEX(INVENTAIRE!$A$4:$A$502,INVENTAIRE!Q1046466),"")</f>
        <v/>
      </c>
      <c r="N552" t="str">
        <f>IFERROR(INDEX('EMPRUNT MATERIEL'!$C$4:$C$361,'EMPRUNT MATERIEL'!L1046327),"")</f>
        <v/>
      </c>
    </row>
    <row r="553" spans="13:14" x14ac:dyDescent="0.25">
      <c r="M553" t="str">
        <f>IFERROR(INDEX(INVENTAIRE!$A$4:$A$502,INVENTAIRE!Q1046467),"")</f>
        <v/>
      </c>
      <c r="N553" t="str">
        <f>IFERROR(INDEX('EMPRUNT MATERIEL'!$C$4:$C$361,'EMPRUNT MATERIEL'!L1046328),"")</f>
        <v/>
      </c>
    </row>
    <row r="554" spans="13:14" x14ac:dyDescent="0.25">
      <c r="M554" t="str">
        <f>IFERROR(INDEX(INVENTAIRE!$A$4:$A$502,INVENTAIRE!Q1046468),"")</f>
        <v/>
      </c>
      <c r="N554" t="str">
        <f>IFERROR(INDEX('EMPRUNT MATERIEL'!$C$4:$C$361,'EMPRUNT MATERIEL'!L1046329),"")</f>
        <v/>
      </c>
    </row>
    <row r="555" spans="13:14" x14ac:dyDescent="0.25">
      <c r="M555" t="str">
        <f>IFERROR(INDEX(INVENTAIRE!$A$4:$A$502,INVENTAIRE!Q1046469),"")</f>
        <v/>
      </c>
      <c r="N555" t="str">
        <f>IFERROR(INDEX('EMPRUNT MATERIEL'!$C$4:$C$361,'EMPRUNT MATERIEL'!L1046330),"")</f>
        <v/>
      </c>
    </row>
    <row r="556" spans="13:14" x14ac:dyDescent="0.25">
      <c r="M556" t="str">
        <f>IFERROR(INDEX(INVENTAIRE!$A$4:$A$502,INVENTAIRE!Q1046470),"")</f>
        <v/>
      </c>
      <c r="N556" t="str">
        <f>IFERROR(INDEX('EMPRUNT MATERIEL'!$C$4:$C$361,'EMPRUNT MATERIEL'!L1046331),"")</f>
        <v/>
      </c>
    </row>
    <row r="557" spans="13:14" x14ac:dyDescent="0.25">
      <c r="M557" t="str">
        <f>IFERROR(INDEX(INVENTAIRE!$A$4:$A$502,INVENTAIRE!Q1046471),"")</f>
        <v/>
      </c>
      <c r="N557" t="str">
        <f>IFERROR(INDEX('EMPRUNT MATERIEL'!$C$4:$C$361,'EMPRUNT MATERIEL'!L1046332),"")</f>
        <v/>
      </c>
    </row>
    <row r="558" spans="13:14" x14ac:dyDescent="0.25">
      <c r="M558" t="str">
        <f>IFERROR(INDEX(INVENTAIRE!$A$4:$A$502,INVENTAIRE!Q1046472),"")</f>
        <v/>
      </c>
      <c r="N558" t="str">
        <f>IFERROR(INDEX('EMPRUNT MATERIEL'!$C$4:$C$361,'EMPRUNT MATERIEL'!L1046333),"")</f>
        <v/>
      </c>
    </row>
    <row r="559" spans="13:14" x14ac:dyDescent="0.25">
      <c r="M559" t="str">
        <f>IFERROR(INDEX(INVENTAIRE!$A$4:$A$502,INVENTAIRE!Q1046473),"")</f>
        <v/>
      </c>
      <c r="N559" t="str">
        <f>IFERROR(INDEX('EMPRUNT MATERIEL'!$C$4:$C$361,'EMPRUNT MATERIEL'!L1046334),"")</f>
        <v/>
      </c>
    </row>
    <row r="560" spans="13:14" x14ac:dyDescent="0.25">
      <c r="M560" t="str">
        <f>IFERROR(INDEX(INVENTAIRE!$A$4:$A$502,INVENTAIRE!Q1046474),"")</f>
        <v/>
      </c>
      <c r="N560" t="str">
        <f>IFERROR(INDEX('EMPRUNT MATERIEL'!$C$4:$C$361,'EMPRUNT MATERIEL'!L1046335),"")</f>
        <v/>
      </c>
    </row>
    <row r="561" spans="13:14" x14ac:dyDescent="0.25">
      <c r="M561" t="str">
        <f>IFERROR(INDEX(INVENTAIRE!$A$4:$A$502,INVENTAIRE!Q1046475),"")</f>
        <v/>
      </c>
      <c r="N561" t="str">
        <f>IFERROR(INDEX('EMPRUNT MATERIEL'!$C$4:$C$361,'EMPRUNT MATERIEL'!L1046336),"")</f>
        <v/>
      </c>
    </row>
    <row r="562" spans="13:14" x14ac:dyDescent="0.25">
      <c r="M562" t="str">
        <f>IFERROR(INDEX(INVENTAIRE!$A$4:$A$502,INVENTAIRE!Q1046476),"")</f>
        <v/>
      </c>
      <c r="N562" t="str">
        <f>IFERROR(INDEX('EMPRUNT MATERIEL'!$C$4:$C$361,'EMPRUNT MATERIEL'!L1046337),"")</f>
        <v/>
      </c>
    </row>
    <row r="563" spans="13:14" x14ac:dyDescent="0.25">
      <c r="M563" t="str">
        <f>IFERROR(INDEX(INVENTAIRE!$A$4:$A$502,INVENTAIRE!Q1046477),"")</f>
        <v/>
      </c>
      <c r="N563" t="str">
        <f>IFERROR(INDEX('EMPRUNT MATERIEL'!$C$4:$C$361,'EMPRUNT MATERIEL'!L1046338),"")</f>
        <v/>
      </c>
    </row>
    <row r="564" spans="13:14" x14ac:dyDescent="0.25">
      <c r="M564" t="str">
        <f>IFERROR(INDEX(INVENTAIRE!$A$4:$A$502,INVENTAIRE!Q1046478),"")</f>
        <v/>
      </c>
      <c r="N564" t="str">
        <f>IFERROR(INDEX('EMPRUNT MATERIEL'!$C$4:$C$361,'EMPRUNT MATERIEL'!L1046339),"")</f>
        <v/>
      </c>
    </row>
    <row r="565" spans="13:14" x14ac:dyDescent="0.25">
      <c r="M565" t="str">
        <f>IFERROR(INDEX(INVENTAIRE!$A$4:$A$502,INVENTAIRE!Q1046479),"")</f>
        <v/>
      </c>
      <c r="N565" t="str">
        <f>IFERROR(INDEX('EMPRUNT MATERIEL'!$C$4:$C$361,'EMPRUNT MATERIEL'!L1046340),"")</f>
        <v/>
      </c>
    </row>
    <row r="566" spans="13:14" x14ac:dyDescent="0.25">
      <c r="M566" t="str">
        <f>IFERROR(INDEX(INVENTAIRE!$A$4:$A$502,INVENTAIRE!Q1046480),"")</f>
        <v/>
      </c>
      <c r="N566" t="str">
        <f>IFERROR(INDEX('EMPRUNT MATERIEL'!$C$4:$C$361,'EMPRUNT MATERIEL'!L1046341),"")</f>
        <v/>
      </c>
    </row>
    <row r="567" spans="13:14" x14ac:dyDescent="0.25">
      <c r="M567" t="str">
        <f>IFERROR(INDEX(INVENTAIRE!$A$4:$A$502,INVENTAIRE!Q1046481),"")</f>
        <v/>
      </c>
      <c r="N567" t="str">
        <f>IFERROR(INDEX('EMPRUNT MATERIEL'!$C$4:$C$361,'EMPRUNT MATERIEL'!L1046342),"")</f>
        <v/>
      </c>
    </row>
    <row r="568" spans="13:14" x14ac:dyDescent="0.25">
      <c r="M568" t="str">
        <f>IFERROR(INDEX(INVENTAIRE!$A$4:$A$502,INVENTAIRE!Q1046482),"")</f>
        <v/>
      </c>
      <c r="N568" t="str">
        <f>IFERROR(INDEX('EMPRUNT MATERIEL'!$C$4:$C$361,'EMPRUNT MATERIEL'!L1046343),"")</f>
        <v/>
      </c>
    </row>
    <row r="569" spans="13:14" x14ac:dyDescent="0.25">
      <c r="M569" t="str">
        <f>IFERROR(INDEX(INVENTAIRE!$A$4:$A$502,INVENTAIRE!Q1046483),"")</f>
        <v/>
      </c>
      <c r="N569" t="str">
        <f>IFERROR(INDEX('EMPRUNT MATERIEL'!$C$4:$C$361,'EMPRUNT MATERIEL'!L1046344),"")</f>
        <v/>
      </c>
    </row>
    <row r="570" spans="13:14" x14ac:dyDescent="0.25">
      <c r="M570" t="str">
        <f>IFERROR(INDEX(INVENTAIRE!$A$4:$A$502,INVENTAIRE!Q1046484),"")</f>
        <v/>
      </c>
      <c r="N570" t="str">
        <f>IFERROR(INDEX('EMPRUNT MATERIEL'!$C$4:$C$361,'EMPRUNT MATERIEL'!L1046345),"")</f>
        <v/>
      </c>
    </row>
    <row r="571" spans="13:14" x14ac:dyDescent="0.25">
      <c r="M571" t="str">
        <f>IFERROR(INDEX(INVENTAIRE!$A$4:$A$502,INVENTAIRE!Q1046485),"")</f>
        <v/>
      </c>
      <c r="N571" t="str">
        <f>IFERROR(INDEX('EMPRUNT MATERIEL'!$C$4:$C$361,'EMPRUNT MATERIEL'!L1046346),"")</f>
        <v/>
      </c>
    </row>
    <row r="572" spans="13:14" x14ac:dyDescent="0.25">
      <c r="M572" t="str">
        <f>IFERROR(INDEX(INVENTAIRE!$A$4:$A$502,INVENTAIRE!Q1046486),"")</f>
        <v/>
      </c>
      <c r="N572" t="str">
        <f>IFERROR(INDEX('EMPRUNT MATERIEL'!$C$4:$C$361,'EMPRUNT MATERIEL'!L1046347),"")</f>
        <v/>
      </c>
    </row>
    <row r="573" spans="13:14" x14ac:dyDescent="0.25">
      <c r="M573" t="str">
        <f>IFERROR(INDEX(INVENTAIRE!$A$4:$A$502,INVENTAIRE!Q1046487),"")</f>
        <v/>
      </c>
      <c r="N573" t="str">
        <f>IFERROR(INDEX('EMPRUNT MATERIEL'!$C$4:$C$361,'EMPRUNT MATERIEL'!L1046348),"")</f>
        <v/>
      </c>
    </row>
    <row r="574" spans="13:14" x14ac:dyDescent="0.25">
      <c r="M574" t="str">
        <f>IFERROR(INDEX(INVENTAIRE!$A$4:$A$502,INVENTAIRE!Q1046488),"")</f>
        <v/>
      </c>
      <c r="N574" t="str">
        <f>IFERROR(INDEX('EMPRUNT MATERIEL'!$C$4:$C$361,'EMPRUNT MATERIEL'!L1046349),"")</f>
        <v/>
      </c>
    </row>
    <row r="575" spans="13:14" x14ac:dyDescent="0.25">
      <c r="M575" t="str">
        <f>IFERROR(INDEX(INVENTAIRE!$A$4:$A$502,INVENTAIRE!Q1046489),"")</f>
        <v/>
      </c>
      <c r="N575" t="str">
        <f>IFERROR(INDEX('EMPRUNT MATERIEL'!$C$4:$C$361,'EMPRUNT MATERIEL'!L1046350),"")</f>
        <v/>
      </c>
    </row>
    <row r="576" spans="13:14" x14ac:dyDescent="0.25">
      <c r="M576" t="str">
        <f>IFERROR(INDEX(INVENTAIRE!$A$4:$A$502,INVENTAIRE!Q1046490),"")</f>
        <v/>
      </c>
      <c r="N576" t="str">
        <f>IFERROR(INDEX('EMPRUNT MATERIEL'!$C$4:$C$361,'EMPRUNT MATERIEL'!L1046351),"")</f>
        <v/>
      </c>
    </row>
    <row r="577" spans="13:14" x14ac:dyDescent="0.25">
      <c r="M577" t="str">
        <f>IFERROR(INDEX(INVENTAIRE!$A$4:$A$502,INVENTAIRE!Q1046491),"")</f>
        <v/>
      </c>
      <c r="N577" t="str">
        <f>IFERROR(INDEX('EMPRUNT MATERIEL'!$C$4:$C$361,'EMPRUNT MATERIEL'!L1046352),"")</f>
        <v/>
      </c>
    </row>
    <row r="578" spans="13:14" x14ac:dyDescent="0.25">
      <c r="M578" t="str">
        <f>IFERROR(INDEX(INVENTAIRE!$A$4:$A$502,INVENTAIRE!Q1046492),"")</f>
        <v/>
      </c>
      <c r="N578" t="str">
        <f>IFERROR(INDEX('EMPRUNT MATERIEL'!$C$4:$C$361,'EMPRUNT MATERIEL'!L1046353),"")</f>
        <v/>
      </c>
    </row>
    <row r="579" spans="13:14" x14ac:dyDescent="0.25">
      <c r="M579" t="str">
        <f>IFERROR(INDEX(INVENTAIRE!$A$4:$A$502,INVENTAIRE!Q1046493),"")</f>
        <v/>
      </c>
      <c r="N579" t="str">
        <f>IFERROR(INDEX('EMPRUNT MATERIEL'!$C$4:$C$361,'EMPRUNT MATERIEL'!L1046354),"")</f>
        <v/>
      </c>
    </row>
    <row r="580" spans="13:14" x14ac:dyDescent="0.25">
      <c r="M580" t="str">
        <f>IFERROR(INDEX(INVENTAIRE!$A$4:$A$502,INVENTAIRE!Q1046494),"")</f>
        <v/>
      </c>
      <c r="N580" t="str">
        <f>IFERROR(INDEX('EMPRUNT MATERIEL'!$C$4:$C$361,'EMPRUNT MATERIEL'!L1046355),"")</f>
        <v/>
      </c>
    </row>
    <row r="581" spans="13:14" x14ac:dyDescent="0.25">
      <c r="M581" t="str">
        <f>IFERROR(INDEX(INVENTAIRE!$A$4:$A$502,INVENTAIRE!Q1046495),"")</f>
        <v/>
      </c>
      <c r="N581" t="str">
        <f>IFERROR(INDEX('EMPRUNT MATERIEL'!$C$4:$C$361,'EMPRUNT MATERIEL'!L1046356),"")</f>
        <v/>
      </c>
    </row>
    <row r="582" spans="13:14" x14ac:dyDescent="0.25">
      <c r="M582" t="str">
        <f>IFERROR(INDEX(INVENTAIRE!$A$4:$A$502,INVENTAIRE!Q1046496),"")</f>
        <v/>
      </c>
      <c r="N582" t="str">
        <f>IFERROR(INDEX('EMPRUNT MATERIEL'!$C$4:$C$361,'EMPRUNT MATERIEL'!L1046357),"")</f>
        <v/>
      </c>
    </row>
    <row r="583" spans="13:14" x14ac:dyDescent="0.25">
      <c r="M583" t="str">
        <f>IFERROR(INDEX(INVENTAIRE!$A$4:$A$502,INVENTAIRE!Q1046497),"")</f>
        <v/>
      </c>
      <c r="N583" t="str">
        <f>IFERROR(INDEX('EMPRUNT MATERIEL'!$C$4:$C$361,'EMPRUNT MATERIEL'!L1046358),"")</f>
        <v/>
      </c>
    </row>
    <row r="584" spans="13:14" x14ac:dyDescent="0.25">
      <c r="M584" t="str">
        <f>IFERROR(INDEX(INVENTAIRE!$A$4:$A$502,INVENTAIRE!Q1046498),"")</f>
        <v/>
      </c>
      <c r="N584" t="str">
        <f>IFERROR(INDEX('EMPRUNT MATERIEL'!$C$4:$C$361,'EMPRUNT MATERIEL'!L1046359),"")</f>
        <v/>
      </c>
    </row>
    <row r="585" spans="13:14" x14ac:dyDescent="0.25">
      <c r="M585" t="str">
        <f>IFERROR(INDEX(INVENTAIRE!$A$4:$A$502,INVENTAIRE!Q1046499),"")</f>
        <v/>
      </c>
      <c r="N585" t="str">
        <f>IFERROR(INDEX('EMPRUNT MATERIEL'!$C$4:$C$361,'EMPRUNT MATERIEL'!L1046360),"")</f>
        <v/>
      </c>
    </row>
    <row r="586" spans="13:14" x14ac:dyDescent="0.25">
      <c r="M586" t="str">
        <f>IFERROR(INDEX(INVENTAIRE!$A$4:$A$502,INVENTAIRE!Q1046500),"")</f>
        <v/>
      </c>
      <c r="N586" t="str">
        <f>IFERROR(INDEX('EMPRUNT MATERIEL'!$C$4:$C$361,'EMPRUNT MATERIEL'!L1046361),"")</f>
        <v/>
      </c>
    </row>
    <row r="587" spans="13:14" x14ac:dyDescent="0.25">
      <c r="M587" t="str">
        <f>IFERROR(INDEX(INVENTAIRE!$A$4:$A$502,INVENTAIRE!Q1046501),"")</f>
        <v/>
      </c>
      <c r="N587" t="str">
        <f>IFERROR(INDEX('EMPRUNT MATERIEL'!$C$4:$C$361,'EMPRUNT MATERIEL'!L1046362),"")</f>
        <v/>
      </c>
    </row>
    <row r="588" spans="13:14" x14ac:dyDescent="0.25">
      <c r="M588" t="str">
        <f>IFERROR(INDEX(INVENTAIRE!$A$4:$A$502,INVENTAIRE!Q1046502),"")</f>
        <v/>
      </c>
      <c r="N588" t="str">
        <f>IFERROR(INDEX('EMPRUNT MATERIEL'!$C$4:$C$361,'EMPRUNT MATERIEL'!L1046363),"")</f>
        <v/>
      </c>
    </row>
    <row r="589" spans="13:14" x14ac:dyDescent="0.25">
      <c r="M589" t="str">
        <f>IFERROR(INDEX(INVENTAIRE!$A$4:$A$502,INVENTAIRE!Q1046503),"")</f>
        <v/>
      </c>
      <c r="N589" t="str">
        <f>IFERROR(INDEX('EMPRUNT MATERIEL'!$C$4:$C$361,'EMPRUNT MATERIEL'!L1046364),"")</f>
        <v/>
      </c>
    </row>
    <row r="590" spans="13:14" x14ac:dyDescent="0.25">
      <c r="M590" t="str">
        <f>IFERROR(INDEX(INVENTAIRE!$A$4:$A$502,INVENTAIRE!Q1046504),"")</f>
        <v/>
      </c>
      <c r="N590" t="str">
        <f>IFERROR(INDEX('EMPRUNT MATERIEL'!$C$4:$C$361,'EMPRUNT MATERIEL'!L1046365),"")</f>
        <v/>
      </c>
    </row>
    <row r="591" spans="13:14" x14ac:dyDescent="0.25">
      <c r="M591" t="str">
        <f>IFERROR(INDEX(INVENTAIRE!$A$4:$A$502,INVENTAIRE!Q1046505),"")</f>
        <v/>
      </c>
      <c r="N591" t="str">
        <f>IFERROR(INDEX('EMPRUNT MATERIEL'!$C$4:$C$361,'EMPRUNT MATERIEL'!L1046366),"")</f>
        <v/>
      </c>
    </row>
    <row r="592" spans="13:14" x14ac:dyDescent="0.25">
      <c r="M592" t="str">
        <f>IFERROR(INDEX(INVENTAIRE!$A$4:$A$502,INVENTAIRE!Q1046506),"")</f>
        <v/>
      </c>
      <c r="N592" t="str">
        <f>IFERROR(INDEX('EMPRUNT MATERIEL'!$C$4:$C$361,'EMPRUNT MATERIEL'!L1046367),"")</f>
        <v/>
      </c>
    </row>
    <row r="593" spans="13:14" x14ac:dyDescent="0.25">
      <c r="M593" t="str">
        <f>IFERROR(INDEX(INVENTAIRE!$A$4:$A$502,INVENTAIRE!Q1046507),"")</f>
        <v/>
      </c>
      <c r="N593" t="str">
        <f>IFERROR(INDEX('EMPRUNT MATERIEL'!$C$4:$C$361,'EMPRUNT MATERIEL'!L1046368),"")</f>
        <v/>
      </c>
    </row>
    <row r="594" spans="13:14" x14ac:dyDescent="0.25">
      <c r="M594" t="str">
        <f>IFERROR(INDEX(INVENTAIRE!$A$4:$A$502,INVENTAIRE!Q1046508),"")</f>
        <v/>
      </c>
      <c r="N594" t="str">
        <f>IFERROR(INDEX('EMPRUNT MATERIEL'!$C$4:$C$361,'EMPRUNT MATERIEL'!L1046369),"")</f>
        <v/>
      </c>
    </row>
    <row r="595" spans="13:14" x14ac:dyDescent="0.25">
      <c r="M595" t="str">
        <f>IFERROR(INDEX(INVENTAIRE!$A$4:$A$502,INVENTAIRE!Q1046509),"")</f>
        <v/>
      </c>
      <c r="N595" t="str">
        <f>IFERROR(INDEX('EMPRUNT MATERIEL'!$C$4:$C$361,'EMPRUNT MATERIEL'!L1046370),"")</f>
        <v/>
      </c>
    </row>
    <row r="596" spans="13:14" x14ac:dyDescent="0.25">
      <c r="M596" t="str">
        <f>IFERROR(INDEX(INVENTAIRE!$A$4:$A$502,INVENTAIRE!Q1046510),"")</f>
        <v/>
      </c>
      <c r="N596" t="str">
        <f>IFERROR(INDEX('EMPRUNT MATERIEL'!$C$4:$C$361,'EMPRUNT MATERIEL'!L1046371),"")</f>
        <v/>
      </c>
    </row>
    <row r="597" spans="13:14" x14ac:dyDescent="0.25">
      <c r="M597" t="str">
        <f>IFERROR(INDEX(INVENTAIRE!$A$4:$A$502,INVENTAIRE!Q1046511),"")</f>
        <v/>
      </c>
      <c r="N597" t="str">
        <f>IFERROR(INDEX('EMPRUNT MATERIEL'!$C$4:$C$361,'EMPRUNT MATERIEL'!L1046372),"")</f>
        <v/>
      </c>
    </row>
    <row r="598" spans="13:14" x14ac:dyDescent="0.25">
      <c r="M598" t="str">
        <f>IFERROR(INDEX(INVENTAIRE!$A$4:$A$502,INVENTAIRE!Q1046512),"")</f>
        <v/>
      </c>
      <c r="N598" t="str">
        <f>IFERROR(INDEX('EMPRUNT MATERIEL'!$C$4:$C$361,'EMPRUNT MATERIEL'!L1046373),"")</f>
        <v/>
      </c>
    </row>
    <row r="599" spans="13:14" x14ac:dyDescent="0.25">
      <c r="M599" t="str">
        <f>IFERROR(INDEX(INVENTAIRE!$A$4:$A$502,INVENTAIRE!Q1046513),"")</f>
        <v/>
      </c>
      <c r="N599" t="str">
        <f>IFERROR(INDEX('EMPRUNT MATERIEL'!$C$4:$C$361,'EMPRUNT MATERIEL'!L1046374),"")</f>
        <v/>
      </c>
    </row>
    <row r="600" spans="13:14" x14ac:dyDescent="0.25">
      <c r="M600" t="str">
        <f>IFERROR(INDEX(INVENTAIRE!$A$4:$A$502,INVENTAIRE!Q1046514),"")</f>
        <v/>
      </c>
      <c r="N600" t="str">
        <f>IFERROR(INDEX('EMPRUNT MATERIEL'!$C$4:$C$361,'EMPRUNT MATERIEL'!L1046375),"")</f>
        <v/>
      </c>
    </row>
    <row r="601" spans="13:14" x14ac:dyDescent="0.25">
      <c r="M601" t="str">
        <f>IFERROR(INDEX(INVENTAIRE!$A$4:$A$502,INVENTAIRE!Q1046515),"")</f>
        <v/>
      </c>
      <c r="N601" t="str">
        <f>IFERROR(INDEX('EMPRUNT MATERIEL'!$C$4:$C$361,'EMPRUNT MATERIEL'!L1046376),"")</f>
        <v/>
      </c>
    </row>
    <row r="602" spans="13:14" x14ac:dyDescent="0.25">
      <c r="M602" t="str">
        <f>IFERROR(INDEX(INVENTAIRE!$A$4:$A$502,INVENTAIRE!Q1046516),"")</f>
        <v/>
      </c>
      <c r="N602" t="str">
        <f>IFERROR(INDEX('EMPRUNT MATERIEL'!$C$4:$C$361,'EMPRUNT MATERIEL'!L1046377),"")</f>
        <v/>
      </c>
    </row>
    <row r="603" spans="13:14" x14ac:dyDescent="0.25">
      <c r="M603" t="str">
        <f>IFERROR(INDEX(INVENTAIRE!$A$4:$A$502,INVENTAIRE!Q1046517),"")</f>
        <v/>
      </c>
      <c r="N603" t="str">
        <f>IFERROR(INDEX('EMPRUNT MATERIEL'!$C$4:$C$361,'EMPRUNT MATERIEL'!L1046378),"")</f>
        <v/>
      </c>
    </row>
    <row r="604" spans="13:14" x14ac:dyDescent="0.25">
      <c r="M604" t="str">
        <f>IFERROR(INDEX(INVENTAIRE!$A$4:$A$502,INVENTAIRE!Q1046518),"")</f>
        <v/>
      </c>
      <c r="N604" t="str">
        <f>IFERROR(INDEX('EMPRUNT MATERIEL'!$C$4:$C$361,'EMPRUNT MATERIEL'!L1046379),"")</f>
        <v/>
      </c>
    </row>
    <row r="605" spans="13:14" x14ac:dyDescent="0.25">
      <c r="M605" t="str">
        <f>IFERROR(INDEX(INVENTAIRE!$A$4:$A$502,INVENTAIRE!Q1046519),"")</f>
        <v/>
      </c>
      <c r="N605" t="str">
        <f>IFERROR(INDEX('EMPRUNT MATERIEL'!$C$4:$C$361,'EMPRUNT MATERIEL'!L1046380),"")</f>
        <v/>
      </c>
    </row>
    <row r="606" spans="13:14" x14ac:dyDescent="0.25">
      <c r="M606" t="str">
        <f>IFERROR(INDEX(INVENTAIRE!$A$4:$A$502,INVENTAIRE!Q1046520),"")</f>
        <v/>
      </c>
      <c r="N606" t="str">
        <f>IFERROR(INDEX('EMPRUNT MATERIEL'!$C$4:$C$361,'EMPRUNT MATERIEL'!L1046381),"")</f>
        <v/>
      </c>
    </row>
    <row r="607" spans="13:14" x14ac:dyDescent="0.25">
      <c r="M607" t="str">
        <f>IFERROR(INDEX(INVENTAIRE!$A$4:$A$502,INVENTAIRE!Q1046521),"")</f>
        <v/>
      </c>
      <c r="N607" t="str">
        <f>IFERROR(INDEX('EMPRUNT MATERIEL'!$C$4:$C$361,'EMPRUNT MATERIEL'!L1046382),"")</f>
        <v/>
      </c>
    </row>
    <row r="608" spans="13:14" x14ac:dyDescent="0.25">
      <c r="M608" t="str">
        <f>IFERROR(INDEX(INVENTAIRE!$A$4:$A$502,INVENTAIRE!Q1046522),"")</f>
        <v/>
      </c>
      <c r="N608" t="str">
        <f>IFERROR(INDEX('EMPRUNT MATERIEL'!$C$4:$C$361,'EMPRUNT MATERIEL'!L1046383),"")</f>
        <v/>
      </c>
    </row>
    <row r="609" spans="13:14" x14ac:dyDescent="0.25">
      <c r="M609" t="str">
        <f>IFERROR(INDEX(INVENTAIRE!$A$4:$A$502,INVENTAIRE!Q1046523),"")</f>
        <v/>
      </c>
      <c r="N609" t="str">
        <f>IFERROR(INDEX('EMPRUNT MATERIEL'!$C$4:$C$361,'EMPRUNT MATERIEL'!L1046384),"")</f>
        <v/>
      </c>
    </row>
    <row r="610" spans="13:14" x14ac:dyDescent="0.25">
      <c r="M610" t="str">
        <f>IFERROR(INDEX(INVENTAIRE!$A$4:$A$502,INVENTAIRE!Q1046524),"")</f>
        <v/>
      </c>
      <c r="N610" t="str">
        <f>IFERROR(INDEX('EMPRUNT MATERIEL'!$C$4:$C$361,'EMPRUNT MATERIEL'!L1046385),"")</f>
        <v/>
      </c>
    </row>
    <row r="611" spans="13:14" x14ac:dyDescent="0.25">
      <c r="M611" t="str">
        <f>IFERROR(INDEX(INVENTAIRE!$A$4:$A$502,INVENTAIRE!Q1046525),"")</f>
        <v/>
      </c>
      <c r="N611" t="str">
        <f>IFERROR(INDEX('EMPRUNT MATERIEL'!$C$4:$C$361,'EMPRUNT MATERIEL'!L1046386),"")</f>
        <v/>
      </c>
    </row>
    <row r="612" spans="13:14" x14ac:dyDescent="0.25">
      <c r="M612" t="str">
        <f>IFERROR(INDEX(INVENTAIRE!$A$4:$A$502,INVENTAIRE!Q1046526),"")</f>
        <v/>
      </c>
      <c r="N612" t="str">
        <f>IFERROR(INDEX('EMPRUNT MATERIEL'!$C$4:$C$361,'EMPRUNT MATERIEL'!L1046387),"")</f>
        <v/>
      </c>
    </row>
    <row r="613" spans="13:14" x14ac:dyDescent="0.25">
      <c r="M613" t="str">
        <f>IFERROR(INDEX(INVENTAIRE!$A$4:$A$502,INVENTAIRE!Q1046527),"")</f>
        <v/>
      </c>
      <c r="N613" t="str">
        <f>IFERROR(INDEX('EMPRUNT MATERIEL'!$C$4:$C$361,'EMPRUNT MATERIEL'!L1046388),"")</f>
        <v/>
      </c>
    </row>
    <row r="614" spans="13:14" x14ac:dyDescent="0.25">
      <c r="M614" t="str">
        <f>IFERROR(INDEX(INVENTAIRE!$A$4:$A$502,INVENTAIRE!Q1046528),"")</f>
        <v/>
      </c>
      <c r="N614" t="str">
        <f>IFERROR(INDEX('EMPRUNT MATERIEL'!$C$4:$C$361,'EMPRUNT MATERIEL'!L1046389),"")</f>
        <v/>
      </c>
    </row>
    <row r="615" spans="13:14" x14ac:dyDescent="0.25">
      <c r="M615" t="str">
        <f>IFERROR(INDEX(INVENTAIRE!$A$4:$A$502,INVENTAIRE!Q1046529),"")</f>
        <v/>
      </c>
      <c r="N615" t="str">
        <f>IFERROR(INDEX('EMPRUNT MATERIEL'!$C$4:$C$361,'EMPRUNT MATERIEL'!L1046390),"")</f>
        <v/>
      </c>
    </row>
    <row r="616" spans="13:14" x14ac:dyDescent="0.25">
      <c r="M616" t="str">
        <f>IFERROR(INDEX(INVENTAIRE!$A$4:$A$502,INVENTAIRE!Q1046530),"")</f>
        <v/>
      </c>
      <c r="N616" t="str">
        <f>IFERROR(INDEX('EMPRUNT MATERIEL'!$C$4:$C$361,'EMPRUNT MATERIEL'!L1046391),"")</f>
        <v/>
      </c>
    </row>
    <row r="617" spans="13:14" x14ac:dyDescent="0.25">
      <c r="M617" t="str">
        <f>IFERROR(INDEX(INVENTAIRE!$A$4:$A$502,INVENTAIRE!Q1046531),"")</f>
        <v/>
      </c>
      <c r="N617" t="str">
        <f>IFERROR(INDEX('EMPRUNT MATERIEL'!$C$4:$C$361,'EMPRUNT MATERIEL'!L1046392),"")</f>
        <v/>
      </c>
    </row>
    <row r="618" spans="13:14" x14ac:dyDescent="0.25">
      <c r="M618" t="str">
        <f>IFERROR(INDEX(INVENTAIRE!$A$4:$A$502,INVENTAIRE!Q1046532),"")</f>
        <v/>
      </c>
      <c r="N618" t="str">
        <f>IFERROR(INDEX('EMPRUNT MATERIEL'!$C$4:$C$361,'EMPRUNT MATERIEL'!L1046393),"")</f>
        <v/>
      </c>
    </row>
    <row r="619" spans="13:14" x14ac:dyDescent="0.25">
      <c r="M619" t="str">
        <f>IFERROR(INDEX(INVENTAIRE!$A$4:$A$502,INVENTAIRE!Q1046533),"")</f>
        <v/>
      </c>
      <c r="N619" t="str">
        <f>IFERROR(INDEX('EMPRUNT MATERIEL'!$C$4:$C$361,'EMPRUNT MATERIEL'!L1046394),"")</f>
        <v/>
      </c>
    </row>
    <row r="620" spans="13:14" x14ac:dyDescent="0.25">
      <c r="M620" t="str">
        <f>IFERROR(INDEX(INVENTAIRE!$A$4:$A$502,INVENTAIRE!Q1046534),"")</f>
        <v/>
      </c>
      <c r="N620" t="str">
        <f>IFERROR(INDEX('EMPRUNT MATERIEL'!$C$4:$C$361,'EMPRUNT MATERIEL'!L1046395),"")</f>
        <v/>
      </c>
    </row>
    <row r="621" spans="13:14" x14ac:dyDescent="0.25">
      <c r="M621" t="str">
        <f>IFERROR(INDEX(INVENTAIRE!$A$4:$A$502,INVENTAIRE!Q1046535),"")</f>
        <v/>
      </c>
      <c r="N621" t="str">
        <f>IFERROR(INDEX('EMPRUNT MATERIEL'!$C$4:$C$361,'EMPRUNT MATERIEL'!L1046396),"")</f>
        <v/>
      </c>
    </row>
    <row r="622" spans="13:14" x14ac:dyDescent="0.25">
      <c r="M622" t="str">
        <f>IFERROR(INDEX(INVENTAIRE!$A$4:$A$502,INVENTAIRE!Q1046536),"")</f>
        <v/>
      </c>
      <c r="N622" t="str">
        <f>IFERROR(INDEX('EMPRUNT MATERIEL'!$C$4:$C$361,'EMPRUNT MATERIEL'!L1046397),"")</f>
        <v/>
      </c>
    </row>
    <row r="623" spans="13:14" x14ac:dyDescent="0.25">
      <c r="M623" t="str">
        <f>IFERROR(INDEX(INVENTAIRE!$A$4:$A$502,INVENTAIRE!Q1046537),"")</f>
        <v/>
      </c>
      <c r="N623" t="str">
        <f>IFERROR(INDEX('EMPRUNT MATERIEL'!$C$4:$C$361,'EMPRUNT MATERIEL'!L1046398),"")</f>
        <v/>
      </c>
    </row>
    <row r="624" spans="13:14" x14ac:dyDescent="0.25">
      <c r="M624" t="str">
        <f>IFERROR(INDEX(INVENTAIRE!$A$4:$A$502,INVENTAIRE!Q1046538),"")</f>
        <v/>
      </c>
      <c r="N624" t="str">
        <f>IFERROR(INDEX('EMPRUNT MATERIEL'!$C$4:$C$361,'EMPRUNT MATERIEL'!L1046399),"")</f>
        <v/>
      </c>
    </row>
    <row r="625" spans="13:14" x14ac:dyDescent="0.25">
      <c r="M625" t="str">
        <f>IFERROR(INDEX(INVENTAIRE!$A$4:$A$502,INVENTAIRE!Q1046539),"")</f>
        <v/>
      </c>
      <c r="N625" t="str">
        <f>IFERROR(INDEX('EMPRUNT MATERIEL'!$C$4:$C$361,'EMPRUNT MATERIEL'!L1046400),"")</f>
        <v/>
      </c>
    </row>
    <row r="626" spans="13:14" x14ac:dyDescent="0.25">
      <c r="M626" t="str">
        <f>IFERROR(INDEX(INVENTAIRE!$A$4:$A$502,INVENTAIRE!Q1046540),"")</f>
        <v/>
      </c>
      <c r="N626" t="str">
        <f>IFERROR(INDEX('EMPRUNT MATERIEL'!$C$4:$C$361,'EMPRUNT MATERIEL'!L1046401),"")</f>
        <v/>
      </c>
    </row>
    <row r="627" spans="13:14" x14ac:dyDescent="0.25">
      <c r="M627" t="str">
        <f>IFERROR(INDEX(INVENTAIRE!$A$4:$A$502,INVENTAIRE!Q1046541),"")</f>
        <v/>
      </c>
      <c r="N627" t="str">
        <f>IFERROR(INDEX('EMPRUNT MATERIEL'!$C$4:$C$361,'EMPRUNT MATERIEL'!L1046402),"")</f>
        <v/>
      </c>
    </row>
    <row r="628" spans="13:14" x14ac:dyDescent="0.25">
      <c r="M628" t="str">
        <f>IFERROR(INDEX(INVENTAIRE!$A$4:$A$502,INVENTAIRE!Q1046542),"")</f>
        <v/>
      </c>
      <c r="N628" t="str">
        <f>IFERROR(INDEX('EMPRUNT MATERIEL'!$C$4:$C$361,'EMPRUNT MATERIEL'!L1046403),"")</f>
        <v/>
      </c>
    </row>
    <row r="629" spans="13:14" x14ac:dyDescent="0.25">
      <c r="M629" t="str">
        <f>IFERROR(INDEX(INVENTAIRE!$A$4:$A$502,INVENTAIRE!Q1046543),"")</f>
        <v/>
      </c>
      <c r="N629" t="str">
        <f>IFERROR(INDEX('EMPRUNT MATERIEL'!$C$4:$C$361,'EMPRUNT MATERIEL'!L1046404),"")</f>
        <v/>
      </c>
    </row>
    <row r="630" spans="13:14" x14ac:dyDescent="0.25">
      <c r="M630" t="str">
        <f>IFERROR(INDEX(INVENTAIRE!$A$4:$A$502,INVENTAIRE!Q1046544),"")</f>
        <v/>
      </c>
      <c r="N630" t="str">
        <f>IFERROR(INDEX('EMPRUNT MATERIEL'!$C$4:$C$361,'EMPRUNT MATERIEL'!L1046405),"")</f>
        <v/>
      </c>
    </row>
    <row r="631" spans="13:14" x14ac:dyDescent="0.25">
      <c r="M631" t="str">
        <f>IFERROR(INDEX(INVENTAIRE!$A$4:$A$502,INVENTAIRE!Q1046545),"")</f>
        <v/>
      </c>
      <c r="N631" t="str">
        <f>IFERROR(INDEX('EMPRUNT MATERIEL'!$C$4:$C$361,'EMPRUNT MATERIEL'!L1046406),"")</f>
        <v/>
      </c>
    </row>
    <row r="632" spans="13:14" x14ac:dyDescent="0.25">
      <c r="M632" t="str">
        <f>IFERROR(INDEX(INVENTAIRE!$A$4:$A$502,INVENTAIRE!Q1046546),"")</f>
        <v/>
      </c>
      <c r="N632" t="str">
        <f>IFERROR(INDEX('EMPRUNT MATERIEL'!$C$4:$C$361,'EMPRUNT MATERIEL'!L1046407),"")</f>
        <v/>
      </c>
    </row>
    <row r="633" spans="13:14" x14ac:dyDescent="0.25">
      <c r="M633" t="str">
        <f>IFERROR(INDEX(INVENTAIRE!$A$4:$A$502,INVENTAIRE!Q1046547),"")</f>
        <v/>
      </c>
      <c r="N633" t="str">
        <f>IFERROR(INDEX('EMPRUNT MATERIEL'!$C$4:$C$361,'EMPRUNT MATERIEL'!L1046408),"")</f>
        <v/>
      </c>
    </row>
    <row r="634" spans="13:14" x14ac:dyDescent="0.25">
      <c r="M634" t="str">
        <f>IFERROR(INDEX(INVENTAIRE!$A$4:$A$502,INVENTAIRE!Q1046548),"")</f>
        <v/>
      </c>
      <c r="N634" t="str">
        <f>IFERROR(INDEX('EMPRUNT MATERIEL'!$C$4:$C$361,'EMPRUNT MATERIEL'!L1046409),"")</f>
        <v/>
      </c>
    </row>
    <row r="635" spans="13:14" x14ac:dyDescent="0.25">
      <c r="M635" t="str">
        <f>IFERROR(INDEX(INVENTAIRE!$A$4:$A$502,INVENTAIRE!Q1046549),"")</f>
        <v/>
      </c>
      <c r="N635" t="str">
        <f>IFERROR(INDEX('EMPRUNT MATERIEL'!$C$4:$C$361,'EMPRUNT MATERIEL'!L1046410),"")</f>
        <v/>
      </c>
    </row>
    <row r="636" spans="13:14" x14ac:dyDescent="0.25">
      <c r="M636" t="str">
        <f>IFERROR(INDEX(INVENTAIRE!$A$4:$A$502,INVENTAIRE!Q1046550),"")</f>
        <v/>
      </c>
      <c r="N636" t="str">
        <f>IFERROR(INDEX('EMPRUNT MATERIEL'!$C$4:$C$361,'EMPRUNT MATERIEL'!L1046411),"")</f>
        <v/>
      </c>
    </row>
    <row r="637" spans="13:14" x14ac:dyDescent="0.25">
      <c r="M637" t="str">
        <f>IFERROR(INDEX(INVENTAIRE!$A$4:$A$502,INVENTAIRE!Q1046551),"")</f>
        <v/>
      </c>
      <c r="N637" t="str">
        <f>IFERROR(INDEX('EMPRUNT MATERIEL'!$C$4:$C$361,'EMPRUNT MATERIEL'!L1046412),"")</f>
        <v/>
      </c>
    </row>
    <row r="638" spans="13:14" x14ac:dyDescent="0.25">
      <c r="M638" t="str">
        <f>IFERROR(INDEX(INVENTAIRE!$A$4:$A$502,INVENTAIRE!Q1046552),"")</f>
        <v/>
      </c>
      <c r="N638" t="str">
        <f>IFERROR(INDEX('EMPRUNT MATERIEL'!$C$4:$C$361,'EMPRUNT MATERIEL'!L1046413),"")</f>
        <v/>
      </c>
    </row>
    <row r="639" spans="13:14" x14ac:dyDescent="0.25">
      <c r="M639" t="str">
        <f>IFERROR(INDEX(INVENTAIRE!$A$4:$A$502,INVENTAIRE!Q1046553),"")</f>
        <v/>
      </c>
      <c r="N639" t="str">
        <f>IFERROR(INDEX('EMPRUNT MATERIEL'!$C$4:$C$361,'EMPRUNT MATERIEL'!L1046414),"")</f>
        <v/>
      </c>
    </row>
    <row r="640" spans="13:14" x14ac:dyDescent="0.25">
      <c r="M640" t="str">
        <f>IFERROR(INDEX(INVENTAIRE!$A$4:$A$502,INVENTAIRE!Q1046554),"")</f>
        <v/>
      </c>
      <c r="N640" t="str">
        <f>IFERROR(INDEX('EMPRUNT MATERIEL'!$C$4:$C$361,'EMPRUNT MATERIEL'!L1046415),"")</f>
        <v/>
      </c>
    </row>
    <row r="641" spans="13:14" x14ac:dyDescent="0.25">
      <c r="M641" t="str">
        <f>IFERROR(INDEX(INVENTAIRE!$A$4:$A$502,INVENTAIRE!Q1046555),"")</f>
        <v/>
      </c>
      <c r="N641" t="str">
        <f>IFERROR(INDEX('EMPRUNT MATERIEL'!$C$4:$C$361,'EMPRUNT MATERIEL'!L1046416),"")</f>
        <v/>
      </c>
    </row>
    <row r="642" spans="13:14" x14ac:dyDescent="0.25">
      <c r="M642" t="str">
        <f>IFERROR(INDEX(INVENTAIRE!$A$4:$A$502,INVENTAIRE!Q1046556),"")</f>
        <v/>
      </c>
      <c r="N642" t="str">
        <f>IFERROR(INDEX('EMPRUNT MATERIEL'!$C$4:$C$361,'EMPRUNT MATERIEL'!L1046417),"")</f>
        <v/>
      </c>
    </row>
    <row r="643" spans="13:14" x14ac:dyDescent="0.25">
      <c r="M643" t="str">
        <f>IFERROR(INDEX(INVENTAIRE!$A$4:$A$502,INVENTAIRE!Q1046557),"")</f>
        <v/>
      </c>
      <c r="N643" t="str">
        <f>IFERROR(INDEX('EMPRUNT MATERIEL'!$C$4:$C$361,'EMPRUNT MATERIEL'!L1046418),"")</f>
        <v/>
      </c>
    </row>
    <row r="644" spans="13:14" x14ac:dyDescent="0.25">
      <c r="M644" t="str">
        <f>IFERROR(INDEX(INVENTAIRE!$A$4:$A$502,INVENTAIRE!Q1046558),"")</f>
        <v/>
      </c>
      <c r="N644" t="str">
        <f>IFERROR(INDEX('EMPRUNT MATERIEL'!$C$4:$C$361,'EMPRUNT MATERIEL'!L1046419),"")</f>
        <v/>
      </c>
    </row>
    <row r="645" spans="13:14" x14ac:dyDescent="0.25">
      <c r="M645" t="str">
        <f>IFERROR(INDEX(INVENTAIRE!$A$4:$A$502,INVENTAIRE!Q1046559),"")</f>
        <v/>
      </c>
      <c r="N645" t="str">
        <f>IFERROR(INDEX('EMPRUNT MATERIEL'!$C$4:$C$361,'EMPRUNT MATERIEL'!L1046420),"")</f>
        <v/>
      </c>
    </row>
    <row r="646" spans="13:14" x14ac:dyDescent="0.25">
      <c r="M646" t="str">
        <f>IFERROR(INDEX(INVENTAIRE!$A$4:$A$502,INVENTAIRE!Q1046560),"")</f>
        <v/>
      </c>
      <c r="N646" t="str">
        <f>IFERROR(INDEX('EMPRUNT MATERIEL'!$C$4:$C$361,'EMPRUNT MATERIEL'!L1046421),"")</f>
        <v/>
      </c>
    </row>
    <row r="647" spans="13:14" x14ac:dyDescent="0.25">
      <c r="M647" t="str">
        <f>IFERROR(INDEX(INVENTAIRE!$A$4:$A$502,INVENTAIRE!Q1046561),"")</f>
        <v/>
      </c>
      <c r="N647" t="str">
        <f>IFERROR(INDEX('EMPRUNT MATERIEL'!$C$4:$C$361,'EMPRUNT MATERIEL'!L1046422),"")</f>
        <v/>
      </c>
    </row>
    <row r="648" spans="13:14" x14ac:dyDescent="0.25">
      <c r="M648" t="str">
        <f>IFERROR(INDEX(INVENTAIRE!$A$4:$A$502,INVENTAIRE!Q1046562),"")</f>
        <v/>
      </c>
      <c r="N648" t="str">
        <f>IFERROR(INDEX('EMPRUNT MATERIEL'!$C$4:$C$361,'EMPRUNT MATERIEL'!L1046423),"")</f>
        <v/>
      </c>
    </row>
    <row r="649" spans="13:14" x14ac:dyDescent="0.25">
      <c r="M649" t="str">
        <f>IFERROR(INDEX(INVENTAIRE!$A$4:$A$502,INVENTAIRE!Q1046563),"")</f>
        <v/>
      </c>
      <c r="N649" t="str">
        <f>IFERROR(INDEX('EMPRUNT MATERIEL'!$C$4:$C$361,'EMPRUNT MATERIEL'!L1046424),"")</f>
        <v/>
      </c>
    </row>
    <row r="650" spans="13:14" x14ac:dyDescent="0.25">
      <c r="M650" t="str">
        <f>IFERROR(INDEX(INVENTAIRE!$A$4:$A$502,INVENTAIRE!Q1046564),"")</f>
        <v/>
      </c>
      <c r="N650" t="str">
        <f>IFERROR(INDEX('EMPRUNT MATERIEL'!$C$4:$C$361,'EMPRUNT MATERIEL'!L1046425),"")</f>
        <v/>
      </c>
    </row>
    <row r="651" spans="13:14" x14ac:dyDescent="0.25">
      <c r="M651" t="str">
        <f>IFERROR(INDEX(INVENTAIRE!$A$4:$A$502,INVENTAIRE!Q1046565),"")</f>
        <v/>
      </c>
      <c r="N651" t="str">
        <f>IFERROR(INDEX('EMPRUNT MATERIEL'!$C$4:$C$361,'EMPRUNT MATERIEL'!L1046426),"")</f>
        <v/>
      </c>
    </row>
    <row r="652" spans="13:14" x14ac:dyDescent="0.25">
      <c r="M652" t="str">
        <f>IFERROR(INDEX(INVENTAIRE!$A$4:$A$502,INVENTAIRE!Q1046566),"")</f>
        <v/>
      </c>
      <c r="N652" t="str">
        <f>IFERROR(INDEX('EMPRUNT MATERIEL'!$C$4:$C$361,'EMPRUNT MATERIEL'!L1046427),"")</f>
        <v/>
      </c>
    </row>
    <row r="653" spans="13:14" x14ac:dyDescent="0.25">
      <c r="M653" t="str">
        <f>IFERROR(INDEX(INVENTAIRE!$A$4:$A$502,INVENTAIRE!Q1046567),"")</f>
        <v/>
      </c>
      <c r="N653" t="str">
        <f>IFERROR(INDEX('EMPRUNT MATERIEL'!$C$4:$C$361,'EMPRUNT MATERIEL'!L1046428),"")</f>
        <v/>
      </c>
    </row>
    <row r="654" spans="13:14" x14ac:dyDescent="0.25">
      <c r="M654" t="str">
        <f>IFERROR(INDEX(INVENTAIRE!$A$4:$A$502,INVENTAIRE!Q1046568),"")</f>
        <v/>
      </c>
      <c r="N654" t="str">
        <f>IFERROR(INDEX('EMPRUNT MATERIEL'!$C$4:$C$361,'EMPRUNT MATERIEL'!L1046429),"")</f>
        <v/>
      </c>
    </row>
    <row r="655" spans="13:14" x14ac:dyDescent="0.25">
      <c r="M655" t="str">
        <f>IFERROR(INDEX(INVENTAIRE!$A$4:$A$502,INVENTAIRE!Q1046569),"")</f>
        <v/>
      </c>
      <c r="N655" t="str">
        <f>IFERROR(INDEX('EMPRUNT MATERIEL'!$C$4:$C$361,'EMPRUNT MATERIEL'!L1046430),"")</f>
        <v/>
      </c>
    </row>
    <row r="656" spans="13:14" x14ac:dyDescent="0.25">
      <c r="M656" t="str">
        <f>IFERROR(INDEX(INVENTAIRE!$A$4:$A$502,INVENTAIRE!Q1046570),"")</f>
        <v/>
      </c>
      <c r="N656" t="str">
        <f>IFERROR(INDEX('EMPRUNT MATERIEL'!$C$4:$C$361,'EMPRUNT MATERIEL'!L1046431),"")</f>
        <v/>
      </c>
    </row>
    <row r="657" spans="13:14" x14ac:dyDescent="0.25">
      <c r="M657" t="str">
        <f>IFERROR(INDEX(INVENTAIRE!$A$4:$A$502,INVENTAIRE!Q1046571),"")</f>
        <v/>
      </c>
      <c r="N657" t="str">
        <f>IFERROR(INDEX('EMPRUNT MATERIEL'!$C$4:$C$361,'EMPRUNT MATERIEL'!L1046432),"")</f>
        <v/>
      </c>
    </row>
    <row r="658" spans="13:14" x14ac:dyDescent="0.25">
      <c r="M658" t="str">
        <f>IFERROR(INDEX(INVENTAIRE!$A$4:$A$502,INVENTAIRE!Q1046572),"")</f>
        <v/>
      </c>
      <c r="N658" t="str">
        <f>IFERROR(INDEX('EMPRUNT MATERIEL'!$C$4:$C$361,'EMPRUNT MATERIEL'!L1046433),"")</f>
        <v/>
      </c>
    </row>
    <row r="659" spans="13:14" x14ac:dyDescent="0.25">
      <c r="M659" t="str">
        <f>IFERROR(INDEX(INVENTAIRE!$A$4:$A$502,INVENTAIRE!Q1046573),"")</f>
        <v/>
      </c>
      <c r="N659" t="str">
        <f>IFERROR(INDEX('EMPRUNT MATERIEL'!$C$4:$C$361,'EMPRUNT MATERIEL'!L1046434),"")</f>
        <v/>
      </c>
    </row>
    <row r="660" spans="13:14" x14ac:dyDescent="0.25">
      <c r="M660" t="str">
        <f>IFERROR(INDEX(INVENTAIRE!$A$4:$A$502,INVENTAIRE!Q1046574),"")</f>
        <v/>
      </c>
      <c r="N660" t="str">
        <f>IFERROR(INDEX('EMPRUNT MATERIEL'!$C$4:$C$361,'EMPRUNT MATERIEL'!L1046435),"")</f>
        <v/>
      </c>
    </row>
    <row r="661" spans="13:14" x14ac:dyDescent="0.25">
      <c r="M661" t="str">
        <f>IFERROR(INDEX(INVENTAIRE!$A$4:$A$502,INVENTAIRE!Q1046575),"")</f>
        <v/>
      </c>
      <c r="N661" t="str">
        <f>IFERROR(INDEX('EMPRUNT MATERIEL'!$C$4:$C$361,'EMPRUNT MATERIEL'!L1046436),"")</f>
        <v/>
      </c>
    </row>
    <row r="662" spans="13:14" x14ac:dyDescent="0.25">
      <c r="M662" t="str">
        <f>IFERROR(INDEX(INVENTAIRE!$A$4:$A$502,INVENTAIRE!Q1046576),"")</f>
        <v/>
      </c>
      <c r="N662" t="str">
        <f>IFERROR(INDEX('EMPRUNT MATERIEL'!$C$4:$C$361,'EMPRUNT MATERIEL'!L1046437),"")</f>
        <v/>
      </c>
    </row>
    <row r="663" spans="13:14" x14ac:dyDescent="0.25">
      <c r="M663" t="str">
        <f>IFERROR(INDEX(INVENTAIRE!$A$4:$A$502,INVENTAIRE!Q1046577),"")</f>
        <v/>
      </c>
      <c r="N663" t="str">
        <f>IFERROR(INDEX('EMPRUNT MATERIEL'!$C$4:$C$361,'EMPRUNT MATERIEL'!L1046438),"")</f>
        <v/>
      </c>
    </row>
    <row r="664" spans="13:14" x14ac:dyDescent="0.25">
      <c r="M664" t="str">
        <f>IFERROR(INDEX(INVENTAIRE!$A$4:$A$502,INVENTAIRE!Q1046578),"")</f>
        <v/>
      </c>
      <c r="N664" t="str">
        <f>IFERROR(INDEX('EMPRUNT MATERIEL'!$C$4:$C$361,'EMPRUNT MATERIEL'!L1046439),"")</f>
        <v/>
      </c>
    </row>
    <row r="665" spans="13:14" x14ac:dyDescent="0.25">
      <c r="M665" t="str">
        <f>IFERROR(INDEX(INVENTAIRE!$A$4:$A$502,INVENTAIRE!Q1046579),"")</f>
        <v/>
      </c>
      <c r="N665" t="str">
        <f>IFERROR(INDEX('EMPRUNT MATERIEL'!$C$4:$C$361,'EMPRUNT MATERIEL'!L1046440),"")</f>
        <v/>
      </c>
    </row>
    <row r="666" spans="13:14" x14ac:dyDescent="0.25">
      <c r="M666" t="str">
        <f>IFERROR(INDEX(INVENTAIRE!$A$4:$A$502,INVENTAIRE!Q1046580),"")</f>
        <v/>
      </c>
      <c r="N666" t="str">
        <f>IFERROR(INDEX('EMPRUNT MATERIEL'!$C$4:$C$361,'EMPRUNT MATERIEL'!L1046441),"")</f>
        <v/>
      </c>
    </row>
    <row r="667" spans="13:14" x14ac:dyDescent="0.25">
      <c r="M667" t="str">
        <f>IFERROR(INDEX(INVENTAIRE!$A$4:$A$502,INVENTAIRE!Q1046581),"")</f>
        <v/>
      </c>
      <c r="N667" t="str">
        <f>IFERROR(INDEX('EMPRUNT MATERIEL'!$C$4:$C$361,'EMPRUNT MATERIEL'!L1046442),"")</f>
        <v/>
      </c>
    </row>
    <row r="668" spans="13:14" x14ac:dyDescent="0.25">
      <c r="M668" t="str">
        <f>IFERROR(INDEX(INVENTAIRE!$A$4:$A$502,INVENTAIRE!Q1046582),"")</f>
        <v/>
      </c>
      <c r="N668" t="str">
        <f>IFERROR(INDEX('EMPRUNT MATERIEL'!$C$4:$C$361,'EMPRUNT MATERIEL'!L1046443),"")</f>
        <v/>
      </c>
    </row>
    <row r="669" spans="13:14" x14ac:dyDescent="0.25">
      <c r="M669" t="str">
        <f>IFERROR(INDEX(INVENTAIRE!$A$4:$A$502,INVENTAIRE!Q1046583),"")</f>
        <v/>
      </c>
      <c r="N669" t="str">
        <f>IFERROR(INDEX('EMPRUNT MATERIEL'!$C$4:$C$361,'EMPRUNT MATERIEL'!L1046444),"")</f>
        <v/>
      </c>
    </row>
    <row r="670" spans="13:14" x14ac:dyDescent="0.25">
      <c r="M670" t="str">
        <f>IFERROR(INDEX(INVENTAIRE!$A$4:$A$502,INVENTAIRE!Q1046584),"")</f>
        <v/>
      </c>
      <c r="N670" t="str">
        <f>IFERROR(INDEX('EMPRUNT MATERIEL'!$C$4:$C$361,'EMPRUNT MATERIEL'!L1046445),"")</f>
        <v/>
      </c>
    </row>
    <row r="671" spans="13:14" x14ac:dyDescent="0.25">
      <c r="M671" t="str">
        <f>IFERROR(INDEX(INVENTAIRE!$A$4:$A$502,INVENTAIRE!Q1046585),"")</f>
        <v/>
      </c>
      <c r="N671" t="str">
        <f>IFERROR(INDEX('EMPRUNT MATERIEL'!$C$4:$C$361,'EMPRUNT MATERIEL'!L1046446),"")</f>
        <v/>
      </c>
    </row>
    <row r="672" spans="13:14" x14ac:dyDescent="0.25">
      <c r="M672" t="str">
        <f>IFERROR(INDEX(INVENTAIRE!$A$4:$A$502,INVENTAIRE!Q1046586),"")</f>
        <v/>
      </c>
      <c r="N672" t="str">
        <f>IFERROR(INDEX('EMPRUNT MATERIEL'!$C$4:$C$361,'EMPRUNT MATERIEL'!L1046447),"")</f>
        <v/>
      </c>
    </row>
    <row r="673" spans="13:14" x14ac:dyDescent="0.25">
      <c r="M673" t="str">
        <f>IFERROR(INDEX(INVENTAIRE!$A$4:$A$502,INVENTAIRE!Q1046587),"")</f>
        <v/>
      </c>
      <c r="N673" t="str">
        <f>IFERROR(INDEX('EMPRUNT MATERIEL'!$C$4:$C$361,'EMPRUNT MATERIEL'!L1046448),"")</f>
        <v/>
      </c>
    </row>
    <row r="674" spans="13:14" x14ac:dyDescent="0.25">
      <c r="M674" t="str">
        <f>IFERROR(INDEX(INVENTAIRE!$A$4:$A$502,INVENTAIRE!Q1046588),"")</f>
        <v/>
      </c>
      <c r="N674" t="str">
        <f>IFERROR(INDEX('EMPRUNT MATERIEL'!$C$4:$C$361,'EMPRUNT MATERIEL'!L1046449),"")</f>
        <v/>
      </c>
    </row>
    <row r="675" spans="13:14" x14ac:dyDescent="0.25">
      <c r="M675" t="str">
        <f>IFERROR(INDEX(INVENTAIRE!$A$4:$A$502,INVENTAIRE!Q1046589),"")</f>
        <v/>
      </c>
      <c r="N675" t="str">
        <f>IFERROR(INDEX('EMPRUNT MATERIEL'!$C$4:$C$361,'EMPRUNT MATERIEL'!L1046450),"")</f>
        <v/>
      </c>
    </row>
    <row r="676" spans="13:14" x14ac:dyDescent="0.25">
      <c r="M676" t="str">
        <f>IFERROR(INDEX(INVENTAIRE!$A$4:$A$502,INVENTAIRE!Q1046590),"")</f>
        <v/>
      </c>
      <c r="N676" t="str">
        <f>IFERROR(INDEX('EMPRUNT MATERIEL'!$C$4:$C$361,'EMPRUNT MATERIEL'!L1046451),"")</f>
        <v/>
      </c>
    </row>
    <row r="677" spans="13:14" x14ac:dyDescent="0.25">
      <c r="M677" t="str">
        <f>IFERROR(INDEX(INVENTAIRE!$A$4:$A$502,INVENTAIRE!Q1046591),"")</f>
        <v/>
      </c>
      <c r="N677" t="str">
        <f>IFERROR(INDEX('EMPRUNT MATERIEL'!$C$4:$C$361,'EMPRUNT MATERIEL'!L1046452),"")</f>
        <v/>
      </c>
    </row>
    <row r="678" spans="13:14" x14ac:dyDescent="0.25">
      <c r="M678" t="str">
        <f>IFERROR(INDEX(INVENTAIRE!$A$4:$A$502,INVENTAIRE!Q1046592),"")</f>
        <v/>
      </c>
      <c r="N678" t="str">
        <f>IFERROR(INDEX('EMPRUNT MATERIEL'!$C$4:$C$361,'EMPRUNT MATERIEL'!L1046453),"")</f>
        <v/>
      </c>
    </row>
    <row r="679" spans="13:14" x14ac:dyDescent="0.25">
      <c r="M679" t="str">
        <f>IFERROR(INDEX(INVENTAIRE!$A$4:$A$502,INVENTAIRE!Q1046593),"")</f>
        <v/>
      </c>
      <c r="N679" t="str">
        <f>IFERROR(INDEX('EMPRUNT MATERIEL'!$C$4:$C$361,'EMPRUNT MATERIEL'!L1046454),"")</f>
        <v/>
      </c>
    </row>
    <row r="680" spans="13:14" x14ac:dyDescent="0.25">
      <c r="M680" t="str">
        <f>IFERROR(INDEX(INVENTAIRE!$A$4:$A$502,INVENTAIRE!Q1046594),"")</f>
        <v/>
      </c>
      <c r="N680" t="str">
        <f>IFERROR(INDEX('EMPRUNT MATERIEL'!$C$4:$C$361,'EMPRUNT MATERIEL'!L1046455),"")</f>
        <v/>
      </c>
    </row>
    <row r="681" spans="13:14" x14ac:dyDescent="0.25">
      <c r="M681" t="str">
        <f>IFERROR(INDEX(INVENTAIRE!$A$4:$A$502,INVENTAIRE!Q1046595),"")</f>
        <v/>
      </c>
      <c r="N681" t="str">
        <f>IFERROR(INDEX('EMPRUNT MATERIEL'!$C$4:$C$361,'EMPRUNT MATERIEL'!L1046456),"")</f>
        <v/>
      </c>
    </row>
    <row r="682" spans="13:14" x14ac:dyDescent="0.25">
      <c r="M682" t="str">
        <f>IFERROR(INDEX(INVENTAIRE!$A$4:$A$502,INVENTAIRE!Q1046596),"")</f>
        <v/>
      </c>
      <c r="N682" t="str">
        <f>IFERROR(INDEX('EMPRUNT MATERIEL'!$C$4:$C$361,'EMPRUNT MATERIEL'!L1046457),"")</f>
        <v/>
      </c>
    </row>
    <row r="683" spans="13:14" x14ac:dyDescent="0.25">
      <c r="M683" t="str">
        <f>IFERROR(INDEX(INVENTAIRE!$A$4:$A$502,INVENTAIRE!Q1046597),"")</f>
        <v/>
      </c>
      <c r="N683" t="str">
        <f>IFERROR(INDEX('EMPRUNT MATERIEL'!$C$4:$C$361,'EMPRUNT MATERIEL'!L1046458),"")</f>
        <v/>
      </c>
    </row>
    <row r="684" spans="13:14" x14ac:dyDescent="0.25">
      <c r="M684" t="str">
        <f>IFERROR(INDEX(INVENTAIRE!$A$4:$A$502,INVENTAIRE!Q1046598),"")</f>
        <v/>
      </c>
      <c r="N684" t="str">
        <f>IFERROR(INDEX('EMPRUNT MATERIEL'!$C$4:$C$361,'EMPRUNT MATERIEL'!L1046459),"")</f>
        <v/>
      </c>
    </row>
    <row r="685" spans="13:14" x14ac:dyDescent="0.25">
      <c r="M685" t="str">
        <f>IFERROR(INDEX(INVENTAIRE!$A$4:$A$502,INVENTAIRE!Q1046599),"")</f>
        <v/>
      </c>
      <c r="N685" t="str">
        <f>IFERROR(INDEX('EMPRUNT MATERIEL'!$C$4:$C$361,'EMPRUNT MATERIEL'!L1046460),"")</f>
        <v/>
      </c>
    </row>
    <row r="686" spans="13:14" x14ac:dyDescent="0.25">
      <c r="M686" t="str">
        <f>IFERROR(INDEX(INVENTAIRE!$A$4:$A$502,INVENTAIRE!Q1046600),"")</f>
        <v/>
      </c>
      <c r="N686" t="str">
        <f>IFERROR(INDEX('EMPRUNT MATERIEL'!$C$4:$C$361,'EMPRUNT MATERIEL'!L1046461),"")</f>
        <v/>
      </c>
    </row>
    <row r="687" spans="13:14" x14ac:dyDescent="0.25">
      <c r="M687" t="str">
        <f>IFERROR(INDEX(INVENTAIRE!$A$4:$A$502,INVENTAIRE!Q1046601),"")</f>
        <v/>
      </c>
      <c r="N687" t="str">
        <f>IFERROR(INDEX('EMPRUNT MATERIEL'!$C$4:$C$361,'EMPRUNT MATERIEL'!L1046462),"")</f>
        <v/>
      </c>
    </row>
    <row r="688" spans="13:14" x14ac:dyDescent="0.25">
      <c r="M688" t="str">
        <f>IFERROR(INDEX(INVENTAIRE!$A$4:$A$502,INVENTAIRE!Q1046602),"")</f>
        <v/>
      </c>
      <c r="N688" t="str">
        <f>IFERROR(INDEX('EMPRUNT MATERIEL'!$C$4:$C$361,'EMPRUNT MATERIEL'!L1046463),"")</f>
        <v/>
      </c>
    </row>
    <row r="689" spans="13:14" x14ac:dyDescent="0.25">
      <c r="M689" t="str">
        <f>IFERROR(INDEX(INVENTAIRE!$A$4:$A$502,INVENTAIRE!Q1046603),"")</f>
        <v/>
      </c>
      <c r="N689" t="str">
        <f>IFERROR(INDEX('EMPRUNT MATERIEL'!$C$4:$C$361,'EMPRUNT MATERIEL'!L1046464),"")</f>
        <v/>
      </c>
    </row>
    <row r="690" spans="13:14" x14ac:dyDescent="0.25">
      <c r="M690" t="str">
        <f>IFERROR(INDEX(INVENTAIRE!$A$4:$A$502,INVENTAIRE!Q1046604),"")</f>
        <v/>
      </c>
      <c r="N690" t="str">
        <f>IFERROR(INDEX('EMPRUNT MATERIEL'!$C$4:$C$361,'EMPRUNT MATERIEL'!L1046465),"")</f>
        <v/>
      </c>
    </row>
    <row r="691" spans="13:14" x14ac:dyDescent="0.25">
      <c r="M691" t="str">
        <f>IFERROR(INDEX(INVENTAIRE!$A$4:$A$502,INVENTAIRE!Q1046605),"")</f>
        <v/>
      </c>
      <c r="N691" t="str">
        <f>IFERROR(INDEX('EMPRUNT MATERIEL'!$C$4:$C$361,'EMPRUNT MATERIEL'!L1046466),"")</f>
        <v/>
      </c>
    </row>
    <row r="692" spans="13:14" x14ac:dyDescent="0.25">
      <c r="M692" t="str">
        <f>IFERROR(INDEX(INVENTAIRE!$A$4:$A$502,INVENTAIRE!Q1046606),"")</f>
        <v/>
      </c>
      <c r="N692" t="str">
        <f>IFERROR(INDEX('EMPRUNT MATERIEL'!$C$4:$C$361,'EMPRUNT MATERIEL'!L1046467),"")</f>
        <v/>
      </c>
    </row>
    <row r="693" spans="13:14" x14ac:dyDescent="0.25">
      <c r="M693" t="str">
        <f>IFERROR(INDEX(INVENTAIRE!$A$4:$A$502,INVENTAIRE!Q1046607),"")</f>
        <v/>
      </c>
      <c r="N693" t="str">
        <f>IFERROR(INDEX('EMPRUNT MATERIEL'!$C$4:$C$361,'EMPRUNT MATERIEL'!L1046468),"")</f>
        <v/>
      </c>
    </row>
    <row r="694" spans="13:14" x14ac:dyDescent="0.25">
      <c r="M694" t="str">
        <f>IFERROR(INDEX(INVENTAIRE!$A$4:$A$502,INVENTAIRE!Q1046608),"")</f>
        <v/>
      </c>
      <c r="N694" t="str">
        <f>IFERROR(INDEX('EMPRUNT MATERIEL'!$C$4:$C$361,'EMPRUNT MATERIEL'!L1046469),"")</f>
        <v/>
      </c>
    </row>
    <row r="695" spans="13:14" x14ac:dyDescent="0.25">
      <c r="M695" t="str">
        <f>IFERROR(INDEX(INVENTAIRE!$A$4:$A$502,INVENTAIRE!Q1046609),"")</f>
        <v/>
      </c>
      <c r="N695" t="str">
        <f>IFERROR(INDEX('EMPRUNT MATERIEL'!$C$4:$C$361,'EMPRUNT MATERIEL'!L1046470),"")</f>
        <v/>
      </c>
    </row>
    <row r="696" spans="13:14" x14ac:dyDescent="0.25">
      <c r="M696" t="str">
        <f>IFERROR(INDEX(INVENTAIRE!$A$4:$A$502,INVENTAIRE!Q1046610),"")</f>
        <v/>
      </c>
      <c r="N696" t="str">
        <f>IFERROR(INDEX('EMPRUNT MATERIEL'!$C$4:$C$361,'EMPRUNT MATERIEL'!L1046471),"")</f>
        <v/>
      </c>
    </row>
    <row r="697" spans="13:14" x14ac:dyDescent="0.25">
      <c r="M697" t="str">
        <f>IFERROR(INDEX(INVENTAIRE!$A$4:$A$502,INVENTAIRE!Q1046611),"")</f>
        <v/>
      </c>
      <c r="N697" t="str">
        <f>IFERROR(INDEX('EMPRUNT MATERIEL'!$C$4:$C$361,'EMPRUNT MATERIEL'!L1046472),"")</f>
        <v/>
      </c>
    </row>
    <row r="698" spans="13:14" x14ac:dyDescent="0.25">
      <c r="M698" t="str">
        <f>IFERROR(INDEX(INVENTAIRE!$A$4:$A$502,INVENTAIRE!Q1046612),"")</f>
        <v/>
      </c>
      <c r="N698" t="str">
        <f>IFERROR(INDEX('EMPRUNT MATERIEL'!$C$4:$C$361,'EMPRUNT MATERIEL'!L1046473),"")</f>
        <v/>
      </c>
    </row>
    <row r="699" spans="13:14" x14ac:dyDescent="0.25">
      <c r="M699" t="str">
        <f>IFERROR(INDEX(INVENTAIRE!$A$4:$A$502,INVENTAIRE!Q1046613),"")</f>
        <v/>
      </c>
      <c r="N699" t="str">
        <f>IFERROR(INDEX('EMPRUNT MATERIEL'!$C$4:$C$361,'EMPRUNT MATERIEL'!L1046474),"")</f>
        <v/>
      </c>
    </row>
    <row r="700" spans="13:14" x14ac:dyDescent="0.25">
      <c r="M700" t="str">
        <f>IFERROR(INDEX(INVENTAIRE!$A$4:$A$502,INVENTAIRE!Q1046614),"")</f>
        <v/>
      </c>
      <c r="N700" t="str">
        <f>IFERROR(INDEX('EMPRUNT MATERIEL'!$C$4:$C$361,'EMPRUNT MATERIEL'!L1046475),"")</f>
        <v/>
      </c>
    </row>
    <row r="701" spans="13:14" x14ac:dyDescent="0.25">
      <c r="M701" t="str">
        <f>IFERROR(INDEX(INVENTAIRE!$A$4:$A$502,INVENTAIRE!Q1046615),"")</f>
        <v/>
      </c>
      <c r="N701" t="str">
        <f>IFERROR(INDEX('EMPRUNT MATERIEL'!$C$4:$C$361,'EMPRUNT MATERIEL'!L1046476),"")</f>
        <v/>
      </c>
    </row>
    <row r="702" spans="13:14" x14ac:dyDescent="0.25">
      <c r="M702" t="str">
        <f>IFERROR(INDEX(INVENTAIRE!$A$4:$A$502,INVENTAIRE!Q1046616),"")</f>
        <v/>
      </c>
      <c r="N702" t="str">
        <f>IFERROR(INDEX('EMPRUNT MATERIEL'!$C$4:$C$361,'EMPRUNT MATERIEL'!L1046477),"")</f>
        <v/>
      </c>
    </row>
    <row r="703" spans="13:14" x14ac:dyDescent="0.25">
      <c r="M703" t="str">
        <f>IFERROR(INDEX(INVENTAIRE!$A$4:$A$502,INVENTAIRE!Q1046617),"")</f>
        <v/>
      </c>
      <c r="N703" t="str">
        <f>IFERROR(INDEX('EMPRUNT MATERIEL'!$C$4:$C$361,'EMPRUNT MATERIEL'!L1046478),"")</f>
        <v/>
      </c>
    </row>
    <row r="704" spans="13:14" x14ac:dyDescent="0.25">
      <c r="M704" t="str">
        <f>IFERROR(INDEX(INVENTAIRE!$A$4:$A$502,INVENTAIRE!Q1046618),"")</f>
        <v/>
      </c>
      <c r="N704" t="str">
        <f>IFERROR(INDEX('EMPRUNT MATERIEL'!$C$4:$C$361,'EMPRUNT MATERIEL'!L1046479),"")</f>
        <v/>
      </c>
    </row>
    <row r="705" spans="13:14" x14ac:dyDescent="0.25">
      <c r="M705" t="str">
        <f>IFERROR(INDEX(INVENTAIRE!$A$4:$A$502,INVENTAIRE!Q1046619),"")</f>
        <v/>
      </c>
      <c r="N705" t="str">
        <f>IFERROR(INDEX('EMPRUNT MATERIEL'!$C$4:$C$361,'EMPRUNT MATERIEL'!L1046480),"")</f>
        <v/>
      </c>
    </row>
    <row r="706" spans="13:14" x14ac:dyDescent="0.25">
      <c r="M706" t="str">
        <f>IFERROR(INDEX(INVENTAIRE!$A$4:$A$502,INVENTAIRE!Q1046620),"")</f>
        <v/>
      </c>
      <c r="N706" t="str">
        <f>IFERROR(INDEX('EMPRUNT MATERIEL'!$C$4:$C$361,'EMPRUNT MATERIEL'!L1046481),"")</f>
        <v/>
      </c>
    </row>
    <row r="707" spans="13:14" x14ac:dyDescent="0.25">
      <c r="M707" t="str">
        <f>IFERROR(INDEX(INVENTAIRE!$A$4:$A$502,INVENTAIRE!Q1046621),"")</f>
        <v/>
      </c>
      <c r="N707" t="str">
        <f>IFERROR(INDEX('EMPRUNT MATERIEL'!$C$4:$C$361,'EMPRUNT MATERIEL'!L1046482),"")</f>
        <v/>
      </c>
    </row>
    <row r="708" spans="13:14" x14ac:dyDescent="0.25">
      <c r="M708" t="str">
        <f>IFERROR(INDEX(INVENTAIRE!$A$4:$A$502,INVENTAIRE!Q1046622),"")</f>
        <v/>
      </c>
      <c r="N708" t="str">
        <f>IFERROR(INDEX('EMPRUNT MATERIEL'!$C$4:$C$361,'EMPRUNT MATERIEL'!L1046483),"")</f>
        <v/>
      </c>
    </row>
    <row r="709" spans="13:14" x14ac:dyDescent="0.25">
      <c r="M709" t="str">
        <f>IFERROR(INDEX(INVENTAIRE!$A$4:$A$502,INVENTAIRE!Q1046623),"")</f>
        <v/>
      </c>
      <c r="N709" t="str">
        <f>IFERROR(INDEX('EMPRUNT MATERIEL'!$C$4:$C$361,'EMPRUNT MATERIEL'!L1046484),"")</f>
        <v/>
      </c>
    </row>
    <row r="710" spans="13:14" x14ac:dyDescent="0.25">
      <c r="M710" t="str">
        <f>IFERROR(INDEX(INVENTAIRE!$A$4:$A$502,INVENTAIRE!Q1046624),"")</f>
        <v/>
      </c>
      <c r="N710" t="str">
        <f>IFERROR(INDEX('EMPRUNT MATERIEL'!$C$4:$C$361,'EMPRUNT MATERIEL'!L1046485),"")</f>
        <v/>
      </c>
    </row>
    <row r="711" spans="13:14" x14ac:dyDescent="0.25">
      <c r="M711" t="str">
        <f>IFERROR(INDEX(INVENTAIRE!$A$4:$A$502,INVENTAIRE!Q1046625),"")</f>
        <v/>
      </c>
      <c r="N711" t="str">
        <f>IFERROR(INDEX('EMPRUNT MATERIEL'!$C$4:$C$361,'EMPRUNT MATERIEL'!L1046486),"")</f>
        <v/>
      </c>
    </row>
    <row r="712" spans="13:14" x14ac:dyDescent="0.25">
      <c r="M712" t="str">
        <f>IFERROR(INDEX(INVENTAIRE!$A$4:$A$502,INVENTAIRE!Q1046626),"")</f>
        <v/>
      </c>
      <c r="N712" t="str">
        <f>IFERROR(INDEX('EMPRUNT MATERIEL'!$C$4:$C$361,'EMPRUNT MATERIEL'!L1046487),"")</f>
        <v/>
      </c>
    </row>
    <row r="713" spans="13:14" x14ac:dyDescent="0.25">
      <c r="M713" t="str">
        <f>IFERROR(INDEX(INVENTAIRE!$A$4:$A$502,INVENTAIRE!Q1046627),"")</f>
        <v/>
      </c>
      <c r="N713" t="str">
        <f>IFERROR(INDEX('EMPRUNT MATERIEL'!$C$4:$C$361,'EMPRUNT MATERIEL'!L1046488),"")</f>
        <v/>
      </c>
    </row>
    <row r="714" spans="13:14" x14ac:dyDescent="0.25">
      <c r="M714" t="str">
        <f>IFERROR(INDEX(INVENTAIRE!$A$4:$A$502,INVENTAIRE!Q1046628),"")</f>
        <v/>
      </c>
      <c r="N714" t="str">
        <f>IFERROR(INDEX('EMPRUNT MATERIEL'!$C$4:$C$361,'EMPRUNT MATERIEL'!L1046489),"")</f>
        <v/>
      </c>
    </row>
    <row r="715" spans="13:14" x14ac:dyDescent="0.25">
      <c r="M715" t="str">
        <f>IFERROR(INDEX(INVENTAIRE!$A$4:$A$502,INVENTAIRE!Q1046629),"")</f>
        <v/>
      </c>
      <c r="N715" t="str">
        <f>IFERROR(INDEX('EMPRUNT MATERIEL'!$C$4:$C$361,'EMPRUNT MATERIEL'!L1046490),"")</f>
        <v/>
      </c>
    </row>
    <row r="716" spans="13:14" x14ac:dyDescent="0.25">
      <c r="M716" t="str">
        <f>IFERROR(INDEX(INVENTAIRE!$A$4:$A$502,INVENTAIRE!Q1046630),"")</f>
        <v/>
      </c>
      <c r="N716" t="str">
        <f>IFERROR(INDEX('EMPRUNT MATERIEL'!$C$4:$C$361,'EMPRUNT MATERIEL'!L1046491),"")</f>
        <v/>
      </c>
    </row>
    <row r="717" spans="13:14" x14ac:dyDescent="0.25">
      <c r="M717" t="str">
        <f>IFERROR(INDEX(INVENTAIRE!$A$4:$A$502,INVENTAIRE!Q1046631),"")</f>
        <v/>
      </c>
      <c r="N717" t="str">
        <f>IFERROR(INDEX('EMPRUNT MATERIEL'!$C$4:$C$361,'EMPRUNT MATERIEL'!L1046492),"")</f>
        <v/>
      </c>
    </row>
    <row r="718" spans="13:14" x14ac:dyDescent="0.25">
      <c r="M718" t="str">
        <f>IFERROR(INDEX(INVENTAIRE!$A$4:$A$502,INVENTAIRE!Q1046632),"")</f>
        <v/>
      </c>
      <c r="N718" t="str">
        <f>IFERROR(INDEX('EMPRUNT MATERIEL'!$C$4:$C$361,'EMPRUNT MATERIEL'!L1046493),"")</f>
        <v/>
      </c>
    </row>
    <row r="719" spans="13:14" x14ac:dyDescent="0.25">
      <c r="M719" t="str">
        <f>IFERROR(INDEX(INVENTAIRE!$A$4:$A$502,INVENTAIRE!Q1046633),"")</f>
        <v/>
      </c>
      <c r="N719" t="str">
        <f>IFERROR(INDEX('EMPRUNT MATERIEL'!$C$4:$C$361,'EMPRUNT MATERIEL'!L1046494),"")</f>
        <v/>
      </c>
    </row>
    <row r="720" spans="13:14" x14ac:dyDescent="0.25">
      <c r="M720" t="str">
        <f>IFERROR(INDEX(INVENTAIRE!$A$4:$A$502,INVENTAIRE!Q1046634),"")</f>
        <v/>
      </c>
      <c r="N720" t="str">
        <f>IFERROR(INDEX('EMPRUNT MATERIEL'!$C$4:$C$361,'EMPRUNT MATERIEL'!L1046495),"")</f>
        <v/>
      </c>
    </row>
    <row r="721" spans="13:14" x14ac:dyDescent="0.25">
      <c r="M721" t="str">
        <f>IFERROR(INDEX(INVENTAIRE!$A$4:$A$502,INVENTAIRE!Q1046635),"")</f>
        <v/>
      </c>
      <c r="N721" t="str">
        <f>IFERROR(INDEX('EMPRUNT MATERIEL'!$C$4:$C$361,'EMPRUNT MATERIEL'!L1046496),"")</f>
        <v/>
      </c>
    </row>
    <row r="722" spans="13:14" x14ac:dyDescent="0.25">
      <c r="M722" t="str">
        <f>IFERROR(INDEX(INVENTAIRE!$A$4:$A$502,INVENTAIRE!Q1046636),"")</f>
        <v/>
      </c>
      <c r="N722" t="str">
        <f>IFERROR(INDEX('EMPRUNT MATERIEL'!$C$4:$C$361,'EMPRUNT MATERIEL'!L1046497),"")</f>
        <v/>
      </c>
    </row>
    <row r="723" spans="13:14" x14ac:dyDescent="0.25">
      <c r="M723" t="str">
        <f>IFERROR(INDEX(INVENTAIRE!$A$4:$A$502,INVENTAIRE!Q1046637),"")</f>
        <v/>
      </c>
      <c r="N723" t="str">
        <f>IFERROR(INDEX('EMPRUNT MATERIEL'!$C$4:$C$361,'EMPRUNT MATERIEL'!L1046498),"")</f>
        <v/>
      </c>
    </row>
    <row r="724" spans="13:14" x14ac:dyDescent="0.25">
      <c r="M724" t="str">
        <f>IFERROR(INDEX(INVENTAIRE!$A$4:$A$502,INVENTAIRE!Q1046638),"")</f>
        <v/>
      </c>
      <c r="N724" t="str">
        <f>IFERROR(INDEX('EMPRUNT MATERIEL'!$C$4:$C$361,'EMPRUNT MATERIEL'!L1046499),"")</f>
        <v/>
      </c>
    </row>
    <row r="725" spans="13:14" x14ac:dyDescent="0.25">
      <c r="M725" t="str">
        <f>IFERROR(INDEX(INVENTAIRE!$A$4:$A$502,INVENTAIRE!Q1046639),"")</f>
        <v/>
      </c>
      <c r="N725" t="str">
        <f>IFERROR(INDEX('EMPRUNT MATERIEL'!$C$4:$C$361,'EMPRUNT MATERIEL'!L1046500),"")</f>
        <v/>
      </c>
    </row>
    <row r="726" spans="13:14" x14ac:dyDescent="0.25">
      <c r="M726" t="str">
        <f>IFERROR(INDEX(INVENTAIRE!$A$4:$A$502,INVENTAIRE!Q1046640),"")</f>
        <v/>
      </c>
      <c r="N726" t="str">
        <f>IFERROR(INDEX('EMPRUNT MATERIEL'!$C$4:$C$361,'EMPRUNT MATERIEL'!L1046501),"")</f>
        <v/>
      </c>
    </row>
    <row r="727" spans="13:14" x14ac:dyDescent="0.25">
      <c r="M727" t="str">
        <f>IFERROR(INDEX(INVENTAIRE!$A$4:$A$502,INVENTAIRE!Q1046641),"")</f>
        <v/>
      </c>
      <c r="N727" t="str">
        <f>IFERROR(INDEX('EMPRUNT MATERIEL'!$C$4:$C$361,'EMPRUNT MATERIEL'!L1046502),"")</f>
        <v/>
      </c>
    </row>
    <row r="728" spans="13:14" x14ac:dyDescent="0.25">
      <c r="M728" t="str">
        <f>IFERROR(INDEX(INVENTAIRE!$A$4:$A$502,INVENTAIRE!Q1046642),"")</f>
        <v/>
      </c>
      <c r="N728" t="str">
        <f>IFERROR(INDEX('EMPRUNT MATERIEL'!$C$4:$C$361,'EMPRUNT MATERIEL'!L1046503),"")</f>
        <v/>
      </c>
    </row>
    <row r="729" spans="13:14" x14ac:dyDescent="0.25">
      <c r="M729" t="str">
        <f>IFERROR(INDEX(INVENTAIRE!$A$4:$A$502,INVENTAIRE!Q1046643),"")</f>
        <v/>
      </c>
      <c r="N729" t="str">
        <f>IFERROR(INDEX('EMPRUNT MATERIEL'!$C$4:$C$361,'EMPRUNT MATERIEL'!L1046504),"")</f>
        <v/>
      </c>
    </row>
    <row r="730" spans="13:14" x14ac:dyDescent="0.25">
      <c r="M730" t="str">
        <f>IFERROR(INDEX(INVENTAIRE!$A$4:$A$502,INVENTAIRE!Q1046644),"")</f>
        <v/>
      </c>
      <c r="N730" t="str">
        <f>IFERROR(INDEX('EMPRUNT MATERIEL'!$C$4:$C$361,'EMPRUNT MATERIEL'!L1046505),"")</f>
        <v/>
      </c>
    </row>
    <row r="731" spans="13:14" x14ac:dyDescent="0.25">
      <c r="M731" t="str">
        <f>IFERROR(INDEX(INVENTAIRE!$A$4:$A$502,INVENTAIRE!Q1046645),"")</f>
        <v/>
      </c>
      <c r="N731" t="str">
        <f>IFERROR(INDEX('EMPRUNT MATERIEL'!$C$4:$C$361,'EMPRUNT MATERIEL'!L1046506),"")</f>
        <v/>
      </c>
    </row>
    <row r="732" spans="13:14" x14ac:dyDescent="0.25">
      <c r="M732" t="str">
        <f>IFERROR(INDEX(INVENTAIRE!$A$4:$A$502,INVENTAIRE!Q1046646),"")</f>
        <v/>
      </c>
      <c r="N732" t="str">
        <f>IFERROR(INDEX('EMPRUNT MATERIEL'!$C$4:$C$361,'EMPRUNT MATERIEL'!L1046507),"")</f>
        <v/>
      </c>
    </row>
    <row r="733" spans="13:14" x14ac:dyDescent="0.25">
      <c r="M733" t="str">
        <f>IFERROR(INDEX(INVENTAIRE!$A$4:$A$502,INVENTAIRE!Q1046647),"")</f>
        <v/>
      </c>
      <c r="N733" t="str">
        <f>IFERROR(INDEX('EMPRUNT MATERIEL'!$C$4:$C$361,'EMPRUNT MATERIEL'!L1046508),"")</f>
        <v/>
      </c>
    </row>
    <row r="734" spans="13:14" x14ac:dyDescent="0.25">
      <c r="M734" t="str">
        <f>IFERROR(INDEX(INVENTAIRE!$A$4:$A$502,INVENTAIRE!Q1046648),"")</f>
        <v/>
      </c>
      <c r="N734" t="str">
        <f>IFERROR(INDEX('EMPRUNT MATERIEL'!$C$4:$C$361,'EMPRUNT MATERIEL'!L1046509),"")</f>
        <v/>
      </c>
    </row>
    <row r="735" spans="13:14" x14ac:dyDescent="0.25">
      <c r="M735" t="str">
        <f>IFERROR(INDEX(INVENTAIRE!$A$4:$A$502,INVENTAIRE!Q1046649),"")</f>
        <v/>
      </c>
      <c r="N735" t="str">
        <f>IFERROR(INDEX('EMPRUNT MATERIEL'!$C$4:$C$361,'EMPRUNT MATERIEL'!L1046510),"")</f>
        <v/>
      </c>
    </row>
    <row r="736" spans="13:14" x14ac:dyDescent="0.25">
      <c r="M736" t="str">
        <f>IFERROR(INDEX(INVENTAIRE!$A$4:$A$502,INVENTAIRE!Q1046650),"")</f>
        <v/>
      </c>
      <c r="N736" t="str">
        <f>IFERROR(INDEX('EMPRUNT MATERIEL'!$C$4:$C$361,'EMPRUNT MATERIEL'!L1046511),"")</f>
        <v/>
      </c>
    </row>
    <row r="737" spans="13:14" x14ac:dyDescent="0.25">
      <c r="M737" t="str">
        <f>IFERROR(INDEX(INVENTAIRE!$A$4:$A$502,INVENTAIRE!Q1046651),"")</f>
        <v/>
      </c>
      <c r="N737" t="str">
        <f>IFERROR(INDEX('EMPRUNT MATERIEL'!$C$4:$C$361,'EMPRUNT MATERIEL'!L1046512),"")</f>
        <v/>
      </c>
    </row>
    <row r="738" spans="13:14" x14ac:dyDescent="0.25">
      <c r="M738" t="str">
        <f>IFERROR(INDEX(INVENTAIRE!$A$4:$A$502,INVENTAIRE!Q1046652),"")</f>
        <v/>
      </c>
      <c r="N738" t="str">
        <f>IFERROR(INDEX('EMPRUNT MATERIEL'!$C$4:$C$361,'EMPRUNT MATERIEL'!L1046513),"")</f>
        <v/>
      </c>
    </row>
    <row r="739" spans="13:14" x14ac:dyDescent="0.25">
      <c r="M739" t="str">
        <f>IFERROR(INDEX(INVENTAIRE!$A$4:$A$502,INVENTAIRE!Q1046653),"")</f>
        <v/>
      </c>
      <c r="N739" t="str">
        <f>IFERROR(INDEX('EMPRUNT MATERIEL'!$C$4:$C$361,'EMPRUNT MATERIEL'!L1046514),"")</f>
        <v/>
      </c>
    </row>
    <row r="740" spans="13:14" x14ac:dyDescent="0.25">
      <c r="M740" t="str">
        <f>IFERROR(INDEX(INVENTAIRE!$A$4:$A$502,INVENTAIRE!Q1046654),"")</f>
        <v/>
      </c>
      <c r="N740" t="str">
        <f>IFERROR(INDEX('EMPRUNT MATERIEL'!$C$4:$C$361,'EMPRUNT MATERIEL'!L1046515),"")</f>
        <v/>
      </c>
    </row>
    <row r="741" spans="13:14" x14ac:dyDescent="0.25">
      <c r="M741" t="str">
        <f>IFERROR(INDEX(INVENTAIRE!$A$4:$A$502,INVENTAIRE!Q1046655),"")</f>
        <v/>
      </c>
      <c r="N741" t="str">
        <f>IFERROR(INDEX('EMPRUNT MATERIEL'!$C$4:$C$361,'EMPRUNT MATERIEL'!L1046516),"")</f>
        <v/>
      </c>
    </row>
    <row r="742" spans="13:14" x14ac:dyDescent="0.25">
      <c r="M742" t="str">
        <f>IFERROR(INDEX(INVENTAIRE!$A$4:$A$502,INVENTAIRE!Q1046656),"")</f>
        <v/>
      </c>
      <c r="N742" t="str">
        <f>IFERROR(INDEX('EMPRUNT MATERIEL'!$C$4:$C$361,'EMPRUNT MATERIEL'!L1046517),"")</f>
        <v/>
      </c>
    </row>
    <row r="743" spans="13:14" x14ac:dyDescent="0.25">
      <c r="M743" t="str">
        <f>IFERROR(INDEX(INVENTAIRE!$A$4:$A$502,INVENTAIRE!Q1046657),"")</f>
        <v/>
      </c>
      <c r="N743" t="str">
        <f>IFERROR(INDEX('EMPRUNT MATERIEL'!$C$4:$C$361,'EMPRUNT MATERIEL'!L1046518),"")</f>
        <v/>
      </c>
    </row>
    <row r="744" spans="13:14" x14ac:dyDescent="0.25">
      <c r="M744" t="str">
        <f>IFERROR(INDEX(INVENTAIRE!$A$4:$A$502,INVENTAIRE!Q1046658),"")</f>
        <v/>
      </c>
      <c r="N744" t="str">
        <f>IFERROR(INDEX('EMPRUNT MATERIEL'!$C$4:$C$361,'EMPRUNT MATERIEL'!L1046519),"")</f>
        <v/>
      </c>
    </row>
    <row r="745" spans="13:14" x14ac:dyDescent="0.25">
      <c r="M745" t="str">
        <f>IFERROR(INDEX(INVENTAIRE!$A$4:$A$502,INVENTAIRE!Q1046659),"")</f>
        <v/>
      </c>
      <c r="N745" t="str">
        <f>IFERROR(INDEX('EMPRUNT MATERIEL'!$C$4:$C$361,'EMPRUNT MATERIEL'!L1046520),"")</f>
        <v/>
      </c>
    </row>
    <row r="746" spans="13:14" x14ac:dyDescent="0.25">
      <c r="M746" t="str">
        <f>IFERROR(INDEX(INVENTAIRE!$A$4:$A$502,INVENTAIRE!Q1046660),"")</f>
        <v/>
      </c>
      <c r="N746" t="str">
        <f>IFERROR(INDEX('EMPRUNT MATERIEL'!$C$4:$C$361,'EMPRUNT MATERIEL'!L1046521),"")</f>
        <v/>
      </c>
    </row>
    <row r="747" spans="13:14" x14ac:dyDescent="0.25">
      <c r="M747" t="str">
        <f>IFERROR(INDEX(INVENTAIRE!$A$4:$A$502,INVENTAIRE!Q1046661),"")</f>
        <v/>
      </c>
      <c r="N747" t="str">
        <f>IFERROR(INDEX('EMPRUNT MATERIEL'!$C$4:$C$361,'EMPRUNT MATERIEL'!L1046522),"")</f>
        <v/>
      </c>
    </row>
    <row r="748" spans="13:14" x14ac:dyDescent="0.25">
      <c r="M748" t="str">
        <f>IFERROR(INDEX(INVENTAIRE!$A$4:$A$502,INVENTAIRE!Q1046662),"")</f>
        <v/>
      </c>
      <c r="N748" t="str">
        <f>IFERROR(INDEX('EMPRUNT MATERIEL'!$C$4:$C$361,'EMPRUNT MATERIEL'!L1046523),"")</f>
        <v/>
      </c>
    </row>
    <row r="749" spans="13:14" x14ac:dyDescent="0.25">
      <c r="M749" t="str">
        <f>IFERROR(INDEX(INVENTAIRE!$A$4:$A$502,INVENTAIRE!Q1046663),"")</f>
        <v/>
      </c>
      <c r="N749" t="str">
        <f>IFERROR(INDEX('EMPRUNT MATERIEL'!$C$4:$C$361,'EMPRUNT MATERIEL'!L1046524),"")</f>
        <v/>
      </c>
    </row>
    <row r="750" spans="13:14" x14ac:dyDescent="0.25">
      <c r="M750" t="str">
        <f>IFERROR(INDEX(INVENTAIRE!$A$4:$A$502,INVENTAIRE!Q1046664),"")</f>
        <v/>
      </c>
      <c r="N750" t="str">
        <f>IFERROR(INDEX('EMPRUNT MATERIEL'!$C$4:$C$361,'EMPRUNT MATERIEL'!L1046525),"")</f>
        <v/>
      </c>
    </row>
    <row r="751" spans="13:14" x14ac:dyDescent="0.25">
      <c r="M751" t="str">
        <f>IFERROR(INDEX(INVENTAIRE!$A$4:$A$502,INVENTAIRE!Q1046665),"")</f>
        <v/>
      </c>
      <c r="N751" t="str">
        <f>IFERROR(INDEX('EMPRUNT MATERIEL'!$C$4:$C$361,'EMPRUNT MATERIEL'!L1046526),"")</f>
        <v/>
      </c>
    </row>
    <row r="752" spans="13:14" x14ac:dyDescent="0.25">
      <c r="M752" t="str">
        <f>IFERROR(INDEX(INVENTAIRE!$A$4:$A$502,INVENTAIRE!Q1046666),"")</f>
        <v/>
      </c>
      <c r="N752" t="str">
        <f>IFERROR(INDEX('EMPRUNT MATERIEL'!$C$4:$C$361,'EMPRUNT MATERIEL'!L1046527),"")</f>
        <v/>
      </c>
    </row>
    <row r="753" spans="13:14" x14ac:dyDescent="0.25">
      <c r="M753" t="str">
        <f>IFERROR(INDEX(INVENTAIRE!$A$4:$A$502,INVENTAIRE!Q1046667),"")</f>
        <v/>
      </c>
      <c r="N753" t="str">
        <f>IFERROR(INDEX('EMPRUNT MATERIEL'!$C$4:$C$361,'EMPRUNT MATERIEL'!L1046528),"")</f>
        <v/>
      </c>
    </row>
    <row r="754" spans="13:14" x14ac:dyDescent="0.25">
      <c r="M754" t="str">
        <f>IFERROR(INDEX(INVENTAIRE!$A$4:$A$502,INVENTAIRE!Q1046668),"")</f>
        <v/>
      </c>
      <c r="N754" t="str">
        <f>IFERROR(INDEX('EMPRUNT MATERIEL'!$C$4:$C$361,'EMPRUNT MATERIEL'!L1046529),"")</f>
        <v/>
      </c>
    </row>
    <row r="755" spans="13:14" x14ac:dyDescent="0.25">
      <c r="M755" t="str">
        <f>IFERROR(INDEX(INVENTAIRE!$A$4:$A$502,INVENTAIRE!Q1046669),"")</f>
        <v/>
      </c>
      <c r="N755" t="str">
        <f>IFERROR(INDEX('EMPRUNT MATERIEL'!$C$4:$C$361,'EMPRUNT MATERIEL'!L1046530),"")</f>
        <v/>
      </c>
    </row>
    <row r="756" spans="13:14" x14ac:dyDescent="0.25">
      <c r="M756" t="str">
        <f>IFERROR(INDEX(INVENTAIRE!$A$4:$A$502,INVENTAIRE!Q1046670),"")</f>
        <v/>
      </c>
      <c r="N756" t="str">
        <f>IFERROR(INDEX('EMPRUNT MATERIEL'!$C$4:$C$361,'EMPRUNT MATERIEL'!L1046531),"")</f>
        <v/>
      </c>
    </row>
    <row r="757" spans="13:14" x14ac:dyDescent="0.25">
      <c r="M757" t="str">
        <f>IFERROR(INDEX(INVENTAIRE!$A$4:$A$502,INVENTAIRE!Q1046671),"")</f>
        <v/>
      </c>
      <c r="N757" t="str">
        <f>IFERROR(INDEX('EMPRUNT MATERIEL'!$C$4:$C$361,'EMPRUNT MATERIEL'!L1046532),"")</f>
        <v/>
      </c>
    </row>
    <row r="758" spans="13:14" x14ac:dyDescent="0.25">
      <c r="M758" t="str">
        <f>IFERROR(INDEX(INVENTAIRE!$A$4:$A$502,INVENTAIRE!Q1046672),"")</f>
        <v/>
      </c>
      <c r="N758" t="str">
        <f>IFERROR(INDEX('EMPRUNT MATERIEL'!$C$4:$C$361,'EMPRUNT MATERIEL'!L1046533),"")</f>
        <v/>
      </c>
    </row>
    <row r="759" spans="13:14" x14ac:dyDescent="0.25">
      <c r="M759" t="str">
        <f>IFERROR(INDEX(INVENTAIRE!$A$4:$A$502,INVENTAIRE!Q1046673),"")</f>
        <v/>
      </c>
      <c r="N759" t="str">
        <f>IFERROR(INDEX('EMPRUNT MATERIEL'!$C$4:$C$361,'EMPRUNT MATERIEL'!L1046534),"")</f>
        <v/>
      </c>
    </row>
    <row r="760" spans="13:14" x14ac:dyDescent="0.25">
      <c r="M760" t="str">
        <f>IFERROR(INDEX(INVENTAIRE!$A$4:$A$502,INVENTAIRE!Q1046674),"")</f>
        <v/>
      </c>
      <c r="N760" t="str">
        <f>IFERROR(INDEX('EMPRUNT MATERIEL'!$C$4:$C$361,'EMPRUNT MATERIEL'!L1046535),"")</f>
        <v/>
      </c>
    </row>
    <row r="761" spans="13:14" x14ac:dyDescent="0.25">
      <c r="M761" t="str">
        <f>IFERROR(INDEX(INVENTAIRE!$A$4:$A$502,INVENTAIRE!Q1046675),"")</f>
        <v/>
      </c>
      <c r="N761" t="str">
        <f>IFERROR(INDEX('EMPRUNT MATERIEL'!$C$4:$C$361,'EMPRUNT MATERIEL'!L1046536),"")</f>
        <v/>
      </c>
    </row>
    <row r="762" spans="13:14" x14ac:dyDescent="0.25">
      <c r="M762" t="str">
        <f>IFERROR(INDEX(INVENTAIRE!$A$4:$A$502,INVENTAIRE!Q1046676),"")</f>
        <v/>
      </c>
      <c r="N762" t="str">
        <f>IFERROR(INDEX('EMPRUNT MATERIEL'!$C$4:$C$361,'EMPRUNT MATERIEL'!L1046537),"")</f>
        <v/>
      </c>
    </row>
    <row r="763" spans="13:14" x14ac:dyDescent="0.25">
      <c r="M763" t="str">
        <f>IFERROR(INDEX(INVENTAIRE!$A$4:$A$502,INVENTAIRE!Q1046677),"")</f>
        <v/>
      </c>
      <c r="N763" t="str">
        <f>IFERROR(INDEX('EMPRUNT MATERIEL'!$C$4:$C$361,'EMPRUNT MATERIEL'!L1046538),"")</f>
        <v/>
      </c>
    </row>
    <row r="764" spans="13:14" x14ac:dyDescent="0.25">
      <c r="M764" t="str">
        <f>IFERROR(INDEX(INVENTAIRE!$A$4:$A$502,INVENTAIRE!Q1046678),"")</f>
        <v/>
      </c>
      <c r="N764" t="str">
        <f>IFERROR(INDEX('EMPRUNT MATERIEL'!$C$4:$C$361,'EMPRUNT MATERIEL'!L1046539),"")</f>
        <v/>
      </c>
    </row>
    <row r="765" spans="13:14" x14ac:dyDescent="0.25">
      <c r="M765" t="str">
        <f>IFERROR(INDEX(INVENTAIRE!$A$4:$A$502,INVENTAIRE!Q1046679),"")</f>
        <v/>
      </c>
      <c r="N765" t="str">
        <f>IFERROR(INDEX('EMPRUNT MATERIEL'!$C$4:$C$361,'EMPRUNT MATERIEL'!L1046540),"")</f>
        <v/>
      </c>
    </row>
    <row r="766" spans="13:14" x14ac:dyDescent="0.25">
      <c r="M766" t="str">
        <f>IFERROR(INDEX(INVENTAIRE!$A$4:$A$502,INVENTAIRE!Q1046680),"")</f>
        <v/>
      </c>
      <c r="N766" t="str">
        <f>IFERROR(INDEX('EMPRUNT MATERIEL'!$C$4:$C$361,'EMPRUNT MATERIEL'!L1046541),"")</f>
        <v/>
      </c>
    </row>
    <row r="767" spans="13:14" x14ac:dyDescent="0.25">
      <c r="M767" t="str">
        <f>IFERROR(INDEX(INVENTAIRE!$A$4:$A$502,INVENTAIRE!Q1046681),"")</f>
        <v/>
      </c>
      <c r="N767" t="str">
        <f>IFERROR(INDEX('EMPRUNT MATERIEL'!$C$4:$C$361,'EMPRUNT MATERIEL'!L1046542),"")</f>
        <v/>
      </c>
    </row>
    <row r="768" spans="13:14" x14ac:dyDescent="0.25">
      <c r="M768" t="str">
        <f>IFERROR(INDEX(INVENTAIRE!$A$4:$A$502,INVENTAIRE!Q1046682),"")</f>
        <v/>
      </c>
      <c r="N768" t="str">
        <f>IFERROR(INDEX('EMPRUNT MATERIEL'!$C$4:$C$361,'EMPRUNT MATERIEL'!L1046543),"")</f>
        <v/>
      </c>
    </row>
    <row r="769" spans="13:14" x14ac:dyDescent="0.25">
      <c r="M769" t="str">
        <f>IFERROR(INDEX(INVENTAIRE!$A$4:$A$502,INVENTAIRE!Q1046683),"")</f>
        <v/>
      </c>
      <c r="N769" t="str">
        <f>IFERROR(INDEX('EMPRUNT MATERIEL'!$C$4:$C$361,'EMPRUNT MATERIEL'!L1046544),"")</f>
        <v/>
      </c>
    </row>
    <row r="770" spans="13:14" x14ac:dyDescent="0.25">
      <c r="M770" t="str">
        <f>IFERROR(INDEX(INVENTAIRE!$A$4:$A$502,INVENTAIRE!Q1046684),"")</f>
        <v/>
      </c>
      <c r="N770" t="str">
        <f>IFERROR(INDEX('EMPRUNT MATERIEL'!$C$4:$C$361,'EMPRUNT MATERIEL'!L1046545),"")</f>
        <v/>
      </c>
    </row>
    <row r="771" spans="13:14" x14ac:dyDescent="0.25">
      <c r="M771" t="str">
        <f>IFERROR(INDEX(INVENTAIRE!$A$4:$A$502,INVENTAIRE!Q1046685),"")</f>
        <v/>
      </c>
      <c r="N771" t="str">
        <f>IFERROR(INDEX('EMPRUNT MATERIEL'!$C$4:$C$361,'EMPRUNT MATERIEL'!L1046546),"")</f>
        <v/>
      </c>
    </row>
    <row r="772" spans="13:14" x14ac:dyDescent="0.25">
      <c r="M772" t="str">
        <f>IFERROR(INDEX(INVENTAIRE!$A$4:$A$502,INVENTAIRE!Q1046686),"")</f>
        <v/>
      </c>
      <c r="N772" t="str">
        <f>IFERROR(INDEX('EMPRUNT MATERIEL'!$C$4:$C$361,'EMPRUNT MATERIEL'!L1046547),"")</f>
        <v/>
      </c>
    </row>
    <row r="773" spans="13:14" x14ac:dyDescent="0.25">
      <c r="M773" t="str">
        <f>IFERROR(INDEX(INVENTAIRE!$A$4:$A$502,INVENTAIRE!Q1046687),"")</f>
        <v/>
      </c>
      <c r="N773" t="str">
        <f>IFERROR(INDEX('EMPRUNT MATERIEL'!$C$4:$C$361,'EMPRUNT MATERIEL'!L1046548),"")</f>
        <v/>
      </c>
    </row>
    <row r="774" spans="13:14" x14ac:dyDescent="0.25">
      <c r="M774" t="str">
        <f>IFERROR(INDEX(INVENTAIRE!$A$4:$A$502,INVENTAIRE!Q1046688),"")</f>
        <v/>
      </c>
      <c r="N774" t="str">
        <f>IFERROR(INDEX('EMPRUNT MATERIEL'!$C$4:$C$361,'EMPRUNT MATERIEL'!L1046549),"")</f>
        <v/>
      </c>
    </row>
    <row r="775" spans="13:14" x14ac:dyDescent="0.25">
      <c r="M775" t="str">
        <f>IFERROR(INDEX(INVENTAIRE!$A$4:$A$502,INVENTAIRE!Q1046689),"")</f>
        <v/>
      </c>
      <c r="N775" t="str">
        <f>IFERROR(INDEX('EMPRUNT MATERIEL'!$C$4:$C$361,'EMPRUNT MATERIEL'!L1046550),"")</f>
        <v/>
      </c>
    </row>
    <row r="776" spans="13:14" x14ac:dyDescent="0.25">
      <c r="M776" t="str">
        <f>IFERROR(INDEX(INVENTAIRE!$A$4:$A$502,INVENTAIRE!Q1046690),"")</f>
        <v/>
      </c>
      <c r="N776" t="str">
        <f>IFERROR(INDEX('EMPRUNT MATERIEL'!$C$4:$C$361,'EMPRUNT MATERIEL'!L1046551),"")</f>
        <v/>
      </c>
    </row>
    <row r="777" spans="13:14" x14ac:dyDescent="0.25">
      <c r="M777" t="str">
        <f>IFERROR(INDEX(INVENTAIRE!$A$4:$A$502,INVENTAIRE!Q1046691),"")</f>
        <v/>
      </c>
      <c r="N777" t="str">
        <f>IFERROR(INDEX('EMPRUNT MATERIEL'!$C$4:$C$361,'EMPRUNT MATERIEL'!L1046552),"")</f>
        <v/>
      </c>
    </row>
    <row r="778" spans="13:14" x14ac:dyDescent="0.25">
      <c r="M778" t="str">
        <f>IFERROR(INDEX(INVENTAIRE!$A$4:$A$502,INVENTAIRE!Q1046692),"")</f>
        <v/>
      </c>
      <c r="N778" t="str">
        <f>IFERROR(INDEX('EMPRUNT MATERIEL'!$C$4:$C$361,'EMPRUNT MATERIEL'!L1046553),"")</f>
        <v/>
      </c>
    </row>
    <row r="779" spans="13:14" x14ac:dyDescent="0.25">
      <c r="M779" t="str">
        <f>IFERROR(INDEX(INVENTAIRE!$A$4:$A$502,INVENTAIRE!Q1046693),"")</f>
        <v/>
      </c>
      <c r="N779" t="str">
        <f>IFERROR(INDEX('EMPRUNT MATERIEL'!$C$4:$C$361,'EMPRUNT MATERIEL'!L1046554),"")</f>
        <v/>
      </c>
    </row>
    <row r="780" spans="13:14" x14ac:dyDescent="0.25">
      <c r="M780" t="str">
        <f>IFERROR(INDEX(INVENTAIRE!$A$4:$A$502,INVENTAIRE!Q1046694),"")</f>
        <v/>
      </c>
      <c r="N780" t="str">
        <f>IFERROR(INDEX('EMPRUNT MATERIEL'!$C$4:$C$361,'EMPRUNT MATERIEL'!L1046555),"")</f>
        <v/>
      </c>
    </row>
    <row r="781" spans="13:14" x14ac:dyDescent="0.25">
      <c r="M781" t="str">
        <f>IFERROR(INDEX(INVENTAIRE!$A$4:$A$502,INVENTAIRE!Q1046695),"")</f>
        <v/>
      </c>
      <c r="N781" t="str">
        <f>IFERROR(INDEX('EMPRUNT MATERIEL'!$C$4:$C$361,'EMPRUNT MATERIEL'!L1046556),"")</f>
        <v/>
      </c>
    </row>
    <row r="782" spans="13:14" x14ac:dyDescent="0.25">
      <c r="M782" t="str">
        <f>IFERROR(INDEX(INVENTAIRE!$A$4:$A$502,INVENTAIRE!Q1046696),"")</f>
        <v/>
      </c>
      <c r="N782" t="str">
        <f>IFERROR(INDEX('EMPRUNT MATERIEL'!$C$4:$C$361,'EMPRUNT MATERIEL'!L1046557),"")</f>
        <v/>
      </c>
    </row>
    <row r="783" spans="13:14" x14ac:dyDescent="0.25">
      <c r="M783" t="str">
        <f>IFERROR(INDEX(INVENTAIRE!$A$4:$A$502,INVENTAIRE!Q1046697),"")</f>
        <v/>
      </c>
      <c r="N783" t="str">
        <f>IFERROR(INDEX('EMPRUNT MATERIEL'!$C$4:$C$361,'EMPRUNT MATERIEL'!L1046558),"")</f>
        <v/>
      </c>
    </row>
    <row r="784" spans="13:14" x14ac:dyDescent="0.25">
      <c r="M784" t="str">
        <f>IFERROR(INDEX(INVENTAIRE!$A$4:$A$502,INVENTAIRE!Q1046698),"")</f>
        <v/>
      </c>
      <c r="N784" t="str">
        <f>IFERROR(INDEX('EMPRUNT MATERIEL'!$C$4:$C$361,'EMPRUNT MATERIEL'!L1046559),"")</f>
        <v/>
      </c>
    </row>
    <row r="785" spans="13:14" x14ac:dyDescent="0.25">
      <c r="M785" t="str">
        <f>IFERROR(INDEX(INVENTAIRE!$A$4:$A$502,INVENTAIRE!Q1046699),"")</f>
        <v/>
      </c>
      <c r="N785" t="str">
        <f>IFERROR(INDEX('EMPRUNT MATERIEL'!$C$4:$C$361,'EMPRUNT MATERIEL'!L1046560),"")</f>
        <v/>
      </c>
    </row>
    <row r="786" spans="13:14" x14ac:dyDescent="0.25">
      <c r="M786" t="str">
        <f>IFERROR(INDEX(INVENTAIRE!$A$4:$A$502,INVENTAIRE!Q1046700),"")</f>
        <v/>
      </c>
      <c r="N786" t="str">
        <f>IFERROR(INDEX('EMPRUNT MATERIEL'!$C$4:$C$361,'EMPRUNT MATERIEL'!L1046561),"")</f>
        <v/>
      </c>
    </row>
    <row r="787" spans="13:14" x14ac:dyDescent="0.25">
      <c r="M787" t="str">
        <f>IFERROR(INDEX(INVENTAIRE!$A$4:$A$502,INVENTAIRE!Q1046701),"")</f>
        <v/>
      </c>
      <c r="N787" t="str">
        <f>IFERROR(INDEX('EMPRUNT MATERIEL'!$C$4:$C$361,'EMPRUNT MATERIEL'!L1046562),"")</f>
        <v/>
      </c>
    </row>
    <row r="788" spans="13:14" x14ac:dyDescent="0.25">
      <c r="M788" t="str">
        <f>IFERROR(INDEX(INVENTAIRE!$A$4:$A$502,INVENTAIRE!Q1046702),"")</f>
        <v/>
      </c>
      <c r="N788" t="str">
        <f>IFERROR(INDEX('EMPRUNT MATERIEL'!$C$4:$C$361,'EMPRUNT MATERIEL'!L1046563),"")</f>
        <v/>
      </c>
    </row>
    <row r="789" spans="13:14" x14ac:dyDescent="0.25">
      <c r="M789" t="str">
        <f>IFERROR(INDEX(INVENTAIRE!$A$4:$A$502,INVENTAIRE!Q1046703),"")</f>
        <v/>
      </c>
      <c r="N789" t="str">
        <f>IFERROR(INDEX('EMPRUNT MATERIEL'!$C$4:$C$361,'EMPRUNT MATERIEL'!L1046564),"")</f>
        <v/>
      </c>
    </row>
    <row r="790" spans="13:14" x14ac:dyDescent="0.25">
      <c r="M790" t="str">
        <f>IFERROR(INDEX(INVENTAIRE!$A$4:$A$502,INVENTAIRE!Q1046704),"")</f>
        <v/>
      </c>
      <c r="N790" t="str">
        <f>IFERROR(INDEX('EMPRUNT MATERIEL'!$C$4:$C$361,'EMPRUNT MATERIEL'!L1046565),"")</f>
        <v/>
      </c>
    </row>
    <row r="791" spans="13:14" x14ac:dyDescent="0.25">
      <c r="M791" t="str">
        <f>IFERROR(INDEX(INVENTAIRE!$A$4:$A$502,INVENTAIRE!Q1046705),"")</f>
        <v/>
      </c>
      <c r="N791" t="str">
        <f>IFERROR(INDEX('EMPRUNT MATERIEL'!$C$4:$C$361,'EMPRUNT MATERIEL'!L1046566),"")</f>
        <v/>
      </c>
    </row>
    <row r="792" spans="13:14" x14ac:dyDescent="0.25">
      <c r="M792" t="str">
        <f>IFERROR(INDEX(INVENTAIRE!$A$4:$A$502,INVENTAIRE!Q1046706),"")</f>
        <v/>
      </c>
      <c r="N792" t="str">
        <f>IFERROR(INDEX('EMPRUNT MATERIEL'!$C$4:$C$361,'EMPRUNT MATERIEL'!L1046567),"")</f>
        <v/>
      </c>
    </row>
    <row r="793" spans="13:14" x14ac:dyDescent="0.25">
      <c r="M793" t="str">
        <f>IFERROR(INDEX(INVENTAIRE!$A$4:$A$502,INVENTAIRE!Q1046707),"")</f>
        <v/>
      </c>
      <c r="N793" t="str">
        <f>IFERROR(INDEX('EMPRUNT MATERIEL'!$C$4:$C$361,'EMPRUNT MATERIEL'!L1046568),"")</f>
        <v/>
      </c>
    </row>
    <row r="794" spans="13:14" x14ac:dyDescent="0.25">
      <c r="M794" t="str">
        <f>IFERROR(INDEX(INVENTAIRE!$A$4:$A$502,INVENTAIRE!Q1046708),"")</f>
        <v/>
      </c>
      <c r="N794" t="str">
        <f>IFERROR(INDEX('EMPRUNT MATERIEL'!$C$4:$C$361,'EMPRUNT MATERIEL'!L1046569),"")</f>
        <v/>
      </c>
    </row>
    <row r="795" spans="13:14" x14ac:dyDescent="0.25">
      <c r="M795" t="str">
        <f>IFERROR(INDEX(INVENTAIRE!$A$4:$A$502,INVENTAIRE!Q1046709),"")</f>
        <v/>
      </c>
      <c r="N795" t="str">
        <f>IFERROR(INDEX('EMPRUNT MATERIEL'!$C$4:$C$361,'EMPRUNT MATERIEL'!L1046570),"")</f>
        <v/>
      </c>
    </row>
    <row r="796" spans="13:14" x14ac:dyDescent="0.25">
      <c r="M796" t="str">
        <f>IFERROR(INDEX(INVENTAIRE!$A$4:$A$502,INVENTAIRE!Q1046710),"")</f>
        <v/>
      </c>
      <c r="N796" t="str">
        <f>IFERROR(INDEX('EMPRUNT MATERIEL'!$C$4:$C$361,'EMPRUNT MATERIEL'!L1046571),"")</f>
        <v/>
      </c>
    </row>
    <row r="797" spans="13:14" x14ac:dyDescent="0.25">
      <c r="M797" t="str">
        <f>IFERROR(INDEX(INVENTAIRE!$A$4:$A$502,INVENTAIRE!Q1046711),"")</f>
        <v/>
      </c>
      <c r="N797" t="str">
        <f>IFERROR(INDEX('EMPRUNT MATERIEL'!$C$4:$C$361,'EMPRUNT MATERIEL'!L1046572),"")</f>
        <v/>
      </c>
    </row>
    <row r="798" spans="13:14" x14ac:dyDescent="0.25">
      <c r="M798" t="str">
        <f>IFERROR(INDEX(INVENTAIRE!$A$4:$A$502,INVENTAIRE!Q1046712),"")</f>
        <v/>
      </c>
      <c r="N798" t="str">
        <f>IFERROR(INDEX('EMPRUNT MATERIEL'!$C$4:$C$361,'EMPRUNT MATERIEL'!L1046573),"")</f>
        <v/>
      </c>
    </row>
    <row r="799" spans="13:14" x14ac:dyDescent="0.25">
      <c r="M799" t="str">
        <f>IFERROR(INDEX(INVENTAIRE!$A$4:$A$502,INVENTAIRE!Q1046713),"")</f>
        <v/>
      </c>
      <c r="N799" t="str">
        <f>IFERROR(INDEX('EMPRUNT MATERIEL'!$C$4:$C$361,'EMPRUNT MATERIEL'!L1046574),"")</f>
        <v/>
      </c>
    </row>
    <row r="800" spans="13:14" x14ac:dyDescent="0.25">
      <c r="M800" t="str">
        <f>IFERROR(INDEX(INVENTAIRE!$A$4:$A$502,INVENTAIRE!Q1046714),"")</f>
        <v/>
      </c>
      <c r="N800" t="str">
        <f>IFERROR(INDEX('EMPRUNT MATERIEL'!$C$4:$C$361,'EMPRUNT MATERIEL'!L1046575),"")</f>
        <v/>
      </c>
    </row>
    <row r="801" spans="13:14" x14ac:dyDescent="0.25">
      <c r="M801" t="str">
        <f>IFERROR(INDEX(INVENTAIRE!$A$4:$A$502,INVENTAIRE!Q1046715),"")</f>
        <v/>
      </c>
      <c r="N801" t="str">
        <f>IFERROR(INDEX('EMPRUNT MATERIEL'!$C$4:$C$361,'EMPRUNT MATERIEL'!L1046576),"")</f>
        <v/>
      </c>
    </row>
    <row r="802" spans="13:14" x14ac:dyDescent="0.25">
      <c r="M802" t="str">
        <f>IFERROR(INDEX(INVENTAIRE!$A$4:$A$502,INVENTAIRE!Q1046716),"")</f>
        <v/>
      </c>
      <c r="N802" t="str">
        <f>IFERROR(INDEX('EMPRUNT MATERIEL'!$C$4:$C$361,'EMPRUNT MATERIEL'!L1046577),"")</f>
        <v/>
      </c>
    </row>
    <row r="803" spans="13:14" x14ac:dyDescent="0.25">
      <c r="M803" t="str">
        <f>IFERROR(INDEX(INVENTAIRE!$A$4:$A$502,INVENTAIRE!Q1046717),"")</f>
        <v/>
      </c>
      <c r="N803" t="str">
        <f>IFERROR(INDEX('EMPRUNT MATERIEL'!$C$4:$C$361,'EMPRUNT MATERIEL'!L1046578),"")</f>
        <v/>
      </c>
    </row>
    <row r="804" spans="13:14" x14ac:dyDescent="0.25">
      <c r="M804" t="str">
        <f>IFERROR(INDEX(INVENTAIRE!$A$4:$A$502,INVENTAIRE!Q1046718),"")</f>
        <v/>
      </c>
      <c r="N804" t="str">
        <f>IFERROR(INDEX('EMPRUNT MATERIEL'!$C$4:$C$361,'EMPRUNT MATERIEL'!L1046579),"")</f>
        <v/>
      </c>
    </row>
    <row r="805" spans="13:14" x14ac:dyDescent="0.25">
      <c r="M805" t="str">
        <f>IFERROR(INDEX(INVENTAIRE!$A$4:$A$502,INVENTAIRE!Q1046719),"")</f>
        <v/>
      </c>
      <c r="N805" t="str">
        <f>IFERROR(INDEX('EMPRUNT MATERIEL'!$C$4:$C$361,'EMPRUNT MATERIEL'!L1046580),"")</f>
        <v/>
      </c>
    </row>
    <row r="806" spans="13:14" x14ac:dyDescent="0.25">
      <c r="M806" t="str">
        <f>IFERROR(INDEX(INVENTAIRE!$A$4:$A$502,INVENTAIRE!Q1046720),"")</f>
        <v/>
      </c>
      <c r="N806" t="str">
        <f>IFERROR(INDEX('EMPRUNT MATERIEL'!$C$4:$C$361,'EMPRUNT MATERIEL'!L1046581),"")</f>
        <v/>
      </c>
    </row>
    <row r="807" spans="13:14" x14ac:dyDescent="0.25">
      <c r="M807" t="str">
        <f>IFERROR(INDEX(INVENTAIRE!$A$4:$A$502,INVENTAIRE!Q1046721),"")</f>
        <v/>
      </c>
      <c r="N807" t="str">
        <f>IFERROR(INDEX('EMPRUNT MATERIEL'!$C$4:$C$361,'EMPRUNT MATERIEL'!L1046582),"")</f>
        <v/>
      </c>
    </row>
    <row r="808" spans="13:14" x14ac:dyDescent="0.25">
      <c r="M808" t="str">
        <f>IFERROR(INDEX(INVENTAIRE!$A$4:$A$502,INVENTAIRE!Q1046722),"")</f>
        <v/>
      </c>
      <c r="N808" t="str">
        <f>IFERROR(INDEX('EMPRUNT MATERIEL'!$C$4:$C$361,'EMPRUNT MATERIEL'!L1046583),"")</f>
        <v/>
      </c>
    </row>
    <row r="809" spans="13:14" x14ac:dyDescent="0.25">
      <c r="M809" t="str">
        <f>IFERROR(INDEX(INVENTAIRE!$A$4:$A$502,INVENTAIRE!Q1046723),"")</f>
        <v/>
      </c>
      <c r="N809" t="str">
        <f>IFERROR(INDEX('EMPRUNT MATERIEL'!$C$4:$C$361,'EMPRUNT MATERIEL'!L1046584),"")</f>
        <v/>
      </c>
    </row>
    <row r="810" spans="13:14" x14ac:dyDescent="0.25">
      <c r="M810" t="str">
        <f>IFERROR(INDEX(INVENTAIRE!$A$4:$A$502,INVENTAIRE!Q1046724),"")</f>
        <v/>
      </c>
      <c r="N810" t="str">
        <f>IFERROR(INDEX('EMPRUNT MATERIEL'!$C$4:$C$361,'EMPRUNT MATERIEL'!L1046585),"")</f>
        <v/>
      </c>
    </row>
    <row r="811" spans="13:14" x14ac:dyDescent="0.25">
      <c r="M811" t="str">
        <f>IFERROR(INDEX(INVENTAIRE!$A$4:$A$502,INVENTAIRE!Q1046725),"")</f>
        <v/>
      </c>
      <c r="N811" t="str">
        <f>IFERROR(INDEX('EMPRUNT MATERIEL'!$C$4:$C$361,'EMPRUNT MATERIEL'!L1046586),"")</f>
        <v/>
      </c>
    </row>
    <row r="812" spans="13:14" x14ac:dyDescent="0.25">
      <c r="M812" t="str">
        <f>IFERROR(INDEX(INVENTAIRE!$A$4:$A$502,INVENTAIRE!Q1046726),"")</f>
        <v/>
      </c>
      <c r="N812" t="str">
        <f>IFERROR(INDEX('EMPRUNT MATERIEL'!$C$4:$C$361,'EMPRUNT MATERIEL'!L1046587),"")</f>
        <v/>
      </c>
    </row>
    <row r="813" spans="13:14" x14ac:dyDescent="0.25">
      <c r="M813" t="str">
        <f>IFERROR(INDEX(INVENTAIRE!$A$4:$A$502,INVENTAIRE!Q1046727),"")</f>
        <v/>
      </c>
      <c r="N813" t="str">
        <f>IFERROR(INDEX('EMPRUNT MATERIEL'!$C$4:$C$361,'EMPRUNT MATERIEL'!L1046588),"")</f>
        <v/>
      </c>
    </row>
    <row r="814" spans="13:14" x14ac:dyDescent="0.25">
      <c r="M814" t="str">
        <f>IFERROR(INDEX(INVENTAIRE!$A$4:$A$502,INVENTAIRE!Q1046728),"")</f>
        <v/>
      </c>
      <c r="N814" t="str">
        <f>IFERROR(INDEX('EMPRUNT MATERIEL'!$C$4:$C$361,'EMPRUNT MATERIEL'!L1046589),"")</f>
        <v/>
      </c>
    </row>
    <row r="815" spans="13:14" x14ac:dyDescent="0.25">
      <c r="M815" t="str">
        <f>IFERROR(INDEX(INVENTAIRE!$A$4:$A$502,INVENTAIRE!Q1046729),"")</f>
        <v/>
      </c>
      <c r="N815" t="str">
        <f>IFERROR(INDEX('EMPRUNT MATERIEL'!$C$4:$C$361,'EMPRUNT MATERIEL'!L1046590),"")</f>
        <v/>
      </c>
    </row>
    <row r="816" spans="13:14" x14ac:dyDescent="0.25">
      <c r="M816" t="str">
        <f>IFERROR(INDEX(INVENTAIRE!$A$4:$A$502,INVENTAIRE!Q1046730),"")</f>
        <v/>
      </c>
      <c r="N816" t="str">
        <f>IFERROR(INDEX('EMPRUNT MATERIEL'!$C$4:$C$361,'EMPRUNT MATERIEL'!L1046591),"")</f>
        <v/>
      </c>
    </row>
    <row r="817" spans="13:14" x14ac:dyDescent="0.25">
      <c r="M817" t="str">
        <f>IFERROR(INDEX(INVENTAIRE!$A$4:$A$502,INVENTAIRE!Q1046731),"")</f>
        <v/>
      </c>
      <c r="N817" t="str">
        <f>IFERROR(INDEX('EMPRUNT MATERIEL'!$C$4:$C$361,'EMPRUNT MATERIEL'!L1046592),"")</f>
        <v/>
      </c>
    </row>
    <row r="818" spans="13:14" x14ac:dyDescent="0.25">
      <c r="M818" t="str">
        <f>IFERROR(INDEX(INVENTAIRE!$A$4:$A$502,INVENTAIRE!Q1046732),"")</f>
        <v/>
      </c>
      <c r="N818" t="str">
        <f>IFERROR(INDEX('EMPRUNT MATERIEL'!$C$4:$C$361,'EMPRUNT MATERIEL'!L1046593),"")</f>
        <v/>
      </c>
    </row>
    <row r="819" spans="13:14" x14ac:dyDescent="0.25">
      <c r="M819" t="str">
        <f>IFERROR(INDEX(INVENTAIRE!$A$4:$A$502,INVENTAIRE!Q1046733),"")</f>
        <v/>
      </c>
      <c r="N819" t="str">
        <f>IFERROR(INDEX('EMPRUNT MATERIEL'!$C$4:$C$361,'EMPRUNT MATERIEL'!L1046594),"")</f>
        <v/>
      </c>
    </row>
    <row r="820" spans="13:14" x14ac:dyDescent="0.25">
      <c r="M820" t="str">
        <f>IFERROR(INDEX(INVENTAIRE!$A$4:$A$502,INVENTAIRE!Q1046734),"")</f>
        <v/>
      </c>
      <c r="N820" t="str">
        <f>IFERROR(INDEX('EMPRUNT MATERIEL'!$C$4:$C$361,'EMPRUNT MATERIEL'!L1046595),"")</f>
        <v/>
      </c>
    </row>
    <row r="821" spans="13:14" x14ac:dyDescent="0.25">
      <c r="M821" t="str">
        <f>IFERROR(INDEX(INVENTAIRE!$A$4:$A$502,INVENTAIRE!Q1046735),"")</f>
        <v/>
      </c>
      <c r="N821" t="str">
        <f>IFERROR(INDEX('EMPRUNT MATERIEL'!$C$4:$C$361,'EMPRUNT MATERIEL'!L1046596),"")</f>
        <v/>
      </c>
    </row>
    <row r="822" spans="13:14" x14ac:dyDescent="0.25">
      <c r="M822" t="str">
        <f>IFERROR(INDEX(INVENTAIRE!$A$4:$A$502,INVENTAIRE!Q1046736),"")</f>
        <v/>
      </c>
      <c r="N822" t="str">
        <f>IFERROR(INDEX('EMPRUNT MATERIEL'!$C$4:$C$361,'EMPRUNT MATERIEL'!L1046597),"")</f>
        <v/>
      </c>
    </row>
    <row r="823" spans="13:14" x14ac:dyDescent="0.25">
      <c r="M823" t="str">
        <f>IFERROR(INDEX(INVENTAIRE!$A$4:$A$502,INVENTAIRE!Q1046737),"")</f>
        <v/>
      </c>
      <c r="N823" t="str">
        <f>IFERROR(INDEX('EMPRUNT MATERIEL'!$C$4:$C$361,'EMPRUNT MATERIEL'!L1046598),"")</f>
        <v/>
      </c>
    </row>
    <row r="824" spans="13:14" x14ac:dyDescent="0.25">
      <c r="M824" t="str">
        <f>IFERROR(INDEX(INVENTAIRE!$A$4:$A$502,INVENTAIRE!Q1046738),"")</f>
        <v/>
      </c>
      <c r="N824" t="str">
        <f>IFERROR(INDEX('EMPRUNT MATERIEL'!$C$4:$C$361,'EMPRUNT MATERIEL'!L1046599),"")</f>
        <v/>
      </c>
    </row>
    <row r="825" spans="13:14" x14ac:dyDescent="0.25">
      <c r="M825" t="str">
        <f>IFERROR(INDEX(INVENTAIRE!$A$4:$A$502,INVENTAIRE!Q1046739),"")</f>
        <v/>
      </c>
      <c r="N825" t="str">
        <f>IFERROR(INDEX('EMPRUNT MATERIEL'!$C$4:$C$361,'EMPRUNT MATERIEL'!L1046600),"")</f>
        <v/>
      </c>
    </row>
    <row r="826" spans="13:14" x14ac:dyDescent="0.25">
      <c r="M826" t="str">
        <f>IFERROR(INDEX(INVENTAIRE!$A$4:$A$502,INVENTAIRE!Q1046740),"")</f>
        <v/>
      </c>
      <c r="N826" t="str">
        <f>IFERROR(INDEX('EMPRUNT MATERIEL'!$C$4:$C$361,'EMPRUNT MATERIEL'!L1046601),"")</f>
        <v/>
      </c>
    </row>
    <row r="827" spans="13:14" x14ac:dyDescent="0.25">
      <c r="M827" t="str">
        <f>IFERROR(INDEX(INVENTAIRE!$A$4:$A$502,INVENTAIRE!Q1046741),"")</f>
        <v/>
      </c>
      <c r="N827" t="str">
        <f>IFERROR(INDEX('EMPRUNT MATERIEL'!$C$4:$C$361,'EMPRUNT MATERIEL'!L1046602),"")</f>
        <v/>
      </c>
    </row>
    <row r="828" spans="13:14" x14ac:dyDescent="0.25">
      <c r="M828" t="str">
        <f>IFERROR(INDEX(INVENTAIRE!$A$4:$A$502,INVENTAIRE!Q1046742),"")</f>
        <v/>
      </c>
      <c r="N828" t="str">
        <f>IFERROR(INDEX('EMPRUNT MATERIEL'!$C$4:$C$361,'EMPRUNT MATERIEL'!L1046603),"")</f>
        <v/>
      </c>
    </row>
    <row r="829" spans="13:14" x14ac:dyDescent="0.25">
      <c r="M829" t="str">
        <f>IFERROR(INDEX(INVENTAIRE!$A$4:$A$502,INVENTAIRE!Q1046743),"")</f>
        <v/>
      </c>
      <c r="N829" t="str">
        <f>IFERROR(INDEX('EMPRUNT MATERIEL'!$C$4:$C$361,'EMPRUNT MATERIEL'!L1046604),"")</f>
        <v/>
      </c>
    </row>
    <row r="830" spans="13:14" x14ac:dyDescent="0.25">
      <c r="M830" t="str">
        <f>IFERROR(INDEX(INVENTAIRE!$A$4:$A$502,INVENTAIRE!Q1046744),"")</f>
        <v/>
      </c>
      <c r="N830" t="str">
        <f>IFERROR(INDEX('EMPRUNT MATERIEL'!$C$4:$C$361,'EMPRUNT MATERIEL'!L1046605),"")</f>
        <v/>
      </c>
    </row>
    <row r="831" spans="13:14" x14ac:dyDescent="0.25">
      <c r="M831" t="str">
        <f>IFERROR(INDEX(INVENTAIRE!$A$4:$A$502,INVENTAIRE!Q1046745),"")</f>
        <v/>
      </c>
      <c r="N831" t="str">
        <f>IFERROR(INDEX('EMPRUNT MATERIEL'!$C$4:$C$361,'EMPRUNT MATERIEL'!L1046606),"")</f>
        <v/>
      </c>
    </row>
    <row r="832" spans="13:14" x14ac:dyDescent="0.25">
      <c r="M832" t="str">
        <f>IFERROR(INDEX(INVENTAIRE!$A$4:$A$502,INVENTAIRE!Q1046746),"")</f>
        <v/>
      </c>
      <c r="N832" t="str">
        <f>IFERROR(INDEX('EMPRUNT MATERIEL'!$C$4:$C$361,'EMPRUNT MATERIEL'!L1046607),"")</f>
        <v/>
      </c>
    </row>
    <row r="833" spans="13:14" x14ac:dyDescent="0.25">
      <c r="M833" t="str">
        <f>IFERROR(INDEX(INVENTAIRE!$A$4:$A$502,INVENTAIRE!Q1046747),"")</f>
        <v/>
      </c>
      <c r="N833" t="str">
        <f>IFERROR(INDEX('EMPRUNT MATERIEL'!$C$4:$C$361,'EMPRUNT MATERIEL'!L1046608),"")</f>
        <v/>
      </c>
    </row>
    <row r="834" spans="13:14" x14ac:dyDescent="0.25">
      <c r="M834" t="str">
        <f>IFERROR(INDEX(INVENTAIRE!$A$4:$A$502,INVENTAIRE!Q1046748),"")</f>
        <v/>
      </c>
      <c r="N834" t="str">
        <f>IFERROR(INDEX('EMPRUNT MATERIEL'!$C$4:$C$361,'EMPRUNT MATERIEL'!L1046609),"")</f>
        <v/>
      </c>
    </row>
    <row r="835" spans="13:14" x14ac:dyDescent="0.25">
      <c r="M835" t="str">
        <f>IFERROR(INDEX(INVENTAIRE!$A$4:$A$502,INVENTAIRE!Q1046749),"")</f>
        <v/>
      </c>
      <c r="N835" t="str">
        <f>IFERROR(INDEX('EMPRUNT MATERIEL'!$C$4:$C$361,'EMPRUNT MATERIEL'!L1046610),"")</f>
        <v/>
      </c>
    </row>
    <row r="836" spans="13:14" x14ac:dyDescent="0.25">
      <c r="M836" t="str">
        <f>IFERROR(INDEX(INVENTAIRE!$A$4:$A$502,INVENTAIRE!Q1046750),"")</f>
        <v/>
      </c>
      <c r="N836" t="str">
        <f>IFERROR(INDEX('EMPRUNT MATERIEL'!$C$4:$C$361,'EMPRUNT MATERIEL'!L1046611),"")</f>
        <v/>
      </c>
    </row>
    <row r="837" spans="13:14" x14ac:dyDescent="0.25">
      <c r="M837" t="str">
        <f>IFERROR(INDEX(INVENTAIRE!$A$4:$A$502,INVENTAIRE!Q1046751),"")</f>
        <v/>
      </c>
      <c r="N837" t="str">
        <f>IFERROR(INDEX('EMPRUNT MATERIEL'!$C$4:$C$361,'EMPRUNT MATERIEL'!L1046612),"")</f>
        <v/>
      </c>
    </row>
    <row r="838" spans="13:14" x14ac:dyDescent="0.25">
      <c r="M838" t="str">
        <f>IFERROR(INDEX(INVENTAIRE!$A$4:$A$502,INVENTAIRE!Q1046752),"")</f>
        <v/>
      </c>
      <c r="N838" t="str">
        <f>IFERROR(INDEX('EMPRUNT MATERIEL'!$C$4:$C$361,'EMPRUNT MATERIEL'!L1046613),"")</f>
        <v/>
      </c>
    </row>
    <row r="839" spans="13:14" x14ac:dyDescent="0.25">
      <c r="M839" t="str">
        <f>IFERROR(INDEX(INVENTAIRE!$A$4:$A$502,INVENTAIRE!Q1046753),"")</f>
        <v/>
      </c>
      <c r="N839" t="str">
        <f>IFERROR(INDEX('EMPRUNT MATERIEL'!$C$4:$C$361,'EMPRUNT MATERIEL'!L1046614),"")</f>
        <v/>
      </c>
    </row>
    <row r="840" spans="13:14" x14ac:dyDescent="0.25">
      <c r="M840" t="str">
        <f>IFERROR(INDEX(INVENTAIRE!$A$4:$A$502,INVENTAIRE!Q1046754),"")</f>
        <v/>
      </c>
      <c r="N840" t="str">
        <f>IFERROR(INDEX('EMPRUNT MATERIEL'!$C$4:$C$361,'EMPRUNT MATERIEL'!L1046615),"")</f>
        <v/>
      </c>
    </row>
    <row r="841" spans="13:14" x14ac:dyDescent="0.25">
      <c r="M841" t="str">
        <f>IFERROR(INDEX(INVENTAIRE!$A$4:$A$502,INVENTAIRE!Q1046755),"")</f>
        <v/>
      </c>
      <c r="N841" t="str">
        <f>IFERROR(INDEX('EMPRUNT MATERIEL'!$C$4:$C$361,'EMPRUNT MATERIEL'!L1046616),"")</f>
        <v/>
      </c>
    </row>
    <row r="842" spans="13:14" x14ac:dyDescent="0.25">
      <c r="M842" t="str">
        <f>IFERROR(INDEX(INVENTAIRE!$A$4:$A$502,INVENTAIRE!Q1046756),"")</f>
        <v/>
      </c>
      <c r="N842" t="str">
        <f>IFERROR(INDEX('EMPRUNT MATERIEL'!$C$4:$C$361,'EMPRUNT MATERIEL'!L1046617),"")</f>
        <v/>
      </c>
    </row>
    <row r="843" spans="13:14" x14ac:dyDescent="0.25">
      <c r="M843" t="str">
        <f>IFERROR(INDEX(INVENTAIRE!$A$4:$A$502,INVENTAIRE!Q1046757),"")</f>
        <v/>
      </c>
      <c r="N843" t="str">
        <f>IFERROR(INDEX('EMPRUNT MATERIEL'!$C$4:$C$361,'EMPRUNT MATERIEL'!L1046618),"")</f>
        <v/>
      </c>
    </row>
    <row r="844" spans="13:14" x14ac:dyDescent="0.25">
      <c r="M844" t="str">
        <f>IFERROR(INDEX(INVENTAIRE!$A$4:$A$502,INVENTAIRE!Q1046758),"")</f>
        <v/>
      </c>
      <c r="N844" t="str">
        <f>IFERROR(INDEX('EMPRUNT MATERIEL'!$C$4:$C$361,'EMPRUNT MATERIEL'!L1046619),"")</f>
        <v/>
      </c>
    </row>
    <row r="845" spans="13:14" x14ac:dyDescent="0.25">
      <c r="M845" t="str">
        <f>IFERROR(INDEX(INVENTAIRE!$A$4:$A$502,INVENTAIRE!Q1046759),"")</f>
        <v/>
      </c>
      <c r="N845" t="str">
        <f>IFERROR(INDEX('EMPRUNT MATERIEL'!$C$4:$C$361,'EMPRUNT MATERIEL'!L1046620),"")</f>
        <v/>
      </c>
    </row>
    <row r="846" spans="13:14" x14ac:dyDescent="0.25">
      <c r="M846" t="str">
        <f>IFERROR(INDEX(INVENTAIRE!$A$4:$A$502,INVENTAIRE!Q1046760),"")</f>
        <v/>
      </c>
      <c r="N846" t="str">
        <f>IFERROR(INDEX('EMPRUNT MATERIEL'!$C$4:$C$361,'EMPRUNT MATERIEL'!L1046621),"")</f>
        <v/>
      </c>
    </row>
    <row r="847" spans="13:14" x14ac:dyDescent="0.25">
      <c r="M847" t="str">
        <f>IFERROR(INDEX(INVENTAIRE!$A$4:$A$502,INVENTAIRE!Q1046761),"")</f>
        <v/>
      </c>
      <c r="N847" t="str">
        <f>IFERROR(INDEX('EMPRUNT MATERIEL'!$C$4:$C$361,'EMPRUNT MATERIEL'!L1046622),"")</f>
        <v/>
      </c>
    </row>
    <row r="848" spans="13:14" x14ac:dyDescent="0.25">
      <c r="M848" t="str">
        <f>IFERROR(INDEX(INVENTAIRE!$A$4:$A$502,INVENTAIRE!Q1046762),"")</f>
        <v/>
      </c>
      <c r="N848" t="str">
        <f>IFERROR(INDEX('EMPRUNT MATERIEL'!$C$4:$C$361,'EMPRUNT MATERIEL'!L1046623),"")</f>
        <v/>
      </c>
    </row>
    <row r="849" spans="13:14" x14ac:dyDescent="0.25">
      <c r="M849" t="str">
        <f>IFERROR(INDEX(INVENTAIRE!$A$4:$A$502,INVENTAIRE!Q1046763),"")</f>
        <v/>
      </c>
      <c r="N849" t="str">
        <f>IFERROR(INDEX('EMPRUNT MATERIEL'!$C$4:$C$361,'EMPRUNT MATERIEL'!L1046624),"")</f>
        <v/>
      </c>
    </row>
    <row r="850" spans="13:14" x14ac:dyDescent="0.25">
      <c r="M850" t="str">
        <f>IFERROR(INDEX(INVENTAIRE!$A$4:$A$502,INVENTAIRE!Q1046764),"")</f>
        <v/>
      </c>
      <c r="N850" t="str">
        <f>IFERROR(INDEX('EMPRUNT MATERIEL'!$C$4:$C$361,'EMPRUNT MATERIEL'!L1046625),"")</f>
        <v/>
      </c>
    </row>
    <row r="851" spans="13:14" x14ac:dyDescent="0.25">
      <c r="M851" t="str">
        <f>IFERROR(INDEX(INVENTAIRE!$A$4:$A$502,INVENTAIRE!Q1046765),"")</f>
        <v/>
      </c>
      <c r="N851" t="str">
        <f>IFERROR(INDEX('EMPRUNT MATERIEL'!$C$4:$C$361,'EMPRUNT MATERIEL'!L1046626),"")</f>
        <v/>
      </c>
    </row>
    <row r="852" spans="13:14" x14ac:dyDescent="0.25">
      <c r="M852" t="str">
        <f>IFERROR(INDEX(INVENTAIRE!$A$4:$A$502,INVENTAIRE!Q1046766),"")</f>
        <v/>
      </c>
      <c r="N852" t="str">
        <f>IFERROR(INDEX('EMPRUNT MATERIEL'!$C$4:$C$361,'EMPRUNT MATERIEL'!L1046627),"")</f>
        <v/>
      </c>
    </row>
    <row r="853" spans="13:14" x14ac:dyDescent="0.25">
      <c r="M853" t="str">
        <f>IFERROR(INDEX(INVENTAIRE!$A$4:$A$502,INVENTAIRE!Q1046767),"")</f>
        <v/>
      </c>
      <c r="N853" t="str">
        <f>IFERROR(INDEX('EMPRUNT MATERIEL'!$C$4:$C$361,'EMPRUNT MATERIEL'!L1046628),"")</f>
        <v/>
      </c>
    </row>
    <row r="854" spans="13:14" x14ac:dyDescent="0.25">
      <c r="M854" t="str">
        <f>IFERROR(INDEX(INVENTAIRE!$A$4:$A$502,INVENTAIRE!Q1046768),"")</f>
        <v/>
      </c>
      <c r="N854" t="str">
        <f>IFERROR(INDEX('EMPRUNT MATERIEL'!$C$4:$C$361,'EMPRUNT MATERIEL'!L1046629),"")</f>
        <v/>
      </c>
    </row>
    <row r="855" spans="13:14" x14ac:dyDescent="0.25">
      <c r="M855" t="str">
        <f>IFERROR(INDEX(INVENTAIRE!$A$4:$A$502,INVENTAIRE!Q1046769),"")</f>
        <v/>
      </c>
      <c r="N855" t="str">
        <f>IFERROR(INDEX('EMPRUNT MATERIEL'!$C$4:$C$361,'EMPRUNT MATERIEL'!L1046630),"")</f>
        <v/>
      </c>
    </row>
    <row r="856" spans="13:14" x14ac:dyDescent="0.25">
      <c r="M856" t="str">
        <f>IFERROR(INDEX(INVENTAIRE!$A$4:$A$502,INVENTAIRE!Q1046770),"")</f>
        <v/>
      </c>
      <c r="N856" t="str">
        <f>IFERROR(INDEX('EMPRUNT MATERIEL'!$C$4:$C$361,'EMPRUNT MATERIEL'!L1046631),"")</f>
        <v/>
      </c>
    </row>
    <row r="857" spans="13:14" x14ac:dyDescent="0.25">
      <c r="M857" t="str">
        <f>IFERROR(INDEX(INVENTAIRE!$A$4:$A$502,INVENTAIRE!Q1046771),"")</f>
        <v/>
      </c>
      <c r="N857" t="str">
        <f>IFERROR(INDEX('EMPRUNT MATERIEL'!$C$4:$C$361,'EMPRUNT MATERIEL'!L1046632),"")</f>
        <v/>
      </c>
    </row>
    <row r="858" spans="13:14" x14ac:dyDescent="0.25">
      <c r="M858" t="str">
        <f>IFERROR(INDEX(INVENTAIRE!$A$4:$A$502,INVENTAIRE!Q1046772),"")</f>
        <v/>
      </c>
      <c r="N858" t="str">
        <f>IFERROR(INDEX('EMPRUNT MATERIEL'!$C$4:$C$361,'EMPRUNT MATERIEL'!L1046633),"")</f>
        <v/>
      </c>
    </row>
    <row r="859" spans="13:14" x14ac:dyDescent="0.25">
      <c r="M859" t="str">
        <f>IFERROR(INDEX(INVENTAIRE!$A$4:$A$502,INVENTAIRE!Q1046773),"")</f>
        <v/>
      </c>
      <c r="N859" t="str">
        <f>IFERROR(INDEX('EMPRUNT MATERIEL'!$C$4:$C$361,'EMPRUNT MATERIEL'!L1046634),"")</f>
        <v/>
      </c>
    </row>
    <row r="860" spans="13:14" x14ac:dyDescent="0.25">
      <c r="M860" t="str">
        <f>IFERROR(INDEX(INVENTAIRE!$A$4:$A$502,INVENTAIRE!Q1046774),"")</f>
        <v/>
      </c>
      <c r="N860" t="str">
        <f>IFERROR(INDEX('EMPRUNT MATERIEL'!$C$4:$C$361,'EMPRUNT MATERIEL'!L1046635),"")</f>
        <v/>
      </c>
    </row>
    <row r="861" spans="13:14" x14ac:dyDescent="0.25">
      <c r="M861" t="str">
        <f>IFERROR(INDEX(INVENTAIRE!$A$4:$A$502,INVENTAIRE!Q1046775),"")</f>
        <v/>
      </c>
      <c r="N861" t="str">
        <f>IFERROR(INDEX('EMPRUNT MATERIEL'!$C$4:$C$361,'EMPRUNT MATERIEL'!L1046636),"")</f>
        <v/>
      </c>
    </row>
    <row r="862" spans="13:14" x14ac:dyDescent="0.25">
      <c r="M862" t="str">
        <f>IFERROR(INDEX(INVENTAIRE!$A$4:$A$502,INVENTAIRE!Q1046776),"")</f>
        <v/>
      </c>
      <c r="N862" t="str">
        <f>IFERROR(INDEX('EMPRUNT MATERIEL'!$C$4:$C$361,'EMPRUNT MATERIEL'!L1046637),"")</f>
        <v/>
      </c>
    </row>
    <row r="863" spans="13:14" x14ac:dyDescent="0.25">
      <c r="M863" t="str">
        <f>IFERROR(INDEX(INVENTAIRE!$A$4:$A$502,INVENTAIRE!Q1046777),"")</f>
        <v/>
      </c>
      <c r="N863" t="str">
        <f>IFERROR(INDEX('EMPRUNT MATERIEL'!$C$4:$C$361,'EMPRUNT MATERIEL'!L1046638),"")</f>
        <v/>
      </c>
    </row>
    <row r="864" spans="13:14" x14ac:dyDescent="0.25">
      <c r="M864" t="str">
        <f>IFERROR(INDEX(INVENTAIRE!$A$4:$A$502,INVENTAIRE!Q1046778),"")</f>
        <v/>
      </c>
      <c r="N864" t="str">
        <f>IFERROR(INDEX('EMPRUNT MATERIEL'!$C$4:$C$361,'EMPRUNT MATERIEL'!L1046639),"")</f>
        <v/>
      </c>
    </row>
    <row r="865" spans="13:14" x14ac:dyDescent="0.25">
      <c r="M865" t="str">
        <f>IFERROR(INDEX(INVENTAIRE!$A$4:$A$502,INVENTAIRE!Q1046779),"")</f>
        <v/>
      </c>
      <c r="N865" t="str">
        <f>IFERROR(INDEX('EMPRUNT MATERIEL'!$C$4:$C$361,'EMPRUNT MATERIEL'!L1046640),"")</f>
        <v/>
      </c>
    </row>
    <row r="866" spans="13:14" x14ac:dyDescent="0.25">
      <c r="M866" t="str">
        <f>IFERROR(INDEX(INVENTAIRE!$A$4:$A$502,INVENTAIRE!Q1046780),"")</f>
        <v/>
      </c>
      <c r="N866" t="str">
        <f>IFERROR(INDEX('EMPRUNT MATERIEL'!$C$4:$C$361,'EMPRUNT MATERIEL'!L1046641),"")</f>
        <v/>
      </c>
    </row>
    <row r="867" spans="13:14" x14ac:dyDescent="0.25">
      <c r="M867" t="str">
        <f>IFERROR(INDEX(INVENTAIRE!$A$4:$A$502,INVENTAIRE!Q1046781),"")</f>
        <v/>
      </c>
      <c r="N867" t="str">
        <f>IFERROR(INDEX('EMPRUNT MATERIEL'!$C$4:$C$361,'EMPRUNT MATERIEL'!L1046642),"")</f>
        <v/>
      </c>
    </row>
    <row r="868" spans="13:14" x14ac:dyDescent="0.25">
      <c r="M868" t="str">
        <f>IFERROR(INDEX(INVENTAIRE!$A$4:$A$502,INVENTAIRE!Q1046782),"")</f>
        <v/>
      </c>
      <c r="N868" t="str">
        <f>IFERROR(INDEX('EMPRUNT MATERIEL'!$C$4:$C$361,'EMPRUNT MATERIEL'!L1046643),"")</f>
        <v/>
      </c>
    </row>
    <row r="869" spans="13:14" x14ac:dyDescent="0.25">
      <c r="M869" t="str">
        <f>IFERROR(INDEX(INVENTAIRE!$A$4:$A$502,INVENTAIRE!Q1046783),"")</f>
        <v/>
      </c>
      <c r="N869" t="str">
        <f>IFERROR(INDEX('EMPRUNT MATERIEL'!$C$4:$C$361,'EMPRUNT MATERIEL'!L1046644),"")</f>
        <v/>
      </c>
    </row>
    <row r="870" spans="13:14" x14ac:dyDescent="0.25">
      <c r="M870" t="str">
        <f>IFERROR(INDEX(INVENTAIRE!$A$4:$A$502,INVENTAIRE!Q1046784),"")</f>
        <v/>
      </c>
      <c r="N870" t="str">
        <f>IFERROR(INDEX('EMPRUNT MATERIEL'!$C$4:$C$361,'EMPRUNT MATERIEL'!L1046645),"")</f>
        <v/>
      </c>
    </row>
    <row r="871" spans="13:14" x14ac:dyDescent="0.25">
      <c r="M871" t="str">
        <f>IFERROR(INDEX(INVENTAIRE!$A$4:$A$502,INVENTAIRE!Q1046785),"")</f>
        <v/>
      </c>
      <c r="N871" t="str">
        <f>IFERROR(INDEX('EMPRUNT MATERIEL'!$C$4:$C$361,'EMPRUNT MATERIEL'!L1046646),"")</f>
        <v/>
      </c>
    </row>
    <row r="872" spans="13:14" x14ac:dyDescent="0.25">
      <c r="M872" t="str">
        <f>IFERROR(INDEX(INVENTAIRE!$A$4:$A$502,INVENTAIRE!Q1046786),"")</f>
        <v/>
      </c>
      <c r="N872" t="str">
        <f>IFERROR(INDEX('EMPRUNT MATERIEL'!$C$4:$C$361,'EMPRUNT MATERIEL'!L1046647),"")</f>
        <v/>
      </c>
    </row>
    <row r="873" spans="13:14" x14ac:dyDescent="0.25">
      <c r="M873" t="str">
        <f>IFERROR(INDEX(INVENTAIRE!$A$4:$A$502,INVENTAIRE!Q1046787),"")</f>
        <v/>
      </c>
      <c r="N873" t="str">
        <f>IFERROR(INDEX('EMPRUNT MATERIEL'!$C$4:$C$361,'EMPRUNT MATERIEL'!L1046648),"")</f>
        <v/>
      </c>
    </row>
    <row r="874" spans="13:14" x14ac:dyDescent="0.25">
      <c r="M874" t="str">
        <f>IFERROR(INDEX(INVENTAIRE!$A$4:$A$502,INVENTAIRE!Q1046788),"")</f>
        <v/>
      </c>
      <c r="N874" t="str">
        <f>IFERROR(INDEX('EMPRUNT MATERIEL'!$C$4:$C$361,'EMPRUNT MATERIEL'!L1046649),"")</f>
        <v/>
      </c>
    </row>
    <row r="875" spans="13:14" x14ac:dyDescent="0.25">
      <c r="M875" t="str">
        <f>IFERROR(INDEX(INVENTAIRE!$A$4:$A$502,INVENTAIRE!Q1046789),"")</f>
        <v/>
      </c>
      <c r="N875" t="str">
        <f>IFERROR(INDEX('EMPRUNT MATERIEL'!$C$4:$C$361,'EMPRUNT MATERIEL'!L1046650),"")</f>
        <v/>
      </c>
    </row>
    <row r="876" spans="13:14" x14ac:dyDescent="0.25">
      <c r="M876" t="str">
        <f>IFERROR(INDEX(INVENTAIRE!$A$4:$A$502,INVENTAIRE!Q1046790),"")</f>
        <v/>
      </c>
      <c r="N876" t="str">
        <f>IFERROR(INDEX('EMPRUNT MATERIEL'!$C$4:$C$361,'EMPRUNT MATERIEL'!L1046651),"")</f>
        <v/>
      </c>
    </row>
    <row r="877" spans="13:14" x14ac:dyDescent="0.25">
      <c r="M877" t="str">
        <f>IFERROR(INDEX(INVENTAIRE!$A$4:$A$502,INVENTAIRE!Q1046791),"")</f>
        <v/>
      </c>
      <c r="N877" t="str">
        <f>IFERROR(INDEX('EMPRUNT MATERIEL'!$C$4:$C$361,'EMPRUNT MATERIEL'!L1046652),"")</f>
        <v/>
      </c>
    </row>
    <row r="878" spans="13:14" x14ac:dyDescent="0.25">
      <c r="M878" t="str">
        <f>IFERROR(INDEX(INVENTAIRE!$A$4:$A$502,INVENTAIRE!Q1046792),"")</f>
        <v/>
      </c>
      <c r="N878" t="str">
        <f>IFERROR(INDEX('EMPRUNT MATERIEL'!$C$4:$C$361,'EMPRUNT MATERIEL'!L1046653),"")</f>
        <v/>
      </c>
    </row>
    <row r="879" spans="13:14" x14ac:dyDescent="0.25">
      <c r="M879" t="str">
        <f>IFERROR(INDEX(INVENTAIRE!$A$4:$A$502,INVENTAIRE!Q1046793),"")</f>
        <v/>
      </c>
      <c r="N879" t="str">
        <f>IFERROR(INDEX('EMPRUNT MATERIEL'!$C$4:$C$361,'EMPRUNT MATERIEL'!L1046654),"")</f>
        <v/>
      </c>
    </row>
    <row r="880" spans="13:14" x14ac:dyDescent="0.25">
      <c r="M880" t="str">
        <f>IFERROR(INDEX(INVENTAIRE!$A$4:$A$502,INVENTAIRE!Q1046794),"")</f>
        <v/>
      </c>
      <c r="N880" t="str">
        <f>IFERROR(INDEX('EMPRUNT MATERIEL'!$C$4:$C$361,'EMPRUNT MATERIEL'!L1046655),"")</f>
        <v/>
      </c>
    </row>
    <row r="881" spans="13:14" x14ac:dyDescent="0.25">
      <c r="M881" t="str">
        <f>IFERROR(INDEX(INVENTAIRE!$A$4:$A$502,INVENTAIRE!Q1046795),"")</f>
        <v/>
      </c>
      <c r="N881" t="str">
        <f>IFERROR(INDEX('EMPRUNT MATERIEL'!$C$4:$C$361,'EMPRUNT MATERIEL'!L1046656),"")</f>
        <v/>
      </c>
    </row>
    <row r="882" spans="13:14" x14ac:dyDescent="0.25">
      <c r="M882" t="str">
        <f>IFERROR(INDEX(INVENTAIRE!$A$4:$A$502,INVENTAIRE!Q1046796),"")</f>
        <v/>
      </c>
      <c r="N882" t="str">
        <f>IFERROR(INDEX('EMPRUNT MATERIEL'!$C$4:$C$361,'EMPRUNT MATERIEL'!L1046657),"")</f>
        <v/>
      </c>
    </row>
    <row r="883" spans="13:14" x14ac:dyDescent="0.25">
      <c r="M883" t="str">
        <f>IFERROR(INDEX(INVENTAIRE!$A$4:$A$502,INVENTAIRE!Q1046797),"")</f>
        <v/>
      </c>
      <c r="N883" t="str">
        <f>IFERROR(INDEX('EMPRUNT MATERIEL'!$C$4:$C$361,'EMPRUNT MATERIEL'!L1046658),"")</f>
        <v/>
      </c>
    </row>
    <row r="884" spans="13:14" x14ac:dyDescent="0.25">
      <c r="M884" t="str">
        <f>IFERROR(INDEX(INVENTAIRE!$A$4:$A$502,INVENTAIRE!Q1046798),"")</f>
        <v/>
      </c>
      <c r="N884" t="str">
        <f>IFERROR(INDEX('EMPRUNT MATERIEL'!$C$4:$C$361,'EMPRUNT MATERIEL'!L1046659),"")</f>
        <v/>
      </c>
    </row>
    <row r="885" spans="13:14" x14ac:dyDescent="0.25">
      <c r="M885" t="str">
        <f>IFERROR(INDEX(INVENTAIRE!$A$4:$A$502,INVENTAIRE!Q1046799),"")</f>
        <v/>
      </c>
      <c r="N885" t="str">
        <f>IFERROR(INDEX('EMPRUNT MATERIEL'!$C$4:$C$361,'EMPRUNT MATERIEL'!L1046660),"")</f>
        <v/>
      </c>
    </row>
    <row r="886" spans="13:14" x14ac:dyDescent="0.25">
      <c r="M886" t="str">
        <f>IFERROR(INDEX(INVENTAIRE!$A$4:$A$502,INVENTAIRE!Q1046800),"")</f>
        <v/>
      </c>
      <c r="N886" t="str">
        <f>IFERROR(INDEX('EMPRUNT MATERIEL'!$C$4:$C$361,'EMPRUNT MATERIEL'!L1046661),"")</f>
        <v/>
      </c>
    </row>
    <row r="887" spans="13:14" x14ac:dyDescent="0.25">
      <c r="M887" t="str">
        <f>IFERROR(INDEX(INVENTAIRE!$A$4:$A$502,INVENTAIRE!Q1046801),"")</f>
        <v/>
      </c>
      <c r="N887" t="str">
        <f>IFERROR(INDEX('EMPRUNT MATERIEL'!$C$4:$C$361,'EMPRUNT MATERIEL'!L1046662),"")</f>
        <v/>
      </c>
    </row>
    <row r="888" spans="13:14" x14ac:dyDescent="0.25">
      <c r="M888" t="str">
        <f>IFERROR(INDEX(INVENTAIRE!$A$4:$A$502,INVENTAIRE!Q1046802),"")</f>
        <v/>
      </c>
      <c r="N888" t="str">
        <f>IFERROR(INDEX('EMPRUNT MATERIEL'!$C$4:$C$361,'EMPRUNT MATERIEL'!L1046663),"")</f>
        <v/>
      </c>
    </row>
    <row r="889" spans="13:14" x14ac:dyDescent="0.25">
      <c r="M889" t="str">
        <f>IFERROR(INDEX(INVENTAIRE!$A$4:$A$502,INVENTAIRE!Q1046803),"")</f>
        <v/>
      </c>
      <c r="N889" t="str">
        <f>IFERROR(INDEX('EMPRUNT MATERIEL'!$C$4:$C$361,'EMPRUNT MATERIEL'!L1046664),"")</f>
        <v/>
      </c>
    </row>
    <row r="890" spans="13:14" x14ac:dyDescent="0.25">
      <c r="M890" t="str">
        <f>IFERROR(INDEX(INVENTAIRE!$A$4:$A$502,INVENTAIRE!Q1046804),"")</f>
        <v/>
      </c>
      <c r="N890" t="str">
        <f>IFERROR(INDEX('EMPRUNT MATERIEL'!$C$4:$C$361,'EMPRUNT MATERIEL'!L1046665),"")</f>
        <v/>
      </c>
    </row>
    <row r="891" spans="13:14" x14ac:dyDescent="0.25">
      <c r="M891" t="str">
        <f>IFERROR(INDEX(INVENTAIRE!$A$4:$A$502,INVENTAIRE!Q1046805),"")</f>
        <v/>
      </c>
      <c r="N891" t="str">
        <f>IFERROR(INDEX('EMPRUNT MATERIEL'!$C$4:$C$361,'EMPRUNT MATERIEL'!L1046666),"")</f>
        <v/>
      </c>
    </row>
    <row r="892" spans="13:14" x14ac:dyDescent="0.25">
      <c r="M892" t="str">
        <f>IFERROR(INDEX(INVENTAIRE!$A$4:$A$502,INVENTAIRE!Q1046806),"")</f>
        <v/>
      </c>
      <c r="N892" t="str">
        <f>IFERROR(INDEX('EMPRUNT MATERIEL'!$C$4:$C$361,'EMPRUNT MATERIEL'!L1046667),"")</f>
        <v/>
      </c>
    </row>
    <row r="893" spans="13:14" x14ac:dyDescent="0.25">
      <c r="M893" t="str">
        <f>IFERROR(INDEX(INVENTAIRE!$A$4:$A$502,INVENTAIRE!Q1046807),"")</f>
        <v/>
      </c>
      <c r="N893" t="str">
        <f>IFERROR(INDEX('EMPRUNT MATERIEL'!$C$4:$C$361,'EMPRUNT MATERIEL'!L1046668),"")</f>
        <v/>
      </c>
    </row>
    <row r="894" spans="13:14" x14ac:dyDescent="0.25">
      <c r="M894" t="str">
        <f>IFERROR(INDEX(INVENTAIRE!$A$4:$A$502,INVENTAIRE!Q1046808),"")</f>
        <v/>
      </c>
      <c r="N894" t="str">
        <f>IFERROR(INDEX('EMPRUNT MATERIEL'!$C$4:$C$361,'EMPRUNT MATERIEL'!L1046669),"")</f>
        <v/>
      </c>
    </row>
    <row r="895" spans="13:14" x14ac:dyDescent="0.25">
      <c r="M895" t="str">
        <f>IFERROR(INDEX(INVENTAIRE!$A$4:$A$502,INVENTAIRE!Q1046809),"")</f>
        <v/>
      </c>
      <c r="N895" t="str">
        <f>IFERROR(INDEX('EMPRUNT MATERIEL'!$C$4:$C$361,'EMPRUNT MATERIEL'!L1046670),"")</f>
        <v/>
      </c>
    </row>
    <row r="896" spans="13:14" x14ac:dyDescent="0.25">
      <c r="M896" t="str">
        <f>IFERROR(INDEX(INVENTAIRE!$A$4:$A$502,INVENTAIRE!Q1046810),"")</f>
        <v/>
      </c>
      <c r="N896" t="str">
        <f>IFERROR(INDEX('EMPRUNT MATERIEL'!$C$4:$C$361,'EMPRUNT MATERIEL'!L1046671),"")</f>
        <v/>
      </c>
    </row>
    <row r="897" spans="13:14" x14ac:dyDescent="0.25">
      <c r="M897" t="str">
        <f>IFERROR(INDEX(INVENTAIRE!$A$4:$A$502,INVENTAIRE!Q1046811),"")</f>
        <v/>
      </c>
      <c r="N897" t="str">
        <f>IFERROR(INDEX('EMPRUNT MATERIEL'!$C$4:$C$361,'EMPRUNT MATERIEL'!L1046672),"")</f>
        <v/>
      </c>
    </row>
    <row r="898" spans="13:14" x14ac:dyDescent="0.25">
      <c r="M898" t="str">
        <f>IFERROR(INDEX(INVENTAIRE!$A$4:$A$502,INVENTAIRE!Q1046812),"")</f>
        <v/>
      </c>
      <c r="N898" t="str">
        <f>IFERROR(INDEX('EMPRUNT MATERIEL'!$C$4:$C$361,'EMPRUNT MATERIEL'!L1046673),"")</f>
        <v/>
      </c>
    </row>
    <row r="899" spans="13:14" x14ac:dyDescent="0.25">
      <c r="M899" t="str">
        <f>IFERROR(INDEX(INVENTAIRE!$A$4:$A$502,INVENTAIRE!Q1046813),"")</f>
        <v/>
      </c>
      <c r="N899" t="str">
        <f>IFERROR(INDEX('EMPRUNT MATERIEL'!$C$4:$C$361,'EMPRUNT MATERIEL'!L1046674),"")</f>
        <v/>
      </c>
    </row>
    <row r="900" spans="13:14" x14ac:dyDescent="0.25">
      <c r="M900" t="str">
        <f>IFERROR(INDEX(INVENTAIRE!$A$4:$A$502,INVENTAIRE!Q1046814),"")</f>
        <v/>
      </c>
      <c r="N900" t="str">
        <f>IFERROR(INDEX('EMPRUNT MATERIEL'!$C$4:$C$361,'EMPRUNT MATERIEL'!L1046675),"")</f>
        <v/>
      </c>
    </row>
    <row r="901" spans="13:14" x14ac:dyDescent="0.25">
      <c r="M901" t="str">
        <f>IFERROR(INDEX(INVENTAIRE!$A$4:$A$502,INVENTAIRE!Q1046815),"")</f>
        <v/>
      </c>
      <c r="N901" t="str">
        <f>IFERROR(INDEX('EMPRUNT MATERIEL'!$C$4:$C$361,'EMPRUNT MATERIEL'!L1046676),"")</f>
        <v/>
      </c>
    </row>
    <row r="902" spans="13:14" x14ac:dyDescent="0.25">
      <c r="M902" t="str">
        <f>IFERROR(INDEX(INVENTAIRE!$A$4:$A$502,INVENTAIRE!Q1046816),"")</f>
        <v/>
      </c>
      <c r="N902" t="str">
        <f>IFERROR(INDEX('EMPRUNT MATERIEL'!$C$4:$C$361,'EMPRUNT MATERIEL'!L1046677),"")</f>
        <v/>
      </c>
    </row>
    <row r="903" spans="13:14" x14ac:dyDescent="0.25">
      <c r="M903" t="str">
        <f>IFERROR(INDEX(INVENTAIRE!$A$4:$A$502,INVENTAIRE!Q1046817),"")</f>
        <v/>
      </c>
      <c r="N903" t="str">
        <f>IFERROR(INDEX('EMPRUNT MATERIEL'!$C$4:$C$361,'EMPRUNT MATERIEL'!L1046678),"")</f>
        <v/>
      </c>
    </row>
    <row r="904" spans="13:14" x14ac:dyDescent="0.25">
      <c r="M904" t="str">
        <f>IFERROR(INDEX(INVENTAIRE!$A$4:$A$502,INVENTAIRE!Q1046818),"")</f>
        <v/>
      </c>
      <c r="N904" t="str">
        <f>IFERROR(INDEX('EMPRUNT MATERIEL'!$C$4:$C$361,'EMPRUNT MATERIEL'!L1046679),"")</f>
        <v/>
      </c>
    </row>
    <row r="905" spans="13:14" x14ac:dyDescent="0.25">
      <c r="M905" t="str">
        <f>IFERROR(INDEX(INVENTAIRE!$A$4:$A$502,INVENTAIRE!Q1046819),"")</f>
        <v/>
      </c>
      <c r="N905" t="str">
        <f>IFERROR(INDEX('EMPRUNT MATERIEL'!$C$4:$C$361,'EMPRUNT MATERIEL'!L1046680),"")</f>
        <v/>
      </c>
    </row>
    <row r="906" spans="13:14" x14ac:dyDescent="0.25">
      <c r="M906" t="str">
        <f>IFERROR(INDEX(INVENTAIRE!$A$4:$A$502,INVENTAIRE!Q1046820),"")</f>
        <v/>
      </c>
      <c r="N906" t="str">
        <f>IFERROR(INDEX('EMPRUNT MATERIEL'!$C$4:$C$361,'EMPRUNT MATERIEL'!L1046681),"")</f>
        <v/>
      </c>
    </row>
    <row r="907" spans="13:14" x14ac:dyDescent="0.25">
      <c r="M907" t="str">
        <f>IFERROR(INDEX(INVENTAIRE!$A$4:$A$502,INVENTAIRE!Q1046821),"")</f>
        <v/>
      </c>
      <c r="N907" t="str">
        <f>IFERROR(INDEX('EMPRUNT MATERIEL'!$C$4:$C$361,'EMPRUNT MATERIEL'!L1046682),"")</f>
        <v/>
      </c>
    </row>
    <row r="908" spans="13:14" x14ac:dyDescent="0.25">
      <c r="M908" t="str">
        <f>IFERROR(INDEX(INVENTAIRE!$A$4:$A$502,INVENTAIRE!Q1046822),"")</f>
        <v/>
      </c>
      <c r="N908" t="str">
        <f>IFERROR(INDEX('EMPRUNT MATERIEL'!$C$4:$C$361,'EMPRUNT MATERIEL'!L1046683),"")</f>
        <v/>
      </c>
    </row>
    <row r="909" spans="13:14" x14ac:dyDescent="0.25">
      <c r="M909" t="str">
        <f>IFERROR(INDEX(INVENTAIRE!$A$4:$A$502,INVENTAIRE!Q1046823),"")</f>
        <v/>
      </c>
      <c r="N909" t="str">
        <f>IFERROR(INDEX('EMPRUNT MATERIEL'!$C$4:$C$361,'EMPRUNT MATERIEL'!L1046684),"")</f>
        <v/>
      </c>
    </row>
    <row r="910" spans="13:14" x14ac:dyDescent="0.25">
      <c r="M910" t="str">
        <f>IFERROR(INDEX(INVENTAIRE!$A$4:$A$502,INVENTAIRE!Q1046824),"")</f>
        <v/>
      </c>
      <c r="N910" t="str">
        <f>IFERROR(INDEX('EMPRUNT MATERIEL'!$C$4:$C$361,'EMPRUNT MATERIEL'!L1046685),"")</f>
        <v/>
      </c>
    </row>
    <row r="911" spans="13:14" x14ac:dyDescent="0.25">
      <c r="M911" t="str">
        <f>IFERROR(INDEX(INVENTAIRE!$A$4:$A$502,INVENTAIRE!Q1046825),"")</f>
        <v/>
      </c>
      <c r="N911" t="str">
        <f>IFERROR(INDEX('EMPRUNT MATERIEL'!$C$4:$C$361,'EMPRUNT MATERIEL'!L1046686),"")</f>
        <v/>
      </c>
    </row>
    <row r="912" spans="13:14" x14ac:dyDescent="0.25">
      <c r="M912" t="str">
        <f>IFERROR(INDEX(INVENTAIRE!$A$4:$A$502,INVENTAIRE!Q1046826),"")</f>
        <v/>
      </c>
      <c r="N912" t="str">
        <f>IFERROR(INDEX('EMPRUNT MATERIEL'!$C$4:$C$361,'EMPRUNT MATERIEL'!L1046687),"")</f>
        <v/>
      </c>
    </row>
    <row r="913" spans="13:14" x14ac:dyDescent="0.25">
      <c r="M913" t="str">
        <f>IFERROR(INDEX(INVENTAIRE!$A$4:$A$502,INVENTAIRE!Q1046827),"")</f>
        <v/>
      </c>
      <c r="N913" t="str">
        <f>IFERROR(INDEX('EMPRUNT MATERIEL'!$C$4:$C$361,'EMPRUNT MATERIEL'!L1046688),"")</f>
        <v/>
      </c>
    </row>
    <row r="914" spans="13:14" x14ac:dyDescent="0.25">
      <c r="M914" t="str">
        <f>IFERROR(INDEX(INVENTAIRE!$A$4:$A$502,INVENTAIRE!Q1046828),"")</f>
        <v/>
      </c>
      <c r="N914" t="str">
        <f>IFERROR(INDEX('EMPRUNT MATERIEL'!$C$4:$C$361,'EMPRUNT MATERIEL'!L1046689),"")</f>
        <v/>
      </c>
    </row>
    <row r="915" spans="13:14" x14ac:dyDescent="0.25">
      <c r="M915" t="str">
        <f>IFERROR(INDEX(INVENTAIRE!$A$4:$A$502,INVENTAIRE!Q1046829),"")</f>
        <v/>
      </c>
      <c r="N915" t="str">
        <f>IFERROR(INDEX('EMPRUNT MATERIEL'!$C$4:$C$361,'EMPRUNT MATERIEL'!L1046690),"")</f>
        <v/>
      </c>
    </row>
    <row r="916" spans="13:14" x14ac:dyDescent="0.25">
      <c r="M916" t="str">
        <f>IFERROR(INDEX(INVENTAIRE!$A$4:$A$502,INVENTAIRE!Q1046830),"")</f>
        <v/>
      </c>
      <c r="N916" t="str">
        <f>IFERROR(INDEX('EMPRUNT MATERIEL'!$C$4:$C$361,'EMPRUNT MATERIEL'!L1046691),"")</f>
        <v/>
      </c>
    </row>
    <row r="917" spans="13:14" x14ac:dyDescent="0.25">
      <c r="M917" t="str">
        <f>IFERROR(INDEX(INVENTAIRE!$A$4:$A$502,INVENTAIRE!Q1046831),"")</f>
        <v/>
      </c>
      <c r="N917" t="str">
        <f>IFERROR(INDEX('EMPRUNT MATERIEL'!$C$4:$C$361,'EMPRUNT MATERIEL'!L1046692),"")</f>
        <v/>
      </c>
    </row>
    <row r="918" spans="13:14" x14ac:dyDescent="0.25">
      <c r="M918" t="str">
        <f>IFERROR(INDEX(INVENTAIRE!$A$4:$A$502,INVENTAIRE!Q1046832),"")</f>
        <v/>
      </c>
      <c r="N918" t="str">
        <f>IFERROR(INDEX('EMPRUNT MATERIEL'!$C$4:$C$361,'EMPRUNT MATERIEL'!L1046693),"")</f>
        <v/>
      </c>
    </row>
    <row r="919" spans="13:14" x14ac:dyDescent="0.25">
      <c r="M919" t="str">
        <f>IFERROR(INDEX(INVENTAIRE!$A$4:$A$502,INVENTAIRE!Q1046833),"")</f>
        <v/>
      </c>
      <c r="N919" t="str">
        <f>IFERROR(INDEX('EMPRUNT MATERIEL'!$C$4:$C$361,'EMPRUNT MATERIEL'!L1046694),"")</f>
        <v/>
      </c>
    </row>
    <row r="920" spans="13:14" x14ac:dyDescent="0.25">
      <c r="M920" t="str">
        <f>IFERROR(INDEX(INVENTAIRE!$A$4:$A$502,INVENTAIRE!Q1046834),"")</f>
        <v/>
      </c>
      <c r="N920" t="str">
        <f>IFERROR(INDEX('EMPRUNT MATERIEL'!$C$4:$C$361,'EMPRUNT MATERIEL'!L1046695),"")</f>
        <v/>
      </c>
    </row>
    <row r="921" spans="13:14" x14ac:dyDescent="0.25">
      <c r="M921" t="str">
        <f>IFERROR(INDEX(INVENTAIRE!$A$4:$A$502,INVENTAIRE!Q1046835),"")</f>
        <v/>
      </c>
      <c r="N921" t="str">
        <f>IFERROR(INDEX('EMPRUNT MATERIEL'!$C$4:$C$361,'EMPRUNT MATERIEL'!L1046696),"")</f>
        <v/>
      </c>
    </row>
    <row r="922" spans="13:14" x14ac:dyDescent="0.25">
      <c r="M922" t="str">
        <f>IFERROR(INDEX(INVENTAIRE!$A$4:$A$502,INVENTAIRE!Q1046836),"")</f>
        <v/>
      </c>
      <c r="N922" t="str">
        <f>IFERROR(INDEX('EMPRUNT MATERIEL'!$C$4:$C$361,'EMPRUNT MATERIEL'!L1046697),"")</f>
        <v/>
      </c>
    </row>
    <row r="923" spans="13:14" x14ac:dyDescent="0.25">
      <c r="M923" t="str">
        <f>IFERROR(INDEX(INVENTAIRE!$A$4:$A$502,INVENTAIRE!Q1046837),"")</f>
        <v/>
      </c>
      <c r="N923" t="str">
        <f>IFERROR(INDEX('EMPRUNT MATERIEL'!$C$4:$C$361,'EMPRUNT MATERIEL'!L1046698),"")</f>
        <v/>
      </c>
    </row>
    <row r="924" spans="13:14" x14ac:dyDescent="0.25">
      <c r="M924" t="str">
        <f>IFERROR(INDEX(INVENTAIRE!$A$4:$A$502,INVENTAIRE!Q1046838),"")</f>
        <v/>
      </c>
      <c r="N924" t="str">
        <f>IFERROR(INDEX('EMPRUNT MATERIEL'!$C$4:$C$361,'EMPRUNT MATERIEL'!L1046699),"")</f>
        <v/>
      </c>
    </row>
    <row r="925" spans="13:14" x14ac:dyDescent="0.25">
      <c r="M925" t="str">
        <f>IFERROR(INDEX(INVENTAIRE!$A$4:$A$502,INVENTAIRE!Q1046839),"")</f>
        <v/>
      </c>
      <c r="N925" t="str">
        <f>IFERROR(INDEX('EMPRUNT MATERIEL'!$C$4:$C$361,'EMPRUNT MATERIEL'!L1046700),"")</f>
        <v/>
      </c>
    </row>
    <row r="926" spans="13:14" x14ac:dyDescent="0.25">
      <c r="M926" t="str">
        <f>IFERROR(INDEX(INVENTAIRE!$A$4:$A$502,INVENTAIRE!Q1046840),"")</f>
        <v/>
      </c>
      <c r="N926" t="str">
        <f>IFERROR(INDEX('EMPRUNT MATERIEL'!$C$4:$C$361,'EMPRUNT MATERIEL'!L1046701),"")</f>
        <v/>
      </c>
    </row>
    <row r="927" spans="13:14" x14ac:dyDescent="0.25">
      <c r="M927" t="str">
        <f>IFERROR(INDEX(INVENTAIRE!$A$4:$A$502,INVENTAIRE!Q1046841),"")</f>
        <v/>
      </c>
      <c r="N927" t="str">
        <f>IFERROR(INDEX('EMPRUNT MATERIEL'!$C$4:$C$361,'EMPRUNT MATERIEL'!L1046702),"")</f>
        <v/>
      </c>
    </row>
    <row r="928" spans="13:14" x14ac:dyDescent="0.25">
      <c r="M928" t="str">
        <f>IFERROR(INDEX(INVENTAIRE!$A$4:$A$502,INVENTAIRE!Q1046842),"")</f>
        <v/>
      </c>
      <c r="N928" t="str">
        <f>IFERROR(INDEX('EMPRUNT MATERIEL'!$C$4:$C$361,'EMPRUNT MATERIEL'!L1046703),"")</f>
        <v/>
      </c>
    </row>
    <row r="929" spans="13:14" x14ac:dyDescent="0.25">
      <c r="M929" t="str">
        <f>IFERROR(INDEX(INVENTAIRE!$A$4:$A$502,INVENTAIRE!Q1046843),"")</f>
        <v/>
      </c>
      <c r="N929" t="str">
        <f>IFERROR(INDEX('EMPRUNT MATERIEL'!$C$4:$C$361,'EMPRUNT MATERIEL'!L1046704),"")</f>
        <v/>
      </c>
    </row>
    <row r="930" spans="13:14" x14ac:dyDescent="0.25">
      <c r="M930" t="str">
        <f>IFERROR(INDEX(INVENTAIRE!$A$4:$A$502,INVENTAIRE!Q1046844),"")</f>
        <v/>
      </c>
      <c r="N930" t="str">
        <f>IFERROR(INDEX('EMPRUNT MATERIEL'!$C$4:$C$361,'EMPRUNT MATERIEL'!L1046705),"")</f>
        <v/>
      </c>
    </row>
    <row r="931" spans="13:14" x14ac:dyDescent="0.25">
      <c r="M931" t="str">
        <f>IFERROR(INDEX(INVENTAIRE!$A$4:$A$502,INVENTAIRE!Q1046845),"")</f>
        <v/>
      </c>
      <c r="N931" t="str">
        <f>IFERROR(INDEX('EMPRUNT MATERIEL'!$C$4:$C$361,'EMPRUNT MATERIEL'!L1046706),"")</f>
        <v/>
      </c>
    </row>
    <row r="932" spans="13:14" x14ac:dyDescent="0.25">
      <c r="M932" t="str">
        <f>IFERROR(INDEX(INVENTAIRE!$A$4:$A$502,INVENTAIRE!Q1046846),"")</f>
        <v/>
      </c>
      <c r="N932" t="str">
        <f>IFERROR(INDEX('EMPRUNT MATERIEL'!$C$4:$C$361,'EMPRUNT MATERIEL'!L1046707),"")</f>
        <v/>
      </c>
    </row>
    <row r="933" spans="13:14" x14ac:dyDescent="0.25">
      <c r="M933" t="str">
        <f>IFERROR(INDEX(INVENTAIRE!$A$4:$A$502,INVENTAIRE!Q1046847),"")</f>
        <v/>
      </c>
      <c r="N933" t="str">
        <f>IFERROR(INDEX('EMPRUNT MATERIEL'!$C$4:$C$361,'EMPRUNT MATERIEL'!L1046708),"")</f>
        <v/>
      </c>
    </row>
    <row r="934" spans="13:14" x14ac:dyDescent="0.25">
      <c r="M934" t="str">
        <f>IFERROR(INDEX(INVENTAIRE!$A$4:$A$502,INVENTAIRE!Q1046848),"")</f>
        <v/>
      </c>
      <c r="N934" t="str">
        <f>IFERROR(INDEX('EMPRUNT MATERIEL'!$C$4:$C$361,'EMPRUNT MATERIEL'!L1046709),"")</f>
        <v/>
      </c>
    </row>
    <row r="935" spans="13:14" x14ac:dyDescent="0.25">
      <c r="M935" t="str">
        <f>IFERROR(INDEX(INVENTAIRE!$A$4:$A$502,INVENTAIRE!Q1046849),"")</f>
        <v/>
      </c>
      <c r="N935" t="str">
        <f>IFERROR(INDEX('EMPRUNT MATERIEL'!$C$4:$C$361,'EMPRUNT MATERIEL'!L1046710),"")</f>
        <v/>
      </c>
    </row>
    <row r="936" spans="13:14" x14ac:dyDescent="0.25">
      <c r="M936" t="str">
        <f>IFERROR(INDEX(INVENTAIRE!$A$4:$A$502,INVENTAIRE!Q1046850),"")</f>
        <v/>
      </c>
      <c r="N936" t="str">
        <f>IFERROR(INDEX('EMPRUNT MATERIEL'!$C$4:$C$361,'EMPRUNT MATERIEL'!L1046711),"")</f>
        <v/>
      </c>
    </row>
    <row r="937" spans="13:14" x14ac:dyDescent="0.25">
      <c r="M937" t="str">
        <f>IFERROR(INDEX(INVENTAIRE!$A$4:$A$502,INVENTAIRE!Q1046851),"")</f>
        <v/>
      </c>
      <c r="N937" t="str">
        <f>IFERROR(INDEX('EMPRUNT MATERIEL'!$C$4:$C$361,'EMPRUNT MATERIEL'!L1046712),"")</f>
        <v/>
      </c>
    </row>
    <row r="938" spans="13:14" x14ac:dyDescent="0.25">
      <c r="M938" t="str">
        <f>IFERROR(INDEX(INVENTAIRE!$A$4:$A$502,INVENTAIRE!Q1046852),"")</f>
        <v/>
      </c>
      <c r="N938" t="str">
        <f>IFERROR(INDEX('EMPRUNT MATERIEL'!$C$4:$C$361,'EMPRUNT MATERIEL'!L1046713),"")</f>
        <v/>
      </c>
    </row>
    <row r="939" spans="13:14" x14ac:dyDescent="0.25">
      <c r="M939" t="str">
        <f>IFERROR(INDEX(INVENTAIRE!$A$4:$A$502,INVENTAIRE!Q1046853),"")</f>
        <v/>
      </c>
      <c r="N939" t="str">
        <f>IFERROR(INDEX('EMPRUNT MATERIEL'!$C$4:$C$361,'EMPRUNT MATERIEL'!L1046714),"")</f>
        <v/>
      </c>
    </row>
    <row r="940" spans="13:14" x14ac:dyDescent="0.25">
      <c r="M940" t="str">
        <f>IFERROR(INDEX(INVENTAIRE!$A$4:$A$502,INVENTAIRE!Q1046854),"")</f>
        <v/>
      </c>
      <c r="N940" t="str">
        <f>IFERROR(INDEX('EMPRUNT MATERIEL'!$C$4:$C$361,'EMPRUNT MATERIEL'!L1046715),"")</f>
        <v/>
      </c>
    </row>
    <row r="941" spans="13:14" x14ac:dyDescent="0.25">
      <c r="M941" t="str">
        <f>IFERROR(INDEX(INVENTAIRE!$A$4:$A$502,INVENTAIRE!Q1046855),"")</f>
        <v/>
      </c>
      <c r="N941" t="str">
        <f>IFERROR(INDEX('EMPRUNT MATERIEL'!$C$4:$C$361,'EMPRUNT MATERIEL'!L1046716),"")</f>
        <v/>
      </c>
    </row>
    <row r="942" spans="13:14" x14ac:dyDescent="0.25">
      <c r="M942" t="str">
        <f>IFERROR(INDEX(INVENTAIRE!$A$4:$A$502,INVENTAIRE!Q1046856),"")</f>
        <v/>
      </c>
      <c r="N942" t="str">
        <f>IFERROR(INDEX('EMPRUNT MATERIEL'!$C$4:$C$361,'EMPRUNT MATERIEL'!L1046717),"")</f>
        <v/>
      </c>
    </row>
    <row r="943" spans="13:14" x14ac:dyDescent="0.25">
      <c r="M943" t="str">
        <f>IFERROR(INDEX(INVENTAIRE!$A$4:$A$502,INVENTAIRE!Q1046857),"")</f>
        <v/>
      </c>
      <c r="N943" t="str">
        <f>IFERROR(INDEX('EMPRUNT MATERIEL'!$C$4:$C$361,'EMPRUNT MATERIEL'!L1046718),"")</f>
        <v/>
      </c>
    </row>
    <row r="944" spans="13:14" x14ac:dyDescent="0.25">
      <c r="M944" t="str">
        <f>IFERROR(INDEX(INVENTAIRE!$A$4:$A$502,INVENTAIRE!Q1046858),"")</f>
        <v/>
      </c>
      <c r="N944" t="str">
        <f>IFERROR(INDEX('EMPRUNT MATERIEL'!$C$4:$C$361,'EMPRUNT MATERIEL'!L1046719),"")</f>
        <v/>
      </c>
    </row>
    <row r="945" spans="13:14" x14ac:dyDescent="0.25">
      <c r="M945" t="str">
        <f>IFERROR(INDEX(INVENTAIRE!$A$4:$A$502,INVENTAIRE!Q1046859),"")</f>
        <v/>
      </c>
      <c r="N945" t="str">
        <f>IFERROR(INDEX('EMPRUNT MATERIEL'!$C$4:$C$361,'EMPRUNT MATERIEL'!L1046720),"")</f>
        <v/>
      </c>
    </row>
    <row r="946" spans="13:14" x14ac:dyDescent="0.25">
      <c r="M946" t="str">
        <f>IFERROR(INDEX(INVENTAIRE!$A$4:$A$502,INVENTAIRE!Q1046860),"")</f>
        <v/>
      </c>
      <c r="N946" t="str">
        <f>IFERROR(INDEX('EMPRUNT MATERIEL'!$C$4:$C$361,'EMPRUNT MATERIEL'!L1046721),"")</f>
        <v/>
      </c>
    </row>
    <row r="947" spans="13:14" x14ac:dyDescent="0.25">
      <c r="M947" t="str">
        <f>IFERROR(INDEX(INVENTAIRE!$A$4:$A$502,INVENTAIRE!Q1046861),"")</f>
        <v/>
      </c>
      <c r="N947" t="str">
        <f>IFERROR(INDEX('EMPRUNT MATERIEL'!$C$4:$C$361,'EMPRUNT MATERIEL'!L1046722),"")</f>
        <v/>
      </c>
    </row>
    <row r="948" spans="13:14" x14ac:dyDescent="0.25">
      <c r="M948" t="str">
        <f>IFERROR(INDEX(INVENTAIRE!$A$4:$A$502,INVENTAIRE!Q1046862),"")</f>
        <v/>
      </c>
      <c r="N948" t="str">
        <f>IFERROR(INDEX('EMPRUNT MATERIEL'!$C$4:$C$361,'EMPRUNT MATERIEL'!L1046723),"")</f>
        <v/>
      </c>
    </row>
    <row r="949" spans="13:14" x14ac:dyDescent="0.25">
      <c r="M949" t="str">
        <f>IFERROR(INDEX(INVENTAIRE!$A$4:$A$502,INVENTAIRE!Q1046863),"")</f>
        <v/>
      </c>
      <c r="N949" t="str">
        <f>IFERROR(INDEX('EMPRUNT MATERIEL'!$C$4:$C$361,'EMPRUNT MATERIEL'!L1046724),"")</f>
        <v/>
      </c>
    </row>
    <row r="950" spans="13:14" x14ac:dyDescent="0.25">
      <c r="M950" t="str">
        <f>IFERROR(INDEX(INVENTAIRE!$A$4:$A$502,INVENTAIRE!Q1046864),"")</f>
        <v/>
      </c>
      <c r="N950" t="str">
        <f>IFERROR(INDEX('EMPRUNT MATERIEL'!$C$4:$C$361,'EMPRUNT MATERIEL'!L1046725),"")</f>
        <v/>
      </c>
    </row>
    <row r="951" spans="13:14" x14ac:dyDescent="0.25">
      <c r="M951" t="str">
        <f>IFERROR(INDEX(INVENTAIRE!$A$4:$A$502,INVENTAIRE!Q1046865),"")</f>
        <v/>
      </c>
      <c r="N951" t="str">
        <f>IFERROR(INDEX('EMPRUNT MATERIEL'!$C$4:$C$361,'EMPRUNT MATERIEL'!L1046726),"")</f>
        <v/>
      </c>
    </row>
    <row r="952" spans="13:14" x14ac:dyDescent="0.25">
      <c r="M952" t="str">
        <f>IFERROR(INDEX(INVENTAIRE!$A$4:$A$502,INVENTAIRE!Q1046866),"")</f>
        <v/>
      </c>
      <c r="N952" t="str">
        <f>IFERROR(INDEX('EMPRUNT MATERIEL'!$C$4:$C$361,'EMPRUNT MATERIEL'!L1046727),"")</f>
        <v/>
      </c>
    </row>
    <row r="953" spans="13:14" x14ac:dyDescent="0.25">
      <c r="M953" t="str">
        <f>IFERROR(INDEX(INVENTAIRE!$A$4:$A$502,INVENTAIRE!Q1046867),"")</f>
        <v/>
      </c>
      <c r="N953" t="str">
        <f>IFERROR(INDEX('EMPRUNT MATERIEL'!$C$4:$C$361,'EMPRUNT MATERIEL'!L1046728),"")</f>
        <v/>
      </c>
    </row>
    <row r="954" spans="13:14" x14ac:dyDescent="0.25">
      <c r="M954" t="str">
        <f>IFERROR(INDEX(INVENTAIRE!$A$4:$A$502,INVENTAIRE!Q1046868),"")</f>
        <v/>
      </c>
      <c r="N954" t="str">
        <f>IFERROR(INDEX('EMPRUNT MATERIEL'!$C$4:$C$361,'EMPRUNT MATERIEL'!L1046729),"")</f>
        <v/>
      </c>
    </row>
    <row r="955" spans="13:14" x14ac:dyDescent="0.25">
      <c r="M955" t="str">
        <f>IFERROR(INDEX(INVENTAIRE!$A$4:$A$502,INVENTAIRE!Q1046869),"")</f>
        <v/>
      </c>
      <c r="N955" t="str">
        <f>IFERROR(INDEX('EMPRUNT MATERIEL'!$C$4:$C$361,'EMPRUNT MATERIEL'!L1046730),"")</f>
        <v/>
      </c>
    </row>
    <row r="956" spans="13:14" x14ac:dyDescent="0.25">
      <c r="M956" t="str">
        <f>IFERROR(INDEX(INVENTAIRE!$A$4:$A$502,INVENTAIRE!Q1046870),"")</f>
        <v/>
      </c>
      <c r="N956" t="str">
        <f>IFERROR(INDEX('EMPRUNT MATERIEL'!$C$4:$C$361,'EMPRUNT MATERIEL'!L1046731),"")</f>
        <v/>
      </c>
    </row>
    <row r="957" spans="13:14" x14ac:dyDescent="0.25">
      <c r="M957" t="str">
        <f>IFERROR(INDEX(INVENTAIRE!$A$4:$A$502,INVENTAIRE!Q1046871),"")</f>
        <v/>
      </c>
      <c r="N957" t="str">
        <f>IFERROR(INDEX('EMPRUNT MATERIEL'!$C$4:$C$361,'EMPRUNT MATERIEL'!L1046732),"")</f>
        <v/>
      </c>
    </row>
    <row r="958" spans="13:14" x14ac:dyDescent="0.25">
      <c r="M958" t="str">
        <f>IFERROR(INDEX(INVENTAIRE!$A$4:$A$502,INVENTAIRE!Q1046872),"")</f>
        <v/>
      </c>
      <c r="N958" t="str">
        <f>IFERROR(INDEX('EMPRUNT MATERIEL'!$C$4:$C$361,'EMPRUNT MATERIEL'!L1046733),"")</f>
        <v/>
      </c>
    </row>
    <row r="959" spans="13:14" x14ac:dyDescent="0.25">
      <c r="M959" t="str">
        <f>IFERROR(INDEX(INVENTAIRE!$A$4:$A$502,INVENTAIRE!Q1046873),"")</f>
        <v/>
      </c>
      <c r="N959" t="str">
        <f>IFERROR(INDEX('EMPRUNT MATERIEL'!$C$4:$C$361,'EMPRUNT MATERIEL'!L1046734),"")</f>
        <v/>
      </c>
    </row>
    <row r="960" spans="13:14" x14ac:dyDescent="0.25">
      <c r="M960" t="str">
        <f>IFERROR(INDEX(INVENTAIRE!$A$4:$A$502,INVENTAIRE!Q1046874),"")</f>
        <v/>
      </c>
      <c r="N960" t="str">
        <f>IFERROR(INDEX('EMPRUNT MATERIEL'!$C$4:$C$361,'EMPRUNT MATERIEL'!L1046735),"")</f>
        <v/>
      </c>
    </row>
    <row r="961" spans="13:14" x14ac:dyDescent="0.25">
      <c r="M961" t="str">
        <f>IFERROR(INDEX(INVENTAIRE!$A$4:$A$502,INVENTAIRE!Q1046875),"")</f>
        <v/>
      </c>
      <c r="N961" t="str">
        <f>IFERROR(INDEX('EMPRUNT MATERIEL'!$C$4:$C$361,'EMPRUNT MATERIEL'!L1046736),"")</f>
        <v/>
      </c>
    </row>
    <row r="962" spans="13:14" x14ac:dyDescent="0.25">
      <c r="M962" t="str">
        <f>IFERROR(INDEX(INVENTAIRE!$A$4:$A$502,INVENTAIRE!Q1046876),"")</f>
        <v/>
      </c>
      <c r="N962" t="str">
        <f>IFERROR(INDEX('EMPRUNT MATERIEL'!$C$4:$C$361,'EMPRUNT MATERIEL'!L1046737),"")</f>
        <v/>
      </c>
    </row>
    <row r="963" spans="13:14" x14ac:dyDescent="0.25">
      <c r="M963" t="str">
        <f>IFERROR(INDEX(INVENTAIRE!$A$4:$A$502,INVENTAIRE!Q1046877),"")</f>
        <v/>
      </c>
      <c r="N963" t="str">
        <f>IFERROR(INDEX('EMPRUNT MATERIEL'!$C$4:$C$361,'EMPRUNT MATERIEL'!L1046738),"")</f>
        <v/>
      </c>
    </row>
    <row r="964" spans="13:14" x14ac:dyDescent="0.25">
      <c r="M964" t="str">
        <f>IFERROR(INDEX(INVENTAIRE!$A$4:$A$502,INVENTAIRE!Q1046878),"")</f>
        <v/>
      </c>
      <c r="N964" t="str">
        <f>IFERROR(INDEX('EMPRUNT MATERIEL'!$C$4:$C$361,'EMPRUNT MATERIEL'!L1046739),"")</f>
        <v/>
      </c>
    </row>
    <row r="965" spans="13:14" x14ac:dyDescent="0.25">
      <c r="M965" t="str">
        <f>IFERROR(INDEX(INVENTAIRE!$A$4:$A$502,INVENTAIRE!Q1046879),"")</f>
        <v/>
      </c>
      <c r="N965" t="str">
        <f>IFERROR(INDEX('EMPRUNT MATERIEL'!$C$4:$C$361,'EMPRUNT MATERIEL'!L1046740),"")</f>
        <v/>
      </c>
    </row>
    <row r="966" spans="13:14" x14ac:dyDescent="0.25">
      <c r="M966" t="str">
        <f>IFERROR(INDEX(INVENTAIRE!$A$4:$A$502,INVENTAIRE!Q1046880),"")</f>
        <v/>
      </c>
      <c r="N966" t="str">
        <f>IFERROR(INDEX('EMPRUNT MATERIEL'!$C$4:$C$361,'EMPRUNT MATERIEL'!L1046741),"")</f>
        <v/>
      </c>
    </row>
    <row r="967" spans="13:14" x14ac:dyDescent="0.25">
      <c r="M967" t="str">
        <f>IFERROR(INDEX(INVENTAIRE!$A$4:$A$502,INVENTAIRE!Q1046881),"")</f>
        <v/>
      </c>
      <c r="N967" t="str">
        <f>IFERROR(INDEX('EMPRUNT MATERIEL'!$C$4:$C$361,'EMPRUNT MATERIEL'!L1046742),"")</f>
        <v/>
      </c>
    </row>
    <row r="968" spans="13:14" x14ac:dyDescent="0.25">
      <c r="M968" t="str">
        <f>IFERROR(INDEX(INVENTAIRE!$A$4:$A$502,INVENTAIRE!Q1046882),"")</f>
        <v/>
      </c>
      <c r="N968" t="str">
        <f>IFERROR(INDEX('EMPRUNT MATERIEL'!$C$4:$C$361,'EMPRUNT MATERIEL'!L1046743),"")</f>
        <v/>
      </c>
    </row>
    <row r="969" spans="13:14" x14ac:dyDescent="0.25">
      <c r="M969" t="str">
        <f>IFERROR(INDEX(INVENTAIRE!$A$4:$A$502,INVENTAIRE!Q1046883),"")</f>
        <v/>
      </c>
      <c r="N969" t="str">
        <f>IFERROR(INDEX('EMPRUNT MATERIEL'!$C$4:$C$361,'EMPRUNT MATERIEL'!L1046744),"")</f>
        <v/>
      </c>
    </row>
    <row r="970" spans="13:14" x14ac:dyDescent="0.25">
      <c r="M970" t="str">
        <f>IFERROR(INDEX(INVENTAIRE!$A$4:$A$502,INVENTAIRE!Q1046884),"")</f>
        <v/>
      </c>
      <c r="N970" t="str">
        <f>IFERROR(INDEX('EMPRUNT MATERIEL'!$C$4:$C$361,'EMPRUNT MATERIEL'!L1046745),"")</f>
        <v/>
      </c>
    </row>
    <row r="971" spans="13:14" x14ac:dyDescent="0.25">
      <c r="M971" t="str">
        <f>IFERROR(INDEX(INVENTAIRE!$A$4:$A$502,INVENTAIRE!Q1046885),"")</f>
        <v/>
      </c>
      <c r="N971" t="str">
        <f>IFERROR(INDEX('EMPRUNT MATERIEL'!$C$4:$C$361,'EMPRUNT MATERIEL'!L1046746),"")</f>
        <v/>
      </c>
    </row>
    <row r="972" spans="13:14" x14ac:dyDescent="0.25">
      <c r="M972" t="str">
        <f>IFERROR(INDEX(INVENTAIRE!$A$4:$A$502,INVENTAIRE!Q1046886),"")</f>
        <v/>
      </c>
      <c r="N972" t="str">
        <f>IFERROR(INDEX('EMPRUNT MATERIEL'!$C$4:$C$361,'EMPRUNT MATERIEL'!L1046747),"")</f>
        <v/>
      </c>
    </row>
    <row r="973" spans="13:14" x14ac:dyDescent="0.25">
      <c r="M973" t="str">
        <f>IFERROR(INDEX(INVENTAIRE!$A$4:$A$502,INVENTAIRE!Q1046887),"")</f>
        <v/>
      </c>
      <c r="N973" t="str">
        <f>IFERROR(INDEX('EMPRUNT MATERIEL'!$C$4:$C$361,'EMPRUNT MATERIEL'!L1046748),"")</f>
        <v/>
      </c>
    </row>
    <row r="974" spans="13:14" x14ac:dyDescent="0.25">
      <c r="M974" t="str">
        <f>IFERROR(INDEX(INVENTAIRE!$A$4:$A$502,INVENTAIRE!Q1046888),"")</f>
        <v/>
      </c>
      <c r="N974" t="str">
        <f>IFERROR(INDEX('EMPRUNT MATERIEL'!$C$4:$C$361,'EMPRUNT MATERIEL'!L1046749),"")</f>
        <v/>
      </c>
    </row>
    <row r="975" spans="13:14" x14ac:dyDescent="0.25">
      <c r="M975" t="str">
        <f>IFERROR(INDEX(INVENTAIRE!$A$4:$A$502,INVENTAIRE!Q1046889),"")</f>
        <v/>
      </c>
      <c r="N975" t="str">
        <f>IFERROR(INDEX('EMPRUNT MATERIEL'!$C$4:$C$361,'EMPRUNT MATERIEL'!L1046750),"")</f>
        <v/>
      </c>
    </row>
    <row r="976" spans="13:14" x14ac:dyDescent="0.25">
      <c r="M976" t="str">
        <f>IFERROR(INDEX(INVENTAIRE!$A$4:$A$502,INVENTAIRE!Q1046890),"")</f>
        <v/>
      </c>
      <c r="N976" t="str">
        <f>IFERROR(INDEX('EMPRUNT MATERIEL'!$C$4:$C$361,'EMPRUNT MATERIEL'!L1046751),"")</f>
        <v/>
      </c>
    </row>
    <row r="977" spans="13:14" x14ac:dyDescent="0.25">
      <c r="M977" t="str">
        <f>IFERROR(INDEX(INVENTAIRE!$A$4:$A$502,INVENTAIRE!Q1046891),"")</f>
        <v/>
      </c>
      <c r="N977" t="str">
        <f>IFERROR(INDEX('EMPRUNT MATERIEL'!$C$4:$C$361,'EMPRUNT MATERIEL'!L1046752),"")</f>
        <v/>
      </c>
    </row>
    <row r="978" spans="13:14" x14ac:dyDescent="0.25">
      <c r="M978" t="str">
        <f>IFERROR(INDEX(INVENTAIRE!$A$4:$A$502,INVENTAIRE!Q1046892),"")</f>
        <v/>
      </c>
      <c r="N978" t="str">
        <f>IFERROR(INDEX('EMPRUNT MATERIEL'!$C$4:$C$361,'EMPRUNT MATERIEL'!L1046753),"")</f>
        <v/>
      </c>
    </row>
    <row r="979" spans="13:14" x14ac:dyDescent="0.25">
      <c r="M979" t="str">
        <f>IFERROR(INDEX(INVENTAIRE!$A$4:$A$502,INVENTAIRE!Q1046893),"")</f>
        <v/>
      </c>
      <c r="N979" t="str">
        <f>IFERROR(INDEX('EMPRUNT MATERIEL'!$C$4:$C$361,'EMPRUNT MATERIEL'!L1046754),"")</f>
        <v/>
      </c>
    </row>
    <row r="980" spans="13:14" x14ac:dyDescent="0.25">
      <c r="M980" t="str">
        <f>IFERROR(INDEX(INVENTAIRE!$A$4:$A$502,INVENTAIRE!Q1046894),"")</f>
        <v/>
      </c>
      <c r="N980" t="str">
        <f>IFERROR(INDEX('EMPRUNT MATERIEL'!$C$4:$C$361,'EMPRUNT MATERIEL'!L1046755),"")</f>
        <v/>
      </c>
    </row>
    <row r="981" spans="13:14" x14ac:dyDescent="0.25">
      <c r="M981" t="str">
        <f>IFERROR(INDEX(INVENTAIRE!$A$4:$A$502,INVENTAIRE!Q1046895),"")</f>
        <v/>
      </c>
      <c r="N981" t="str">
        <f>IFERROR(INDEX('EMPRUNT MATERIEL'!$C$4:$C$361,'EMPRUNT MATERIEL'!L1046756),"")</f>
        <v/>
      </c>
    </row>
    <row r="982" spans="13:14" x14ac:dyDescent="0.25">
      <c r="M982" t="str">
        <f>IFERROR(INDEX(INVENTAIRE!$A$4:$A$502,INVENTAIRE!Q1046896),"")</f>
        <v/>
      </c>
      <c r="N982" t="str">
        <f>IFERROR(INDEX('EMPRUNT MATERIEL'!$C$4:$C$361,'EMPRUNT MATERIEL'!L1046757),"")</f>
        <v/>
      </c>
    </row>
    <row r="983" spans="13:14" x14ac:dyDescent="0.25">
      <c r="M983" t="str">
        <f>IFERROR(INDEX(INVENTAIRE!$A$4:$A$502,INVENTAIRE!Q1046897),"")</f>
        <v/>
      </c>
      <c r="N983" t="str">
        <f>IFERROR(INDEX('EMPRUNT MATERIEL'!$C$4:$C$361,'EMPRUNT MATERIEL'!L1046758),"")</f>
        <v/>
      </c>
    </row>
    <row r="984" spans="13:14" x14ac:dyDescent="0.25">
      <c r="M984" t="str">
        <f>IFERROR(INDEX(INVENTAIRE!$A$4:$A$502,INVENTAIRE!Q1046898),"")</f>
        <v/>
      </c>
      <c r="N984" t="str">
        <f>IFERROR(INDEX('EMPRUNT MATERIEL'!$C$4:$C$361,'EMPRUNT MATERIEL'!L1046759),"")</f>
        <v/>
      </c>
    </row>
    <row r="985" spans="13:14" x14ac:dyDescent="0.25">
      <c r="M985" t="str">
        <f>IFERROR(INDEX(INVENTAIRE!$A$4:$A$502,INVENTAIRE!Q1046899),"")</f>
        <v/>
      </c>
      <c r="N985" t="str">
        <f>IFERROR(INDEX('EMPRUNT MATERIEL'!$C$4:$C$361,'EMPRUNT MATERIEL'!L1046760),"")</f>
        <v/>
      </c>
    </row>
    <row r="986" spans="13:14" x14ac:dyDescent="0.25">
      <c r="M986" t="str">
        <f>IFERROR(INDEX(INVENTAIRE!$A$4:$A$502,INVENTAIRE!Q1046900),"")</f>
        <v/>
      </c>
      <c r="N986" t="str">
        <f>IFERROR(INDEX('EMPRUNT MATERIEL'!$C$4:$C$361,'EMPRUNT MATERIEL'!L1046761),"")</f>
        <v/>
      </c>
    </row>
    <row r="987" spans="13:14" x14ac:dyDescent="0.25">
      <c r="M987" t="str">
        <f>IFERROR(INDEX(INVENTAIRE!$A$4:$A$502,INVENTAIRE!Q1046901),"")</f>
        <v/>
      </c>
      <c r="N987" t="str">
        <f>IFERROR(INDEX('EMPRUNT MATERIEL'!$C$4:$C$361,'EMPRUNT MATERIEL'!L1046762),"")</f>
        <v/>
      </c>
    </row>
    <row r="988" spans="13:14" x14ac:dyDescent="0.25">
      <c r="M988" t="str">
        <f>IFERROR(INDEX(INVENTAIRE!$A$4:$A$502,INVENTAIRE!Q1046902),"")</f>
        <v/>
      </c>
      <c r="N988" t="str">
        <f>IFERROR(INDEX('EMPRUNT MATERIEL'!$C$4:$C$361,'EMPRUNT MATERIEL'!L1046763),"")</f>
        <v/>
      </c>
    </row>
    <row r="989" spans="13:14" x14ac:dyDescent="0.25">
      <c r="M989" t="str">
        <f>IFERROR(INDEX(INVENTAIRE!$A$4:$A$502,INVENTAIRE!Q1046903),"")</f>
        <v/>
      </c>
      <c r="N989" t="str">
        <f>IFERROR(INDEX('EMPRUNT MATERIEL'!$C$4:$C$361,'EMPRUNT MATERIEL'!L1046764),"")</f>
        <v/>
      </c>
    </row>
    <row r="990" spans="13:14" x14ac:dyDescent="0.25">
      <c r="M990" t="str">
        <f>IFERROR(INDEX(INVENTAIRE!$A$4:$A$502,INVENTAIRE!Q1046904),"")</f>
        <v/>
      </c>
      <c r="N990" t="str">
        <f>IFERROR(INDEX('EMPRUNT MATERIEL'!$C$4:$C$361,'EMPRUNT MATERIEL'!L1046765),"")</f>
        <v/>
      </c>
    </row>
    <row r="991" spans="13:14" x14ac:dyDescent="0.25">
      <c r="M991" t="str">
        <f>IFERROR(INDEX(INVENTAIRE!$A$4:$A$502,INVENTAIRE!Q1046905),"")</f>
        <v/>
      </c>
      <c r="N991" t="str">
        <f>IFERROR(INDEX('EMPRUNT MATERIEL'!$C$4:$C$361,'EMPRUNT MATERIEL'!L1046766),"")</f>
        <v/>
      </c>
    </row>
    <row r="992" spans="13:14" x14ac:dyDescent="0.25">
      <c r="M992" t="str">
        <f>IFERROR(INDEX(INVENTAIRE!$A$4:$A$502,INVENTAIRE!Q1046906),"")</f>
        <v/>
      </c>
      <c r="N992" t="str">
        <f>IFERROR(INDEX('EMPRUNT MATERIEL'!$C$4:$C$361,'EMPRUNT MATERIEL'!L1046767),"")</f>
        <v/>
      </c>
    </row>
    <row r="993" spans="13:14" x14ac:dyDescent="0.25">
      <c r="M993" t="str">
        <f>IFERROR(INDEX(INVENTAIRE!$A$4:$A$502,INVENTAIRE!Q1046907),"")</f>
        <v/>
      </c>
      <c r="N993" t="str">
        <f>IFERROR(INDEX('EMPRUNT MATERIEL'!$C$4:$C$361,'EMPRUNT MATERIEL'!L1046768),"")</f>
        <v/>
      </c>
    </row>
    <row r="994" spans="13:14" x14ac:dyDescent="0.25">
      <c r="M994" t="str">
        <f>IFERROR(INDEX(INVENTAIRE!$A$4:$A$502,INVENTAIRE!Q1046908),"")</f>
        <v/>
      </c>
      <c r="N994" t="str">
        <f>IFERROR(INDEX('EMPRUNT MATERIEL'!$C$4:$C$361,'EMPRUNT MATERIEL'!L1046769),"")</f>
        <v/>
      </c>
    </row>
    <row r="995" spans="13:14" x14ac:dyDescent="0.25">
      <c r="M995" t="str">
        <f>IFERROR(INDEX(INVENTAIRE!$A$4:$A$502,INVENTAIRE!Q1046909),"")</f>
        <v/>
      </c>
      <c r="N995" t="str">
        <f>IFERROR(INDEX('EMPRUNT MATERIEL'!$C$4:$C$361,'EMPRUNT MATERIEL'!L1046770),"")</f>
        <v/>
      </c>
    </row>
    <row r="996" spans="13:14" x14ac:dyDescent="0.25">
      <c r="M996" t="str">
        <f>IFERROR(INDEX(INVENTAIRE!$A$4:$A$502,INVENTAIRE!Q1046910),"")</f>
        <v/>
      </c>
      <c r="N996" t="str">
        <f>IFERROR(INDEX('EMPRUNT MATERIEL'!$C$4:$C$361,'EMPRUNT MATERIEL'!L1046771),"")</f>
        <v/>
      </c>
    </row>
    <row r="997" spans="13:14" x14ac:dyDescent="0.25">
      <c r="M997" t="str">
        <f>IFERROR(INDEX(INVENTAIRE!$A$4:$A$502,INVENTAIRE!Q1046911),"")</f>
        <v/>
      </c>
      <c r="N997" t="str">
        <f>IFERROR(INDEX('EMPRUNT MATERIEL'!$C$4:$C$361,'EMPRUNT MATERIEL'!L1046772),"")</f>
        <v/>
      </c>
    </row>
    <row r="998" spans="13:14" x14ac:dyDescent="0.25">
      <c r="M998" t="str">
        <f>IFERROR(INDEX(INVENTAIRE!$A$4:$A$502,INVENTAIRE!Q1046912),"")</f>
        <v/>
      </c>
      <c r="N998" t="str">
        <f>IFERROR(INDEX('EMPRUNT MATERIEL'!$C$4:$C$361,'EMPRUNT MATERIEL'!L1046773),"")</f>
        <v/>
      </c>
    </row>
    <row r="999" spans="13:14" x14ac:dyDescent="0.25">
      <c r="M999" t="str">
        <f>IFERROR(INDEX(INVENTAIRE!$A$4:$A$502,INVENTAIRE!Q1046913),"")</f>
        <v/>
      </c>
      <c r="N999" t="str">
        <f>IFERROR(INDEX('EMPRUNT MATERIEL'!$C$4:$C$361,'EMPRUNT MATERIEL'!L1046774),"")</f>
        <v/>
      </c>
    </row>
    <row r="1000" spans="13:14" x14ac:dyDescent="0.25">
      <c r="M1000" t="str">
        <f>IFERROR(INDEX(INVENTAIRE!$A$4:$A$502,INVENTAIRE!Q1046914),"")</f>
        <v/>
      </c>
      <c r="N1000" t="str">
        <f>IFERROR(INDEX('EMPRUNT MATERIEL'!$C$4:$C$361,'EMPRUNT MATERIEL'!L1046775),"")</f>
        <v/>
      </c>
    </row>
    <row r="1001" spans="13:14" x14ac:dyDescent="0.25">
      <c r="M1001" t="str">
        <f>IFERROR(INDEX(INVENTAIRE!$A$4:$A$502,INVENTAIRE!Q1046915),"")</f>
        <v/>
      </c>
      <c r="N1001" t="str">
        <f>IFERROR(INDEX('EMPRUNT MATERIEL'!$C$4:$C$361,'EMPRUNT MATERIEL'!L1046776),"")</f>
        <v/>
      </c>
    </row>
    <row r="1002" spans="13:14" x14ac:dyDescent="0.25">
      <c r="M1002" t="str">
        <f>IFERROR(INDEX(INVENTAIRE!$A$4:$A$502,INVENTAIRE!Q1046916),"")</f>
        <v/>
      </c>
      <c r="N1002" t="str">
        <f>IFERROR(INDEX('EMPRUNT MATERIEL'!$C$4:$C$361,'EMPRUNT MATERIEL'!L1046777),"")</f>
        <v/>
      </c>
    </row>
    <row r="1003" spans="13:14" x14ac:dyDescent="0.25">
      <c r="M1003" t="str">
        <f>IFERROR(INDEX(INVENTAIRE!$A$4:$A$502,INVENTAIRE!Q1046917),"")</f>
        <v/>
      </c>
      <c r="N1003" t="str">
        <f>IFERROR(INDEX('EMPRUNT MATERIEL'!$C$4:$C$361,'EMPRUNT MATERIEL'!L1046778),"")</f>
        <v/>
      </c>
    </row>
    <row r="1004" spans="13:14" x14ac:dyDescent="0.25">
      <c r="M1004" t="str">
        <f>IFERROR(INDEX(INVENTAIRE!$A$4:$A$502,INVENTAIRE!Q1046918),"")</f>
        <v/>
      </c>
      <c r="N1004" t="str">
        <f>IFERROR(INDEX('EMPRUNT MATERIEL'!$C$4:$C$361,'EMPRUNT MATERIEL'!L1046779),"")</f>
        <v/>
      </c>
    </row>
    <row r="1005" spans="13:14" x14ac:dyDescent="0.25">
      <c r="M1005" t="str">
        <f>IFERROR(INDEX(INVENTAIRE!$A$4:$A$502,INVENTAIRE!Q1046919),"")</f>
        <v/>
      </c>
      <c r="N1005" t="str">
        <f>IFERROR(INDEX('EMPRUNT MATERIEL'!$C$4:$C$361,'EMPRUNT MATERIEL'!L1046780),"")</f>
        <v/>
      </c>
    </row>
    <row r="1006" spans="13:14" x14ac:dyDescent="0.25">
      <c r="M1006" t="str">
        <f>IFERROR(INDEX(INVENTAIRE!$A$4:$A$502,INVENTAIRE!Q1046920),"")</f>
        <v/>
      </c>
      <c r="N1006" t="str">
        <f>IFERROR(INDEX('EMPRUNT MATERIEL'!$C$4:$C$361,'EMPRUNT MATERIEL'!L1046781),"")</f>
        <v/>
      </c>
    </row>
    <row r="1007" spans="13:14" x14ac:dyDescent="0.25">
      <c r="M1007" t="str">
        <f>IFERROR(INDEX(INVENTAIRE!$A$4:$A$502,INVENTAIRE!Q1046921),"")</f>
        <v/>
      </c>
      <c r="N1007" t="str">
        <f>IFERROR(INDEX('EMPRUNT MATERIEL'!$C$4:$C$361,'EMPRUNT MATERIEL'!L1046782),"")</f>
        <v/>
      </c>
    </row>
    <row r="1008" spans="13:14" x14ac:dyDescent="0.25">
      <c r="M1008" t="str">
        <f>IFERROR(INDEX(INVENTAIRE!$A$4:$A$502,INVENTAIRE!Q1046922),"")</f>
        <v/>
      </c>
      <c r="N1008" t="str">
        <f>IFERROR(INDEX('EMPRUNT MATERIEL'!$C$4:$C$361,'EMPRUNT MATERIEL'!L1046783),"")</f>
        <v/>
      </c>
    </row>
    <row r="1009" spans="13:14" x14ac:dyDescent="0.25">
      <c r="M1009" t="str">
        <f>IFERROR(INDEX(INVENTAIRE!$A$4:$A$502,INVENTAIRE!Q1046923),"")</f>
        <v/>
      </c>
      <c r="N1009" t="str">
        <f>IFERROR(INDEX('EMPRUNT MATERIEL'!$C$4:$C$361,'EMPRUNT MATERIEL'!L1046784),"")</f>
        <v/>
      </c>
    </row>
    <row r="1010" spans="13:14" x14ac:dyDescent="0.25">
      <c r="M1010" t="str">
        <f>IFERROR(INDEX(INVENTAIRE!$A$4:$A$502,INVENTAIRE!Q1046924),"")</f>
        <v/>
      </c>
      <c r="N1010" t="str">
        <f>IFERROR(INDEX('EMPRUNT MATERIEL'!$C$4:$C$361,'EMPRUNT MATERIEL'!L1046785),"")</f>
        <v/>
      </c>
    </row>
    <row r="1011" spans="13:14" x14ac:dyDescent="0.25">
      <c r="M1011" t="str">
        <f>IFERROR(INDEX(INVENTAIRE!$A$4:$A$502,INVENTAIRE!Q1046925),"")</f>
        <v/>
      </c>
      <c r="N1011" t="str">
        <f>IFERROR(INDEX('EMPRUNT MATERIEL'!$C$4:$C$361,'EMPRUNT MATERIEL'!L1046786),"")</f>
        <v/>
      </c>
    </row>
    <row r="1012" spans="13:14" x14ac:dyDescent="0.25">
      <c r="M1012" t="str">
        <f>IFERROR(INDEX(INVENTAIRE!$A$4:$A$502,INVENTAIRE!Q1046926),"")</f>
        <v/>
      </c>
      <c r="N1012" t="str">
        <f>IFERROR(INDEX('EMPRUNT MATERIEL'!$C$4:$C$361,'EMPRUNT MATERIEL'!L1046787),"")</f>
        <v/>
      </c>
    </row>
    <row r="1013" spans="13:14" x14ac:dyDescent="0.25">
      <c r="M1013" t="str">
        <f>IFERROR(INDEX(INVENTAIRE!$A$4:$A$502,INVENTAIRE!Q1046927),"")</f>
        <v/>
      </c>
      <c r="N1013" t="str">
        <f>IFERROR(INDEX('EMPRUNT MATERIEL'!$C$4:$C$361,'EMPRUNT MATERIEL'!L1046788),"")</f>
        <v/>
      </c>
    </row>
    <row r="1014" spans="13:14" x14ac:dyDescent="0.25">
      <c r="M1014" t="str">
        <f>IFERROR(INDEX(INVENTAIRE!$A$4:$A$502,INVENTAIRE!Q1046928),"")</f>
        <v/>
      </c>
      <c r="N1014" t="str">
        <f>IFERROR(INDEX('EMPRUNT MATERIEL'!$C$4:$C$361,'EMPRUNT MATERIEL'!L1046789),"")</f>
        <v/>
      </c>
    </row>
    <row r="1015" spans="13:14" x14ac:dyDescent="0.25">
      <c r="M1015" t="str">
        <f>IFERROR(INDEX(INVENTAIRE!$A$4:$A$502,INVENTAIRE!Q1046929),"")</f>
        <v/>
      </c>
      <c r="N1015" t="str">
        <f>IFERROR(INDEX('EMPRUNT MATERIEL'!$C$4:$C$361,'EMPRUNT MATERIEL'!L1046790),"")</f>
        <v/>
      </c>
    </row>
    <row r="1016" spans="13:14" x14ac:dyDescent="0.25">
      <c r="M1016" t="str">
        <f>IFERROR(INDEX(INVENTAIRE!$A$4:$A$502,INVENTAIRE!Q1046930),"")</f>
        <v/>
      </c>
      <c r="N1016" t="str">
        <f>IFERROR(INDEX('EMPRUNT MATERIEL'!$C$4:$C$361,'EMPRUNT MATERIEL'!L1046791),"")</f>
        <v/>
      </c>
    </row>
    <row r="1017" spans="13:14" x14ac:dyDescent="0.25">
      <c r="M1017" t="str">
        <f>IFERROR(INDEX(INVENTAIRE!$A$4:$A$502,INVENTAIRE!Q1046931),"")</f>
        <v/>
      </c>
      <c r="N1017" t="str">
        <f>IFERROR(INDEX('EMPRUNT MATERIEL'!$C$4:$C$361,'EMPRUNT MATERIEL'!L1046792),"")</f>
        <v/>
      </c>
    </row>
    <row r="1018" spans="13:14" x14ac:dyDescent="0.25">
      <c r="M1018" t="str">
        <f>IFERROR(INDEX(INVENTAIRE!$A$4:$A$502,INVENTAIRE!Q1046932),"")</f>
        <v/>
      </c>
      <c r="N1018" t="str">
        <f>IFERROR(INDEX('EMPRUNT MATERIEL'!$C$4:$C$361,'EMPRUNT MATERIEL'!L1046793),"")</f>
        <v/>
      </c>
    </row>
    <row r="1019" spans="13:14" x14ac:dyDescent="0.25">
      <c r="M1019" t="str">
        <f>IFERROR(INDEX(INVENTAIRE!$A$4:$A$502,INVENTAIRE!Q1046933),"")</f>
        <v/>
      </c>
      <c r="N1019" t="str">
        <f>IFERROR(INDEX('EMPRUNT MATERIEL'!$C$4:$C$361,'EMPRUNT MATERIEL'!L1046794),"")</f>
        <v/>
      </c>
    </row>
    <row r="1020" spans="13:14" x14ac:dyDescent="0.25">
      <c r="M1020" t="str">
        <f>IFERROR(INDEX(INVENTAIRE!$A$4:$A$502,INVENTAIRE!Q1046934),"")</f>
        <v/>
      </c>
      <c r="N1020" t="str">
        <f>IFERROR(INDEX('EMPRUNT MATERIEL'!$C$4:$C$361,'EMPRUNT MATERIEL'!L1046795),"")</f>
        <v/>
      </c>
    </row>
    <row r="1021" spans="13:14" x14ac:dyDescent="0.25">
      <c r="M1021" t="str">
        <f>IFERROR(INDEX(INVENTAIRE!$A$4:$A$502,INVENTAIRE!Q1046935),"")</f>
        <v/>
      </c>
      <c r="N1021" t="str">
        <f>IFERROR(INDEX('EMPRUNT MATERIEL'!$C$4:$C$361,'EMPRUNT MATERIEL'!L1046796),"")</f>
        <v/>
      </c>
    </row>
    <row r="1022" spans="13:14" x14ac:dyDescent="0.25">
      <c r="M1022" t="str">
        <f>IFERROR(INDEX(INVENTAIRE!$A$4:$A$502,INVENTAIRE!Q1046936),"")</f>
        <v/>
      </c>
      <c r="N1022" t="str">
        <f>IFERROR(INDEX('EMPRUNT MATERIEL'!$C$4:$C$361,'EMPRUNT MATERIEL'!L1046797),"")</f>
        <v/>
      </c>
    </row>
    <row r="1023" spans="13:14" x14ac:dyDescent="0.25">
      <c r="M1023" t="str">
        <f>IFERROR(INDEX(INVENTAIRE!$A$4:$A$502,INVENTAIRE!Q1046937),"")</f>
        <v/>
      </c>
      <c r="N1023" t="str">
        <f>IFERROR(INDEX('EMPRUNT MATERIEL'!$C$4:$C$361,'EMPRUNT MATERIEL'!L1046798),"")</f>
        <v/>
      </c>
    </row>
    <row r="1024" spans="13:14" x14ac:dyDescent="0.25">
      <c r="M1024" t="str">
        <f>IFERROR(INDEX(INVENTAIRE!$A$4:$A$502,INVENTAIRE!Q1046938),"")</f>
        <v/>
      </c>
      <c r="N1024" t="str">
        <f>IFERROR(INDEX('EMPRUNT MATERIEL'!$C$4:$C$361,'EMPRUNT MATERIEL'!L1046799),"")</f>
        <v/>
      </c>
    </row>
    <row r="1025" spans="13:14" x14ac:dyDescent="0.25">
      <c r="M1025" t="str">
        <f>IFERROR(INDEX(INVENTAIRE!$A$4:$A$502,INVENTAIRE!Q1046939),"")</f>
        <v/>
      </c>
      <c r="N1025" t="str">
        <f>IFERROR(INDEX('EMPRUNT MATERIEL'!$C$4:$C$361,'EMPRUNT MATERIEL'!L1046800),"")</f>
        <v/>
      </c>
    </row>
    <row r="1026" spans="13:14" x14ac:dyDescent="0.25">
      <c r="M1026" t="str">
        <f>IFERROR(INDEX(INVENTAIRE!$A$4:$A$502,INVENTAIRE!Q1046940),"")</f>
        <v/>
      </c>
      <c r="N1026" t="str">
        <f>IFERROR(INDEX('EMPRUNT MATERIEL'!$C$4:$C$361,'EMPRUNT MATERIEL'!L1046801),"")</f>
        <v/>
      </c>
    </row>
    <row r="1027" spans="13:14" x14ac:dyDescent="0.25">
      <c r="M1027" t="str">
        <f>IFERROR(INDEX(INVENTAIRE!$A$4:$A$502,INVENTAIRE!Q1046941),"")</f>
        <v/>
      </c>
      <c r="N1027" t="str">
        <f>IFERROR(INDEX('EMPRUNT MATERIEL'!$C$4:$C$361,'EMPRUNT MATERIEL'!L1046802),"")</f>
        <v/>
      </c>
    </row>
    <row r="1028" spans="13:14" x14ac:dyDescent="0.25">
      <c r="M1028" t="str">
        <f>IFERROR(INDEX(INVENTAIRE!$A$4:$A$502,INVENTAIRE!Q1046942),"")</f>
        <v/>
      </c>
      <c r="N1028" t="str">
        <f>IFERROR(INDEX('EMPRUNT MATERIEL'!$C$4:$C$361,'EMPRUNT MATERIEL'!L1046803),"")</f>
        <v/>
      </c>
    </row>
    <row r="1029" spans="13:14" x14ac:dyDescent="0.25">
      <c r="M1029" t="str">
        <f>IFERROR(INDEX(INVENTAIRE!$A$4:$A$502,INVENTAIRE!Q1046943),"")</f>
        <v/>
      </c>
      <c r="N1029" t="str">
        <f>IFERROR(INDEX('EMPRUNT MATERIEL'!$C$4:$C$361,'EMPRUNT MATERIEL'!L1046804),"")</f>
        <v/>
      </c>
    </row>
    <row r="1030" spans="13:14" x14ac:dyDescent="0.25">
      <c r="M1030" t="str">
        <f>IFERROR(INDEX(INVENTAIRE!$A$4:$A$502,INVENTAIRE!Q1046944),"")</f>
        <v/>
      </c>
      <c r="N1030" t="str">
        <f>IFERROR(INDEX('EMPRUNT MATERIEL'!$C$4:$C$361,'EMPRUNT MATERIEL'!L1046805),"")</f>
        <v/>
      </c>
    </row>
    <row r="1031" spans="13:14" x14ac:dyDescent="0.25">
      <c r="M1031" t="str">
        <f>IFERROR(INDEX(INVENTAIRE!$A$4:$A$502,INVENTAIRE!Q1046945),"")</f>
        <v/>
      </c>
      <c r="N1031" t="str">
        <f>IFERROR(INDEX('EMPRUNT MATERIEL'!$C$4:$C$361,'EMPRUNT MATERIEL'!L1046806),"")</f>
        <v/>
      </c>
    </row>
    <row r="1032" spans="13:14" x14ac:dyDescent="0.25">
      <c r="M1032" t="str">
        <f>IFERROR(INDEX(INVENTAIRE!$A$4:$A$502,INVENTAIRE!Q1046946),"")</f>
        <v/>
      </c>
      <c r="N1032" t="str">
        <f>IFERROR(INDEX('EMPRUNT MATERIEL'!$C$4:$C$361,'EMPRUNT MATERIEL'!L1046807),"")</f>
        <v/>
      </c>
    </row>
    <row r="1033" spans="13:14" x14ac:dyDescent="0.25">
      <c r="M1033" t="str">
        <f>IFERROR(INDEX(INVENTAIRE!$A$4:$A$502,INVENTAIRE!Q1046947),"")</f>
        <v/>
      </c>
      <c r="N1033" t="str">
        <f>IFERROR(INDEX('EMPRUNT MATERIEL'!$C$4:$C$361,'EMPRUNT MATERIEL'!L1046808),"")</f>
        <v/>
      </c>
    </row>
    <row r="1034" spans="13:14" x14ac:dyDescent="0.25">
      <c r="M1034" t="str">
        <f>IFERROR(INDEX(INVENTAIRE!$A$4:$A$502,INVENTAIRE!Q1046948),"")</f>
        <v/>
      </c>
      <c r="N1034" t="str">
        <f>IFERROR(INDEX('EMPRUNT MATERIEL'!$C$4:$C$361,'EMPRUNT MATERIEL'!L1046809),"")</f>
        <v/>
      </c>
    </row>
    <row r="1035" spans="13:14" x14ac:dyDescent="0.25">
      <c r="M1035" t="str">
        <f>IFERROR(INDEX(INVENTAIRE!$A$4:$A$502,INVENTAIRE!Q1046949),"")</f>
        <v/>
      </c>
      <c r="N1035" t="str">
        <f>IFERROR(INDEX('EMPRUNT MATERIEL'!$C$4:$C$361,'EMPRUNT MATERIEL'!L1046810),"")</f>
        <v/>
      </c>
    </row>
    <row r="1036" spans="13:14" x14ac:dyDescent="0.25">
      <c r="M1036" t="str">
        <f>IFERROR(INDEX(INVENTAIRE!$A$4:$A$502,INVENTAIRE!Q1046950),"")</f>
        <v/>
      </c>
      <c r="N1036" t="str">
        <f>IFERROR(INDEX('EMPRUNT MATERIEL'!$C$4:$C$361,'EMPRUNT MATERIEL'!L1046811),"")</f>
        <v/>
      </c>
    </row>
    <row r="1037" spans="13:14" x14ac:dyDescent="0.25">
      <c r="M1037" t="str">
        <f>IFERROR(INDEX(INVENTAIRE!$A$4:$A$502,INVENTAIRE!Q1046951),"")</f>
        <v/>
      </c>
      <c r="N1037" t="str">
        <f>IFERROR(INDEX('EMPRUNT MATERIEL'!$C$4:$C$361,'EMPRUNT MATERIEL'!L1046812),"")</f>
        <v/>
      </c>
    </row>
    <row r="1038" spans="13:14" x14ac:dyDescent="0.25">
      <c r="M1038" t="str">
        <f>IFERROR(INDEX(INVENTAIRE!$A$4:$A$502,INVENTAIRE!Q1046952),"")</f>
        <v/>
      </c>
      <c r="N1038" t="str">
        <f>IFERROR(INDEX('EMPRUNT MATERIEL'!$C$4:$C$361,'EMPRUNT MATERIEL'!L1046813),"")</f>
        <v/>
      </c>
    </row>
    <row r="1039" spans="13:14" x14ac:dyDescent="0.25">
      <c r="M1039" t="str">
        <f>IFERROR(INDEX(INVENTAIRE!$A$4:$A$502,INVENTAIRE!Q1046953),"")</f>
        <v/>
      </c>
      <c r="N1039" t="str">
        <f>IFERROR(INDEX('EMPRUNT MATERIEL'!$C$4:$C$361,'EMPRUNT MATERIEL'!L1046814),"")</f>
        <v/>
      </c>
    </row>
    <row r="1040" spans="13:14" x14ac:dyDescent="0.25">
      <c r="M1040" t="str">
        <f>IFERROR(INDEX(INVENTAIRE!$A$4:$A$502,INVENTAIRE!Q1046954),"")</f>
        <v/>
      </c>
      <c r="N1040" t="str">
        <f>IFERROR(INDEX('EMPRUNT MATERIEL'!$C$4:$C$361,'EMPRUNT MATERIEL'!L1046815),"")</f>
        <v/>
      </c>
    </row>
    <row r="1041" spans="13:14" x14ac:dyDescent="0.25">
      <c r="M1041" t="str">
        <f>IFERROR(INDEX(INVENTAIRE!$A$4:$A$502,INVENTAIRE!Q1046955),"")</f>
        <v/>
      </c>
      <c r="N1041" t="str">
        <f>IFERROR(INDEX('EMPRUNT MATERIEL'!$C$4:$C$361,'EMPRUNT MATERIEL'!L1046816),"")</f>
        <v/>
      </c>
    </row>
    <row r="1042" spans="13:14" x14ac:dyDescent="0.25">
      <c r="M1042" t="str">
        <f>IFERROR(INDEX(INVENTAIRE!$A$4:$A$502,INVENTAIRE!Q1046956),"")</f>
        <v/>
      </c>
      <c r="N1042" t="str">
        <f>IFERROR(INDEX('EMPRUNT MATERIEL'!$C$4:$C$361,'EMPRUNT MATERIEL'!L1046817),"")</f>
        <v/>
      </c>
    </row>
    <row r="1043" spans="13:14" x14ac:dyDescent="0.25">
      <c r="M1043" t="str">
        <f>IFERROR(INDEX(INVENTAIRE!$A$4:$A$502,INVENTAIRE!Q1046957),"")</f>
        <v/>
      </c>
      <c r="N1043" t="str">
        <f>IFERROR(INDEX('EMPRUNT MATERIEL'!$C$4:$C$361,'EMPRUNT MATERIEL'!L1046818),"")</f>
        <v/>
      </c>
    </row>
    <row r="1044" spans="13:14" x14ac:dyDescent="0.25">
      <c r="M1044" t="str">
        <f>IFERROR(INDEX(INVENTAIRE!$A$4:$A$502,INVENTAIRE!Q1046958),"")</f>
        <v/>
      </c>
      <c r="N1044" t="str">
        <f>IFERROR(INDEX('EMPRUNT MATERIEL'!$C$4:$C$361,'EMPRUNT MATERIEL'!L1046819),"")</f>
        <v/>
      </c>
    </row>
    <row r="1045" spans="13:14" x14ac:dyDescent="0.25">
      <c r="M1045" t="str">
        <f>IFERROR(INDEX(INVENTAIRE!$A$4:$A$502,INVENTAIRE!Q1046959),"")</f>
        <v/>
      </c>
      <c r="N1045" t="str">
        <f>IFERROR(INDEX('EMPRUNT MATERIEL'!$C$4:$C$361,'EMPRUNT MATERIEL'!L1046820),"")</f>
        <v/>
      </c>
    </row>
    <row r="1046" spans="13:14" x14ac:dyDescent="0.25">
      <c r="M1046" t="str">
        <f>IFERROR(INDEX(INVENTAIRE!$A$4:$A$502,INVENTAIRE!Q1046960),"")</f>
        <v/>
      </c>
      <c r="N1046" t="str">
        <f>IFERROR(INDEX('EMPRUNT MATERIEL'!$C$4:$C$361,'EMPRUNT MATERIEL'!L1046821),"")</f>
        <v/>
      </c>
    </row>
    <row r="1047" spans="13:14" x14ac:dyDescent="0.25">
      <c r="M1047" t="str">
        <f>IFERROR(INDEX(INVENTAIRE!$A$4:$A$502,INVENTAIRE!Q1046961),"")</f>
        <v/>
      </c>
      <c r="N1047" t="str">
        <f>IFERROR(INDEX('EMPRUNT MATERIEL'!$C$4:$C$361,'EMPRUNT MATERIEL'!L1046822),"")</f>
        <v/>
      </c>
    </row>
    <row r="1048" spans="13:14" x14ac:dyDescent="0.25">
      <c r="M1048" t="str">
        <f>IFERROR(INDEX(INVENTAIRE!$A$4:$A$502,INVENTAIRE!Q1046962),"")</f>
        <v/>
      </c>
      <c r="N1048" t="str">
        <f>IFERROR(INDEX('EMPRUNT MATERIEL'!$C$4:$C$361,'EMPRUNT MATERIEL'!L1046823),"")</f>
        <v/>
      </c>
    </row>
    <row r="1049" spans="13:14" x14ac:dyDescent="0.25">
      <c r="M1049" t="str">
        <f>IFERROR(INDEX(INVENTAIRE!$A$4:$A$502,INVENTAIRE!Q1046963),"")</f>
        <v/>
      </c>
      <c r="N1049" t="str">
        <f>IFERROR(INDEX('EMPRUNT MATERIEL'!$C$4:$C$361,'EMPRUNT MATERIEL'!L1046824),"")</f>
        <v/>
      </c>
    </row>
    <row r="1050" spans="13:14" x14ac:dyDescent="0.25">
      <c r="M1050" t="str">
        <f>IFERROR(INDEX(INVENTAIRE!$A$4:$A$502,INVENTAIRE!Q1046964),"")</f>
        <v/>
      </c>
      <c r="N1050" t="str">
        <f>IFERROR(INDEX('EMPRUNT MATERIEL'!$C$4:$C$361,'EMPRUNT MATERIEL'!L1046825),"")</f>
        <v/>
      </c>
    </row>
    <row r="1051" spans="13:14" x14ac:dyDescent="0.25">
      <c r="M1051" t="str">
        <f>IFERROR(INDEX(INVENTAIRE!$A$4:$A$502,INVENTAIRE!Q1046965),"")</f>
        <v/>
      </c>
      <c r="N1051" t="str">
        <f>IFERROR(INDEX('EMPRUNT MATERIEL'!$C$4:$C$361,'EMPRUNT MATERIEL'!L1046826),"")</f>
        <v/>
      </c>
    </row>
    <row r="1052" spans="13:14" x14ac:dyDescent="0.25">
      <c r="M1052" t="str">
        <f>IFERROR(INDEX(INVENTAIRE!$A$4:$A$502,INVENTAIRE!Q1046966),"")</f>
        <v/>
      </c>
      <c r="N1052" t="str">
        <f>IFERROR(INDEX('EMPRUNT MATERIEL'!$C$4:$C$361,'EMPRUNT MATERIEL'!L1046827),"")</f>
        <v/>
      </c>
    </row>
    <row r="1053" spans="13:14" x14ac:dyDescent="0.25">
      <c r="M1053" t="str">
        <f>IFERROR(INDEX(INVENTAIRE!$A$4:$A$502,INVENTAIRE!Q1046967),"")</f>
        <v/>
      </c>
      <c r="N1053" t="str">
        <f>IFERROR(INDEX('EMPRUNT MATERIEL'!$C$4:$C$361,'EMPRUNT MATERIEL'!L1046828),"")</f>
        <v/>
      </c>
    </row>
    <row r="1054" spans="13:14" x14ac:dyDescent="0.25">
      <c r="M1054" t="str">
        <f>IFERROR(INDEX(INVENTAIRE!$A$4:$A$502,INVENTAIRE!Q1046968),"")</f>
        <v/>
      </c>
      <c r="N1054" t="str">
        <f>IFERROR(INDEX('EMPRUNT MATERIEL'!$C$4:$C$361,'EMPRUNT MATERIEL'!L1046829),"")</f>
        <v/>
      </c>
    </row>
    <row r="1055" spans="13:14" x14ac:dyDescent="0.25">
      <c r="M1055" t="str">
        <f>IFERROR(INDEX(INVENTAIRE!$A$4:$A$502,INVENTAIRE!Q1046969),"")</f>
        <v/>
      </c>
      <c r="N1055" t="str">
        <f>IFERROR(INDEX('EMPRUNT MATERIEL'!$C$4:$C$361,'EMPRUNT MATERIEL'!L1046830),"")</f>
        <v/>
      </c>
    </row>
    <row r="1056" spans="13:14" x14ac:dyDescent="0.25">
      <c r="M1056" t="str">
        <f>IFERROR(INDEX(INVENTAIRE!$A$4:$A$502,INVENTAIRE!Q1046970),"")</f>
        <v/>
      </c>
      <c r="N1056" t="str">
        <f>IFERROR(INDEX('EMPRUNT MATERIEL'!$C$4:$C$361,'EMPRUNT MATERIEL'!L1046831),"")</f>
        <v/>
      </c>
    </row>
    <row r="1057" spans="13:14" x14ac:dyDescent="0.25">
      <c r="M1057" t="str">
        <f>IFERROR(INDEX(INVENTAIRE!$A$4:$A$502,INVENTAIRE!Q1046971),"")</f>
        <v/>
      </c>
      <c r="N1057" t="str">
        <f>IFERROR(INDEX('EMPRUNT MATERIEL'!$C$4:$C$361,'EMPRUNT MATERIEL'!L1046832),"")</f>
        <v/>
      </c>
    </row>
    <row r="1058" spans="13:14" x14ac:dyDescent="0.25">
      <c r="M1058" t="str">
        <f>IFERROR(INDEX(INVENTAIRE!$A$4:$A$502,INVENTAIRE!Q1046972),"")</f>
        <v/>
      </c>
      <c r="N1058" t="str">
        <f>IFERROR(INDEX('EMPRUNT MATERIEL'!$C$4:$C$361,'EMPRUNT MATERIEL'!L1046833),"")</f>
        <v/>
      </c>
    </row>
    <row r="1059" spans="13:14" x14ac:dyDescent="0.25">
      <c r="M1059" t="str">
        <f>IFERROR(INDEX(INVENTAIRE!$A$4:$A$502,INVENTAIRE!Q1046973),"")</f>
        <v/>
      </c>
      <c r="N1059" t="str">
        <f>IFERROR(INDEX('EMPRUNT MATERIEL'!$C$4:$C$361,'EMPRUNT MATERIEL'!L1046834),"")</f>
        <v/>
      </c>
    </row>
    <row r="1060" spans="13:14" x14ac:dyDescent="0.25">
      <c r="M1060" t="str">
        <f>IFERROR(INDEX(INVENTAIRE!$A$4:$A$502,INVENTAIRE!Q1046974),"")</f>
        <v/>
      </c>
      <c r="N1060" t="str">
        <f>IFERROR(INDEX('EMPRUNT MATERIEL'!$C$4:$C$361,'EMPRUNT MATERIEL'!L1046835),"")</f>
        <v/>
      </c>
    </row>
    <row r="1061" spans="13:14" x14ac:dyDescent="0.25">
      <c r="M1061" t="str">
        <f>IFERROR(INDEX(INVENTAIRE!$A$4:$A$502,INVENTAIRE!Q1046975),"")</f>
        <v/>
      </c>
      <c r="N1061" t="str">
        <f>IFERROR(INDEX('EMPRUNT MATERIEL'!$C$4:$C$361,'EMPRUNT MATERIEL'!L1046836),"")</f>
        <v/>
      </c>
    </row>
    <row r="1062" spans="13:14" x14ac:dyDescent="0.25">
      <c r="M1062" t="str">
        <f>IFERROR(INDEX(INVENTAIRE!$A$4:$A$502,INVENTAIRE!Q1046976),"")</f>
        <v/>
      </c>
      <c r="N1062" t="str">
        <f>IFERROR(INDEX('EMPRUNT MATERIEL'!$C$4:$C$361,'EMPRUNT MATERIEL'!L1046837),"")</f>
        <v/>
      </c>
    </row>
    <row r="1063" spans="13:14" x14ac:dyDescent="0.25">
      <c r="M1063" t="str">
        <f>IFERROR(INDEX(INVENTAIRE!$A$4:$A$502,INVENTAIRE!Q1046977),"")</f>
        <v/>
      </c>
      <c r="N1063" t="str">
        <f>IFERROR(INDEX('EMPRUNT MATERIEL'!$C$4:$C$361,'EMPRUNT MATERIEL'!L1046838),"")</f>
        <v/>
      </c>
    </row>
    <row r="1064" spans="13:14" x14ac:dyDescent="0.25">
      <c r="M1064" t="str">
        <f>IFERROR(INDEX(INVENTAIRE!$A$4:$A$502,INVENTAIRE!Q1046978),"")</f>
        <v/>
      </c>
      <c r="N1064" t="str">
        <f>IFERROR(INDEX('EMPRUNT MATERIEL'!$C$4:$C$361,'EMPRUNT MATERIEL'!L1046839),"")</f>
        <v/>
      </c>
    </row>
    <row r="1065" spans="13:14" x14ac:dyDescent="0.25">
      <c r="M1065" t="str">
        <f>IFERROR(INDEX(INVENTAIRE!$A$4:$A$502,INVENTAIRE!Q1046979),"")</f>
        <v/>
      </c>
      <c r="N1065" t="str">
        <f>IFERROR(INDEX('EMPRUNT MATERIEL'!$C$4:$C$361,'EMPRUNT MATERIEL'!L1046840),"")</f>
        <v/>
      </c>
    </row>
    <row r="1066" spans="13:14" x14ac:dyDescent="0.25">
      <c r="M1066" t="str">
        <f>IFERROR(INDEX(INVENTAIRE!$A$4:$A$502,INVENTAIRE!Q1046980),"")</f>
        <v/>
      </c>
      <c r="N1066" t="str">
        <f>IFERROR(INDEX('EMPRUNT MATERIEL'!$C$4:$C$361,'EMPRUNT MATERIEL'!L1046841),"")</f>
        <v/>
      </c>
    </row>
    <row r="1067" spans="13:14" x14ac:dyDescent="0.25">
      <c r="M1067" t="str">
        <f>IFERROR(INDEX(INVENTAIRE!$A$4:$A$502,INVENTAIRE!Q1046981),"")</f>
        <v/>
      </c>
      <c r="N1067" t="str">
        <f>IFERROR(INDEX('EMPRUNT MATERIEL'!$C$4:$C$361,'EMPRUNT MATERIEL'!L1046842),"")</f>
        <v/>
      </c>
    </row>
    <row r="1068" spans="13:14" x14ac:dyDescent="0.25">
      <c r="M1068" t="str">
        <f>IFERROR(INDEX(INVENTAIRE!$A$4:$A$502,INVENTAIRE!Q1046982),"")</f>
        <v/>
      </c>
      <c r="N1068" t="str">
        <f>IFERROR(INDEX('EMPRUNT MATERIEL'!$C$4:$C$361,'EMPRUNT MATERIEL'!L1046843),"")</f>
        <v/>
      </c>
    </row>
    <row r="1069" spans="13:14" x14ac:dyDescent="0.25">
      <c r="M1069" t="str">
        <f>IFERROR(INDEX(INVENTAIRE!$A$4:$A$502,INVENTAIRE!Q1046983),"")</f>
        <v/>
      </c>
      <c r="N1069" t="str">
        <f>IFERROR(INDEX('EMPRUNT MATERIEL'!$C$4:$C$361,'EMPRUNT MATERIEL'!L1046844),"")</f>
        <v/>
      </c>
    </row>
    <row r="1070" spans="13:14" x14ac:dyDescent="0.25">
      <c r="M1070" t="str">
        <f>IFERROR(INDEX(INVENTAIRE!$A$4:$A$502,INVENTAIRE!Q1046984),"")</f>
        <v/>
      </c>
      <c r="N1070" t="str">
        <f>IFERROR(INDEX('EMPRUNT MATERIEL'!$C$4:$C$361,'EMPRUNT MATERIEL'!L1046845),"")</f>
        <v/>
      </c>
    </row>
    <row r="1071" spans="13:14" x14ac:dyDescent="0.25">
      <c r="M1071" t="str">
        <f>IFERROR(INDEX(INVENTAIRE!$A$4:$A$502,INVENTAIRE!Q1046985),"")</f>
        <v/>
      </c>
      <c r="N1071" t="str">
        <f>IFERROR(INDEX('EMPRUNT MATERIEL'!$C$4:$C$361,'EMPRUNT MATERIEL'!L1046846),"")</f>
        <v/>
      </c>
    </row>
    <row r="1072" spans="13:14" x14ac:dyDescent="0.25">
      <c r="M1072" t="str">
        <f>IFERROR(INDEX(INVENTAIRE!$A$4:$A$502,INVENTAIRE!Q1046986),"")</f>
        <v/>
      </c>
      <c r="N1072" t="str">
        <f>IFERROR(INDEX('EMPRUNT MATERIEL'!$C$4:$C$361,'EMPRUNT MATERIEL'!L1046847),"")</f>
        <v/>
      </c>
    </row>
    <row r="1073" spans="13:14" x14ac:dyDescent="0.25">
      <c r="M1073" t="str">
        <f>IFERROR(INDEX(INVENTAIRE!$A$4:$A$502,INVENTAIRE!Q1046987),"")</f>
        <v/>
      </c>
      <c r="N1073" t="str">
        <f>IFERROR(INDEX('EMPRUNT MATERIEL'!$C$4:$C$361,'EMPRUNT MATERIEL'!L1046848),"")</f>
        <v/>
      </c>
    </row>
    <row r="1074" spans="13:14" x14ac:dyDescent="0.25">
      <c r="M1074" t="str">
        <f>IFERROR(INDEX(INVENTAIRE!$A$4:$A$502,INVENTAIRE!Q1046988),"")</f>
        <v/>
      </c>
      <c r="N1074" t="str">
        <f>IFERROR(INDEX('EMPRUNT MATERIEL'!$C$4:$C$361,'EMPRUNT MATERIEL'!L1046849),"")</f>
        <v/>
      </c>
    </row>
    <row r="1075" spans="13:14" x14ac:dyDescent="0.25">
      <c r="M1075" t="str">
        <f>IFERROR(INDEX(INVENTAIRE!$A$4:$A$502,INVENTAIRE!Q1046989),"")</f>
        <v/>
      </c>
      <c r="N1075" t="str">
        <f>IFERROR(INDEX('EMPRUNT MATERIEL'!$C$4:$C$361,'EMPRUNT MATERIEL'!L1046850),"")</f>
        <v/>
      </c>
    </row>
    <row r="1076" spans="13:14" x14ac:dyDescent="0.25">
      <c r="M1076" t="str">
        <f>IFERROR(INDEX(INVENTAIRE!$A$4:$A$502,INVENTAIRE!Q1046990),"")</f>
        <v/>
      </c>
      <c r="N1076" t="str">
        <f>IFERROR(INDEX('EMPRUNT MATERIEL'!$C$4:$C$361,'EMPRUNT MATERIEL'!L1046851),"")</f>
        <v/>
      </c>
    </row>
    <row r="1077" spans="13:14" x14ac:dyDescent="0.25">
      <c r="M1077" t="str">
        <f>IFERROR(INDEX(INVENTAIRE!$A$4:$A$502,INVENTAIRE!Q1046991),"")</f>
        <v/>
      </c>
      <c r="N1077" t="str">
        <f>IFERROR(INDEX('EMPRUNT MATERIEL'!$C$4:$C$361,'EMPRUNT MATERIEL'!L1046852),"")</f>
        <v/>
      </c>
    </row>
    <row r="1078" spans="13:14" x14ac:dyDescent="0.25">
      <c r="M1078" t="str">
        <f>IFERROR(INDEX(INVENTAIRE!$A$4:$A$502,INVENTAIRE!Q1046992),"")</f>
        <v/>
      </c>
      <c r="N1078" t="str">
        <f>IFERROR(INDEX('EMPRUNT MATERIEL'!$C$4:$C$361,'EMPRUNT MATERIEL'!L1046853),"")</f>
        <v/>
      </c>
    </row>
    <row r="1079" spans="13:14" x14ac:dyDescent="0.25">
      <c r="M1079" t="str">
        <f>IFERROR(INDEX(INVENTAIRE!$A$4:$A$502,INVENTAIRE!Q1046993),"")</f>
        <v/>
      </c>
      <c r="N1079" t="str">
        <f>IFERROR(INDEX('EMPRUNT MATERIEL'!$C$4:$C$361,'EMPRUNT MATERIEL'!L1046854),"")</f>
        <v/>
      </c>
    </row>
    <row r="1080" spans="13:14" x14ac:dyDescent="0.25">
      <c r="M1080" t="str">
        <f>IFERROR(INDEX(INVENTAIRE!$A$4:$A$502,INVENTAIRE!Q1046994),"")</f>
        <v/>
      </c>
      <c r="N1080" t="str">
        <f>IFERROR(INDEX('EMPRUNT MATERIEL'!$C$4:$C$361,'EMPRUNT MATERIEL'!L1046855),"")</f>
        <v/>
      </c>
    </row>
    <row r="1081" spans="13:14" x14ac:dyDescent="0.25">
      <c r="M1081" t="str">
        <f>IFERROR(INDEX(INVENTAIRE!$A$4:$A$502,INVENTAIRE!Q1046995),"")</f>
        <v/>
      </c>
      <c r="N1081" t="str">
        <f>IFERROR(INDEX('EMPRUNT MATERIEL'!$C$4:$C$361,'EMPRUNT MATERIEL'!L1046856),"")</f>
        <v/>
      </c>
    </row>
    <row r="1082" spans="13:14" x14ac:dyDescent="0.25">
      <c r="M1082" t="str">
        <f>IFERROR(INDEX(INVENTAIRE!$A$4:$A$502,INVENTAIRE!Q1046996),"")</f>
        <v/>
      </c>
      <c r="N1082" t="str">
        <f>IFERROR(INDEX('EMPRUNT MATERIEL'!$C$4:$C$361,'EMPRUNT MATERIEL'!L1046857),"")</f>
        <v/>
      </c>
    </row>
    <row r="1083" spans="13:14" x14ac:dyDescent="0.25">
      <c r="M1083" t="str">
        <f>IFERROR(INDEX(INVENTAIRE!$A$4:$A$502,INVENTAIRE!Q1046997),"")</f>
        <v/>
      </c>
      <c r="N1083" t="str">
        <f>IFERROR(INDEX('EMPRUNT MATERIEL'!$C$4:$C$361,'EMPRUNT MATERIEL'!L1046858),"")</f>
        <v/>
      </c>
    </row>
    <row r="1084" spans="13:14" x14ac:dyDescent="0.25">
      <c r="M1084" t="str">
        <f>IFERROR(INDEX(INVENTAIRE!$A$4:$A$502,INVENTAIRE!Q1046998),"")</f>
        <v/>
      </c>
      <c r="N1084" t="str">
        <f>IFERROR(INDEX('EMPRUNT MATERIEL'!$C$4:$C$361,'EMPRUNT MATERIEL'!L1046859),"")</f>
        <v/>
      </c>
    </row>
    <row r="1085" spans="13:14" x14ac:dyDescent="0.25">
      <c r="M1085" t="str">
        <f>IFERROR(INDEX(INVENTAIRE!$A$4:$A$502,INVENTAIRE!Q1046999),"")</f>
        <v/>
      </c>
      <c r="N1085" t="str">
        <f>IFERROR(INDEX('EMPRUNT MATERIEL'!$C$4:$C$361,'EMPRUNT MATERIEL'!L1046860),"")</f>
        <v/>
      </c>
    </row>
    <row r="1086" spans="13:14" x14ac:dyDescent="0.25">
      <c r="M1086" t="str">
        <f>IFERROR(INDEX(INVENTAIRE!$A$4:$A$502,INVENTAIRE!Q1047000),"")</f>
        <v/>
      </c>
      <c r="N1086" t="str">
        <f>IFERROR(INDEX('EMPRUNT MATERIEL'!$C$4:$C$361,'EMPRUNT MATERIEL'!L1046861),"")</f>
        <v/>
      </c>
    </row>
    <row r="1087" spans="13:14" x14ac:dyDescent="0.25">
      <c r="M1087" t="str">
        <f>IFERROR(INDEX(INVENTAIRE!$A$4:$A$502,INVENTAIRE!Q1047001),"")</f>
        <v/>
      </c>
      <c r="N1087" t="str">
        <f>IFERROR(INDEX('EMPRUNT MATERIEL'!$C$4:$C$361,'EMPRUNT MATERIEL'!L1046862),"")</f>
        <v/>
      </c>
    </row>
    <row r="1088" spans="13:14" x14ac:dyDescent="0.25">
      <c r="M1088" t="str">
        <f>IFERROR(INDEX(INVENTAIRE!$A$4:$A$502,INVENTAIRE!Q1047002),"")</f>
        <v/>
      </c>
      <c r="N1088" t="str">
        <f>IFERROR(INDEX('EMPRUNT MATERIEL'!$C$4:$C$361,'EMPRUNT MATERIEL'!L1046863),"")</f>
        <v/>
      </c>
    </row>
    <row r="1089" spans="13:14" x14ac:dyDescent="0.25">
      <c r="M1089" t="str">
        <f>IFERROR(INDEX(INVENTAIRE!$A$4:$A$502,INVENTAIRE!Q1047003),"")</f>
        <v/>
      </c>
      <c r="N1089" t="str">
        <f>IFERROR(INDEX('EMPRUNT MATERIEL'!$C$4:$C$361,'EMPRUNT MATERIEL'!L1046864),"")</f>
        <v/>
      </c>
    </row>
    <row r="1090" spans="13:14" x14ac:dyDescent="0.25">
      <c r="M1090" t="str">
        <f>IFERROR(INDEX(INVENTAIRE!$A$4:$A$502,INVENTAIRE!Q1047004),"")</f>
        <v/>
      </c>
      <c r="N1090" t="str">
        <f>IFERROR(INDEX('EMPRUNT MATERIEL'!$C$4:$C$361,'EMPRUNT MATERIEL'!L1046865),"")</f>
        <v/>
      </c>
    </row>
    <row r="1091" spans="13:14" x14ac:dyDescent="0.25">
      <c r="M1091" t="str">
        <f>IFERROR(INDEX(INVENTAIRE!$A$4:$A$502,INVENTAIRE!Q1047005),"")</f>
        <v/>
      </c>
      <c r="N1091" t="str">
        <f>IFERROR(INDEX('EMPRUNT MATERIEL'!$C$4:$C$361,'EMPRUNT MATERIEL'!L1046866),"")</f>
        <v/>
      </c>
    </row>
    <row r="1092" spans="13:14" x14ac:dyDescent="0.25">
      <c r="M1092" t="str">
        <f>IFERROR(INDEX(INVENTAIRE!$A$4:$A$502,INVENTAIRE!Q1047006),"")</f>
        <v/>
      </c>
      <c r="N1092" t="str">
        <f>IFERROR(INDEX('EMPRUNT MATERIEL'!$C$4:$C$361,'EMPRUNT MATERIEL'!L1046867),"")</f>
        <v/>
      </c>
    </row>
    <row r="1093" spans="13:14" x14ac:dyDescent="0.25">
      <c r="M1093" t="str">
        <f>IFERROR(INDEX(INVENTAIRE!$A$4:$A$502,INVENTAIRE!Q1047007),"")</f>
        <v/>
      </c>
      <c r="N1093" t="str">
        <f>IFERROR(INDEX('EMPRUNT MATERIEL'!$C$4:$C$361,'EMPRUNT MATERIEL'!L1046868),"")</f>
        <v/>
      </c>
    </row>
    <row r="1094" spans="13:14" x14ac:dyDescent="0.25">
      <c r="M1094" t="str">
        <f>IFERROR(INDEX(INVENTAIRE!$A$4:$A$502,INVENTAIRE!Q1047008),"")</f>
        <v/>
      </c>
      <c r="N1094" t="str">
        <f>IFERROR(INDEX('EMPRUNT MATERIEL'!$C$4:$C$361,'EMPRUNT MATERIEL'!L1046869),"")</f>
        <v/>
      </c>
    </row>
    <row r="1095" spans="13:14" x14ac:dyDescent="0.25">
      <c r="M1095" t="str">
        <f>IFERROR(INDEX(INVENTAIRE!$A$4:$A$502,INVENTAIRE!Q1047009),"")</f>
        <v/>
      </c>
      <c r="N1095" t="str">
        <f>IFERROR(INDEX('EMPRUNT MATERIEL'!$C$4:$C$361,'EMPRUNT MATERIEL'!L1046870),"")</f>
        <v/>
      </c>
    </row>
    <row r="1096" spans="13:14" x14ac:dyDescent="0.25">
      <c r="M1096" t="str">
        <f>IFERROR(INDEX(INVENTAIRE!$A$4:$A$502,INVENTAIRE!Q1047010),"")</f>
        <v/>
      </c>
      <c r="N1096" t="str">
        <f>IFERROR(INDEX('EMPRUNT MATERIEL'!$C$4:$C$361,'EMPRUNT MATERIEL'!L1046871),"")</f>
        <v/>
      </c>
    </row>
    <row r="1097" spans="13:14" x14ac:dyDescent="0.25">
      <c r="M1097" t="str">
        <f>IFERROR(INDEX(INVENTAIRE!$A$4:$A$502,INVENTAIRE!Q1047011),"")</f>
        <v/>
      </c>
      <c r="N1097" t="str">
        <f>IFERROR(INDEX('EMPRUNT MATERIEL'!$C$4:$C$361,'EMPRUNT MATERIEL'!L1046872),"")</f>
        <v/>
      </c>
    </row>
    <row r="1098" spans="13:14" x14ac:dyDescent="0.25">
      <c r="M1098" t="str">
        <f>IFERROR(INDEX(INVENTAIRE!$A$4:$A$502,INVENTAIRE!Q1047012),"")</f>
        <v/>
      </c>
      <c r="N1098" t="str">
        <f>IFERROR(INDEX('EMPRUNT MATERIEL'!$C$4:$C$361,'EMPRUNT MATERIEL'!L1046873),"")</f>
        <v/>
      </c>
    </row>
    <row r="1099" spans="13:14" x14ac:dyDescent="0.25">
      <c r="M1099" t="str">
        <f>IFERROR(INDEX(INVENTAIRE!$A$4:$A$502,INVENTAIRE!Q1047013),"")</f>
        <v/>
      </c>
      <c r="N1099" t="str">
        <f>IFERROR(INDEX('EMPRUNT MATERIEL'!$C$4:$C$361,'EMPRUNT MATERIEL'!L1046874),"")</f>
        <v/>
      </c>
    </row>
    <row r="1100" spans="13:14" x14ac:dyDescent="0.25">
      <c r="M1100" t="str">
        <f>IFERROR(INDEX(INVENTAIRE!$A$4:$A$502,INVENTAIRE!Q1047014),"")</f>
        <v/>
      </c>
      <c r="N1100" t="str">
        <f>IFERROR(INDEX('EMPRUNT MATERIEL'!$C$4:$C$361,'EMPRUNT MATERIEL'!L1046875),"")</f>
        <v/>
      </c>
    </row>
    <row r="1101" spans="13:14" x14ac:dyDescent="0.25">
      <c r="M1101" t="str">
        <f>IFERROR(INDEX(INVENTAIRE!$A$4:$A$502,INVENTAIRE!Q1047015),"")</f>
        <v/>
      </c>
      <c r="N1101" t="str">
        <f>IFERROR(INDEX('EMPRUNT MATERIEL'!$C$4:$C$361,'EMPRUNT MATERIEL'!L1046876),"")</f>
        <v/>
      </c>
    </row>
    <row r="1102" spans="13:14" x14ac:dyDescent="0.25">
      <c r="M1102" t="str">
        <f>IFERROR(INDEX(INVENTAIRE!$A$4:$A$502,INVENTAIRE!Q1047016),"")</f>
        <v/>
      </c>
      <c r="N1102" t="str">
        <f>IFERROR(INDEX('EMPRUNT MATERIEL'!$C$4:$C$361,'EMPRUNT MATERIEL'!L1046877),"")</f>
        <v/>
      </c>
    </row>
    <row r="1103" spans="13:14" x14ac:dyDescent="0.25">
      <c r="M1103" t="str">
        <f>IFERROR(INDEX(INVENTAIRE!$A$4:$A$502,INVENTAIRE!Q1047017),"")</f>
        <v/>
      </c>
      <c r="N1103" t="str">
        <f>IFERROR(INDEX('EMPRUNT MATERIEL'!$C$4:$C$361,'EMPRUNT MATERIEL'!L1046878),"")</f>
        <v/>
      </c>
    </row>
    <row r="1104" spans="13:14" x14ac:dyDescent="0.25">
      <c r="M1104" t="str">
        <f>IFERROR(INDEX(INVENTAIRE!$A$4:$A$502,INVENTAIRE!Q1047018),"")</f>
        <v/>
      </c>
      <c r="N1104" t="str">
        <f>IFERROR(INDEX('EMPRUNT MATERIEL'!$C$4:$C$361,'EMPRUNT MATERIEL'!L1046879),"")</f>
        <v/>
      </c>
    </row>
    <row r="1105" spans="13:14" x14ac:dyDescent="0.25">
      <c r="M1105" t="str">
        <f>IFERROR(INDEX(INVENTAIRE!$A$4:$A$502,INVENTAIRE!Q1047019),"")</f>
        <v/>
      </c>
      <c r="N1105" t="str">
        <f>IFERROR(INDEX('EMPRUNT MATERIEL'!$C$4:$C$361,'EMPRUNT MATERIEL'!L1046880),"")</f>
        <v/>
      </c>
    </row>
    <row r="1106" spans="13:14" x14ac:dyDescent="0.25">
      <c r="M1106" t="str">
        <f>IFERROR(INDEX(INVENTAIRE!$A$4:$A$502,INVENTAIRE!Q1047020),"")</f>
        <v/>
      </c>
      <c r="N1106" t="str">
        <f>IFERROR(INDEX('EMPRUNT MATERIEL'!$C$4:$C$361,'EMPRUNT MATERIEL'!L1046881),"")</f>
        <v/>
      </c>
    </row>
    <row r="1107" spans="13:14" x14ac:dyDescent="0.25">
      <c r="M1107" t="str">
        <f>IFERROR(INDEX(INVENTAIRE!$A$4:$A$502,INVENTAIRE!Q1047021),"")</f>
        <v/>
      </c>
      <c r="N1107" t="str">
        <f>IFERROR(INDEX('EMPRUNT MATERIEL'!$C$4:$C$361,'EMPRUNT MATERIEL'!L1046882),"")</f>
        <v/>
      </c>
    </row>
    <row r="1108" spans="13:14" x14ac:dyDescent="0.25">
      <c r="M1108" t="str">
        <f>IFERROR(INDEX(INVENTAIRE!$A$4:$A$502,INVENTAIRE!Q1047022),"")</f>
        <v/>
      </c>
      <c r="N1108" t="str">
        <f>IFERROR(INDEX('EMPRUNT MATERIEL'!$C$4:$C$361,'EMPRUNT MATERIEL'!L1046883),"")</f>
        <v/>
      </c>
    </row>
    <row r="1109" spans="13:14" x14ac:dyDescent="0.25">
      <c r="M1109" t="str">
        <f>IFERROR(INDEX(INVENTAIRE!$A$4:$A$502,INVENTAIRE!Q1047023),"")</f>
        <v/>
      </c>
      <c r="N1109" t="str">
        <f>IFERROR(INDEX('EMPRUNT MATERIEL'!$C$4:$C$361,'EMPRUNT MATERIEL'!L1046884),"")</f>
        <v/>
      </c>
    </row>
    <row r="1110" spans="13:14" x14ac:dyDescent="0.25">
      <c r="M1110" t="str">
        <f>IFERROR(INDEX(INVENTAIRE!$A$4:$A$502,INVENTAIRE!Q1047024),"")</f>
        <v/>
      </c>
      <c r="N1110" t="str">
        <f>IFERROR(INDEX('EMPRUNT MATERIEL'!$C$4:$C$361,'EMPRUNT MATERIEL'!L1046885),"")</f>
        <v/>
      </c>
    </row>
    <row r="1111" spans="13:14" x14ac:dyDescent="0.25">
      <c r="M1111" t="str">
        <f>IFERROR(INDEX(INVENTAIRE!$A$4:$A$502,INVENTAIRE!Q1047025),"")</f>
        <v/>
      </c>
      <c r="N1111" t="str">
        <f>IFERROR(INDEX('EMPRUNT MATERIEL'!$C$4:$C$361,'EMPRUNT MATERIEL'!L1046886),"")</f>
        <v/>
      </c>
    </row>
    <row r="1112" spans="13:14" x14ac:dyDescent="0.25">
      <c r="M1112" t="str">
        <f>IFERROR(INDEX(INVENTAIRE!$A$4:$A$502,INVENTAIRE!Q1047026),"")</f>
        <v/>
      </c>
      <c r="N1112" t="str">
        <f>IFERROR(INDEX('EMPRUNT MATERIEL'!$C$4:$C$361,'EMPRUNT MATERIEL'!L1046887),"")</f>
        <v/>
      </c>
    </row>
    <row r="1113" spans="13:14" x14ac:dyDescent="0.25">
      <c r="M1113" t="str">
        <f>IFERROR(INDEX(INVENTAIRE!$A$4:$A$502,INVENTAIRE!Q1047027),"")</f>
        <v/>
      </c>
      <c r="N1113" t="str">
        <f>IFERROR(INDEX('EMPRUNT MATERIEL'!$C$4:$C$361,'EMPRUNT MATERIEL'!L1046888),"")</f>
        <v/>
      </c>
    </row>
    <row r="1114" spans="13:14" x14ac:dyDescent="0.25">
      <c r="M1114" t="str">
        <f>IFERROR(INDEX(INVENTAIRE!$A$4:$A$502,INVENTAIRE!Q1047028),"")</f>
        <v/>
      </c>
      <c r="N1114" t="str">
        <f>IFERROR(INDEX('EMPRUNT MATERIEL'!$C$4:$C$361,'EMPRUNT MATERIEL'!L1046889),"")</f>
        <v/>
      </c>
    </row>
    <row r="1115" spans="13:14" x14ac:dyDescent="0.25">
      <c r="M1115" t="str">
        <f>IFERROR(INDEX(INVENTAIRE!$A$4:$A$502,INVENTAIRE!Q1047029),"")</f>
        <v/>
      </c>
      <c r="N1115" t="str">
        <f>IFERROR(INDEX('EMPRUNT MATERIEL'!$C$4:$C$361,'EMPRUNT MATERIEL'!L1046890),"")</f>
        <v/>
      </c>
    </row>
    <row r="1116" spans="13:14" x14ac:dyDescent="0.25">
      <c r="M1116" t="str">
        <f>IFERROR(INDEX(INVENTAIRE!$A$4:$A$502,INVENTAIRE!Q1047030),"")</f>
        <v/>
      </c>
      <c r="N1116" t="str">
        <f>IFERROR(INDEX('EMPRUNT MATERIEL'!$C$4:$C$361,'EMPRUNT MATERIEL'!L1046891),"")</f>
        <v/>
      </c>
    </row>
    <row r="1117" spans="13:14" x14ac:dyDescent="0.25">
      <c r="M1117" t="str">
        <f>IFERROR(INDEX(INVENTAIRE!$A$4:$A$502,INVENTAIRE!Q1047031),"")</f>
        <v/>
      </c>
      <c r="N1117" t="str">
        <f>IFERROR(INDEX('EMPRUNT MATERIEL'!$C$4:$C$361,'EMPRUNT MATERIEL'!L1046892),"")</f>
        <v/>
      </c>
    </row>
    <row r="1118" spans="13:14" x14ac:dyDescent="0.25">
      <c r="M1118" t="str">
        <f>IFERROR(INDEX(INVENTAIRE!$A$4:$A$502,INVENTAIRE!Q1047032),"")</f>
        <v/>
      </c>
      <c r="N1118" t="str">
        <f>IFERROR(INDEX('EMPRUNT MATERIEL'!$C$4:$C$361,'EMPRUNT MATERIEL'!L1046893),"")</f>
        <v/>
      </c>
    </row>
    <row r="1119" spans="13:14" x14ac:dyDescent="0.25">
      <c r="M1119" t="str">
        <f>IFERROR(INDEX(INVENTAIRE!$A$4:$A$502,INVENTAIRE!Q1047033),"")</f>
        <v/>
      </c>
      <c r="N1119" t="str">
        <f>IFERROR(INDEX('EMPRUNT MATERIEL'!$C$4:$C$361,'EMPRUNT MATERIEL'!L1046894),"")</f>
        <v/>
      </c>
    </row>
    <row r="1120" spans="13:14" x14ac:dyDescent="0.25">
      <c r="M1120" t="str">
        <f>IFERROR(INDEX(INVENTAIRE!$A$4:$A$502,INVENTAIRE!Q1047034),"")</f>
        <v/>
      </c>
      <c r="N1120" t="str">
        <f>IFERROR(INDEX('EMPRUNT MATERIEL'!$C$4:$C$361,'EMPRUNT MATERIEL'!L1046895),"")</f>
        <v/>
      </c>
    </row>
    <row r="1121" spans="13:14" x14ac:dyDescent="0.25">
      <c r="M1121" t="str">
        <f>IFERROR(INDEX(INVENTAIRE!$A$4:$A$502,INVENTAIRE!Q1047035),"")</f>
        <v/>
      </c>
      <c r="N1121" t="str">
        <f>IFERROR(INDEX('EMPRUNT MATERIEL'!$C$4:$C$361,'EMPRUNT MATERIEL'!L1046896),"")</f>
        <v/>
      </c>
    </row>
    <row r="1122" spans="13:14" x14ac:dyDescent="0.25">
      <c r="M1122" t="str">
        <f>IFERROR(INDEX(INVENTAIRE!$A$4:$A$502,INVENTAIRE!Q1047036),"")</f>
        <v/>
      </c>
      <c r="N1122" t="str">
        <f>IFERROR(INDEX('EMPRUNT MATERIEL'!$C$4:$C$361,'EMPRUNT MATERIEL'!L1046897),"")</f>
        <v/>
      </c>
    </row>
    <row r="1123" spans="13:14" x14ac:dyDescent="0.25">
      <c r="M1123" t="str">
        <f>IFERROR(INDEX(INVENTAIRE!$A$4:$A$502,INVENTAIRE!Q1047037),"")</f>
        <v/>
      </c>
      <c r="N1123" t="str">
        <f>IFERROR(INDEX('EMPRUNT MATERIEL'!$C$4:$C$361,'EMPRUNT MATERIEL'!L1046898),"")</f>
        <v/>
      </c>
    </row>
    <row r="1124" spans="13:14" x14ac:dyDescent="0.25">
      <c r="M1124" t="str">
        <f>IFERROR(INDEX(INVENTAIRE!$A$4:$A$502,INVENTAIRE!Q1047038),"")</f>
        <v/>
      </c>
      <c r="N1124" t="str">
        <f>IFERROR(INDEX('EMPRUNT MATERIEL'!$C$4:$C$361,'EMPRUNT MATERIEL'!L1046899),"")</f>
        <v/>
      </c>
    </row>
    <row r="1125" spans="13:14" x14ac:dyDescent="0.25">
      <c r="M1125" t="str">
        <f>IFERROR(INDEX(INVENTAIRE!$A$4:$A$502,INVENTAIRE!Q1047039),"")</f>
        <v/>
      </c>
      <c r="N1125" t="str">
        <f>IFERROR(INDEX('EMPRUNT MATERIEL'!$C$4:$C$361,'EMPRUNT MATERIEL'!L1046900),"")</f>
        <v/>
      </c>
    </row>
    <row r="1126" spans="13:14" x14ac:dyDescent="0.25">
      <c r="M1126" t="str">
        <f>IFERROR(INDEX(INVENTAIRE!$A$4:$A$502,INVENTAIRE!Q1047040),"")</f>
        <v/>
      </c>
      <c r="N1126" t="str">
        <f>IFERROR(INDEX('EMPRUNT MATERIEL'!$C$4:$C$361,'EMPRUNT MATERIEL'!L1046901),"")</f>
        <v/>
      </c>
    </row>
    <row r="1127" spans="13:14" x14ac:dyDescent="0.25">
      <c r="M1127" t="str">
        <f>IFERROR(INDEX(INVENTAIRE!$A$4:$A$502,INVENTAIRE!Q1047041),"")</f>
        <v/>
      </c>
      <c r="N1127" t="str">
        <f>IFERROR(INDEX('EMPRUNT MATERIEL'!$C$4:$C$361,'EMPRUNT MATERIEL'!L1046902),"")</f>
        <v/>
      </c>
    </row>
    <row r="1128" spans="13:14" x14ac:dyDescent="0.25">
      <c r="M1128" t="str">
        <f>IFERROR(INDEX(INVENTAIRE!$A$4:$A$502,INVENTAIRE!Q1047042),"")</f>
        <v/>
      </c>
      <c r="N1128" t="str">
        <f>IFERROR(INDEX('EMPRUNT MATERIEL'!$C$4:$C$361,'EMPRUNT MATERIEL'!L1046903),"")</f>
        <v/>
      </c>
    </row>
    <row r="1129" spans="13:14" x14ac:dyDescent="0.25">
      <c r="M1129" t="str">
        <f>IFERROR(INDEX(INVENTAIRE!$A$4:$A$502,INVENTAIRE!Q1047043),"")</f>
        <v/>
      </c>
      <c r="N1129" t="str">
        <f>IFERROR(INDEX('EMPRUNT MATERIEL'!$C$4:$C$361,'EMPRUNT MATERIEL'!L1046904),"")</f>
        <v/>
      </c>
    </row>
    <row r="1130" spans="13:14" x14ac:dyDescent="0.25">
      <c r="M1130" t="str">
        <f>IFERROR(INDEX(INVENTAIRE!$A$4:$A$502,INVENTAIRE!Q1047044),"")</f>
        <v/>
      </c>
      <c r="N1130" t="str">
        <f>IFERROR(INDEX('EMPRUNT MATERIEL'!$C$4:$C$361,'EMPRUNT MATERIEL'!L1046905),"")</f>
        <v/>
      </c>
    </row>
    <row r="1131" spans="13:14" x14ac:dyDescent="0.25">
      <c r="M1131" t="str">
        <f>IFERROR(INDEX(INVENTAIRE!$A$4:$A$502,INVENTAIRE!Q1047045),"")</f>
        <v/>
      </c>
      <c r="N1131" t="str">
        <f>IFERROR(INDEX('EMPRUNT MATERIEL'!$C$4:$C$361,'EMPRUNT MATERIEL'!L1046906),"")</f>
        <v/>
      </c>
    </row>
    <row r="1132" spans="13:14" x14ac:dyDescent="0.25">
      <c r="M1132" t="str">
        <f>IFERROR(INDEX(INVENTAIRE!$A$4:$A$502,INVENTAIRE!Q1047046),"")</f>
        <v/>
      </c>
      <c r="N1132" t="str">
        <f>IFERROR(INDEX('EMPRUNT MATERIEL'!$C$4:$C$361,'EMPRUNT MATERIEL'!L1046907),"")</f>
        <v/>
      </c>
    </row>
    <row r="1133" spans="13:14" x14ac:dyDescent="0.25">
      <c r="M1133" t="str">
        <f>IFERROR(INDEX(INVENTAIRE!$A$4:$A$502,INVENTAIRE!Q1047047),"")</f>
        <v/>
      </c>
      <c r="N1133" t="str">
        <f>IFERROR(INDEX('EMPRUNT MATERIEL'!$C$4:$C$361,'EMPRUNT MATERIEL'!L1046908),"")</f>
        <v/>
      </c>
    </row>
    <row r="1134" spans="13:14" x14ac:dyDescent="0.25">
      <c r="M1134" t="str">
        <f>IFERROR(INDEX(INVENTAIRE!$A$4:$A$502,INVENTAIRE!Q1047048),"")</f>
        <v/>
      </c>
      <c r="N1134" t="str">
        <f>IFERROR(INDEX('EMPRUNT MATERIEL'!$C$4:$C$361,'EMPRUNT MATERIEL'!L1046909),"")</f>
        <v/>
      </c>
    </row>
    <row r="1135" spans="13:14" x14ac:dyDescent="0.25">
      <c r="M1135" t="str">
        <f>IFERROR(INDEX(INVENTAIRE!$A$4:$A$502,INVENTAIRE!Q1047049),"")</f>
        <v/>
      </c>
      <c r="N1135" t="str">
        <f>IFERROR(INDEX('EMPRUNT MATERIEL'!$C$4:$C$361,'EMPRUNT MATERIEL'!L1046910),"")</f>
        <v/>
      </c>
    </row>
    <row r="1136" spans="13:14" x14ac:dyDescent="0.25">
      <c r="M1136" t="str">
        <f>IFERROR(INDEX(INVENTAIRE!$A$4:$A$502,INVENTAIRE!Q1047050),"")</f>
        <v/>
      </c>
      <c r="N1136" t="str">
        <f>IFERROR(INDEX('EMPRUNT MATERIEL'!$C$4:$C$361,'EMPRUNT MATERIEL'!L1046911),"")</f>
        <v/>
      </c>
    </row>
    <row r="1137" spans="13:14" x14ac:dyDescent="0.25">
      <c r="M1137" t="str">
        <f>IFERROR(INDEX(INVENTAIRE!$A$4:$A$502,INVENTAIRE!Q1047051),"")</f>
        <v/>
      </c>
      <c r="N1137" t="str">
        <f>IFERROR(INDEX('EMPRUNT MATERIEL'!$C$4:$C$361,'EMPRUNT MATERIEL'!L1046912),"")</f>
        <v/>
      </c>
    </row>
    <row r="1138" spans="13:14" x14ac:dyDescent="0.25">
      <c r="M1138" t="str">
        <f>IFERROR(INDEX(INVENTAIRE!$A$4:$A$502,INVENTAIRE!Q1047052),"")</f>
        <v/>
      </c>
      <c r="N1138" t="str">
        <f>IFERROR(INDEX('EMPRUNT MATERIEL'!$C$4:$C$361,'EMPRUNT MATERIEL'!L1046913),"")</f>
        <v/>
      </c>
    </row>
    <row r="1139" spans="13:14" x14ac:dyDescent="0.25">
      <c r="M1139" t="str">
        <f>IFERROR(INDEX(INVENTAIRE!$A$4:$A$502,INVENTAIRE!Q1047053),"")</f>
        <v/>
      </c>
      <c r="N1139" t="str">
        <f>IFERROR(INDEX('EMPRUNT MATERIEL'!$C$4:$C$361,'EMPRUNT MATERIEL'!L1046914),"")</f>
        <v/>
      </c>
    </row>
    <row r="1140" spans="13:14" x14ac:dyDescent="0.25">
      <c r="M1140" t="str">
        <f>IFERROR(INDEX(INVENTAIRE!$A$4:$A$502,INVENTAIRE!Q1047054),"")</f>
        <v/>
      </c>
      <c r="N1140" t="str">
        <f>IFERROR(INDEX('EMPRUNT MATERIEL'!$C$4:$C$361,'EMPRUNT MATERIEL'!L1046915),"")</f>
        <v/>
      </c>
    </row>
    <row r="1141" spans="13:14" x14ac:dyDescent="0.25">
      <c r="M1141" t="str">
        <f>IFERROR(INDEX(INVENTAIRE!$A$4:$A$502,INVENTAIRE!Q1047055),"")</f>
        <v/>
      </c>
      <c r="N1141" t="str">
        <f>IFERROR(INDEX('EMPRUNT MATERIEL'!$C$4:$C$361,'EMPRUNT MATERIEL'!L1046916),"")</f>
        <v/>
      </c>
    </row>
    <row r="1142" spans="13:14" x14ac:dyDescent="0.25">
      <c r="M1142" t="str">
        <f>IFERROR(INDEX(INVENTAIRE!$A$4:$A$502,INVENTAIRE!Q1047056),"")</f>
        <v/>
      </c>
      <c r="N1142" t="str">
        <f>IFERROR(INDEX('EMPRUNT MATERIEL'!$C$4:$C$361,'EMPRUNT MATERIEL'!L1046917),"")</f>
        <v/>
      </c>
    </row>
    <row r="1143" spans="13:14" x14ac:dyDescent="0.25">
      <c r="M1143" t="str">
        <f>IFERROR(INDEX(INVENTAIRE!$A$4:$A$502,INVENTAIRE!Q1047057),"")</f>
        <v/>
      </c>
      <c r="N1143" t="str">
        <f>IFERROR(INDEX('EMPRUNT MATERIEL'!$C$4:$C$361,'EMPRUNT MATERIEL'!L1046918),"")</f>
        <v/>
      </c>
    </row>
    <row r="1144" spans="13:14" x14ac:dyDescent="0.25">
      <c r="M1144" t="str">
        <f>IFERROR(INDEX(INVENTAIRE!$A$4:$A$502,INVENTAIRE!Q1047058),"")</f>
        <v/>
      </c>
      <c r="N1144" t="str">
        <f>IFERROR(INDEX('EMPRUNT MATERIEL'!$C$4:$C$361,'EMPRUNT MATERIEL'!L1046919),"")</f>
        <v/>
      </c>
    </row>
    <row r="1145" spans="13:14" x14ac:dyDescent="0.25">
      <c r="M1145" t="str">
        <f>IFERROR(INDEX(INVENTAIRE!$A$4:$A$502,INVENTAIRE!Q1047059),"")</f>
        <v/>
      </c>
      <c r="N1145" t="str">
        <f>IFERROR(INDEX('EMPRUNT MATERIEL'!$C$4:$C$361,'EMPRUNT MATERIEL'!L1046920),"")</f>
        <v/>
      </c>
    </row>
    <row r="1146" spans="13:14" x14ac:dyDescent="0.25">
      <c r="M1146" t="str">
        <f>IFERROR(INDEX(INVENTAIRE!$A$4:$A$502,INVENTAIRE!Q1047060),"")</f>
        <v/>
      </c>
      <c r="N1146" t="str">
        <f>IFERROR(INDEX('EMPRUNT MATERIEL'!$C$4:$C$361,'EMPRUNT MATERIEL'!L1046921),"")</f>
        <v/>
      </c>
    </row>
    <row r="1147" spans="13:14" x14ac:dyDescent="0.25">
      <c r="M1147" t="str">
        <f>IFERROR(INDEX(INVENTAIRE!$A$4:$A$502,INVENTAIRE!Q1047061),"")</f>
        <v/>
      </c>
      <c r="N1147" t="str">
        <f>IFERROR(INDEX('EMPRUNT MATERIEL'!$C$4:$C$361,'EMPRUNT MATERIEL'!L1046922),"")</f>
        <v/>
      </c>
    </row>
    <row r="1148" spans="13:14" x14ac:dyDescent="0.25">
      <c r="M1148" t="str">
        <f>IFERROR(INDEX(INVENTAIRE!$A$4:$A$502,INVENTAIRE!Q1047062),"")</f>
        <v/>
      </c>
      <c r="N1148" t="str">
        <f>IFERROR(INDEX('EMPRUNT MATERIEL'!$C$4:$C$361,'EMPRUNT MATERIEL'!L1046923),"")</f>
        <v/>
      </c>
    </row>
    <row r="1149" spans="13:14" x14ac:dyDescent="0.25">
      <c r="M1149" t="str">
        <f>IFERROR(INDEX(INVENTAIRE!$A$4:$A$502,INVENTAIRE!Q1047063),"")</f>
        <v/>
      </c>
      <c r="N1149" t="str">
        <f>IFERROR(INDEX('EMPRUNT MATERIEL'!$C$4:$C$361,'EMPRUNT MATERIEL'!L1046924),"")</f>
        <v/>
      </c>
    </row>
    <row r="1150" spans="13:14" x14ac:dyDescent="0.25">
      <c r="M1150" t="str">
        <f>IFERROR(INDEX(INVENTAIRE!$A$4:$A$502,INVENTAIRE!Q1047064),"")</f>
        <v/>
      </c>
      <c r="N1150" t="str">
        <f>IFERROR(INDEX('EMPRUNT MATERIEL'!$C$4:$C$361,'EMPRUNT MATERIEL'!L1046925),"")</f>
        <v/>
      </c>
    </row>
    <row r="1151" spans="13:14" x14ac:dyDescent="0.25">
      <c r="M1151" t="str">
        <f>IFERROR(INDEX(INVENTAIRE!$A$4:$A$502,INVENTAIRE!Q1047065),"")</f>
        <v/>
      </c>
      <c r="N1151" t="str">
        <f>IFERROR(INDEX('EMPRUNT MATERIEL'!$C$4:$C$361,'EMPRUNT MATERIEL'!L1046926),"")</f>
        <v/>
      </c>
    </row>
    <row r="1152" spans="13:14" x14ac:dyDescent="0.25">
      <c r="M1152" t="str">
        <f>IFERROR(INDEX(INVENTAIRE!$A$4:$A$502,INVENTAIRE!Q1047066),"")</f>
        <v/>
      </c>
      <c r="N1152" t="str">
        <f>IFERROR(INDEX('EMPRUNT MATERIEL'!$C$4:$C$361,'EMPRUNT MATERIEL'!L1046927),"")</f>
        <v/>
      </c>
    </row>
    <row r="1153" spans="13:14" x14ac:dyDescent="0.25">
      <c r="M1153" t="str">
        <f>IFERROR(INDEX(INVENTAIRE!$A$4:$A$502,INVENTAIRE!Q1047067),"")</f>
        <v/>
      </c>
      <c r="N1153" t="str">
        <f>IFERROR(INDEX('EMPRUNT MATERIEL'!$C$4:$C$361,'EMPRUNT MATERIEL'!L1046928),"")</f>
        <v/>
      </c>
    </row>
    <row r="1154" spans="13:14" x14ac:dyDescent="0.25">
      <c r="M1154" t="str">
        <f>IFERROR(INDEX(INVENTAIRE!$A$4:$A$502,INVENTAIRE!Q1047068),"")</f>
        <v/>
      </c>
      <c r="N1154" t="str">
        <f>IFERROR(INDEX('EMPRUNT MATERIEL'!$C$4:$C$361,'EMPRUNT MATERIEL'!L1046929),"")</f>
        <v/>
      </c>
    </row>
    <row r="1155" spans="13:14" x14ac:dyDescent="0.25">
      <c r="M1155" t="str">
        <f>IFERROR(INDEX(INVENTAIRE!$A$4:$A$502,INVENTAIRE!Q1047069),"")</f>
        <v/>
      </c>
      <c r="N1155" t="str">
        <f>IFERROR(INDEX('EMPRUNT MATERIEL'!$C$4:$C$361,'EMPRUNT MATERIEL'!L1046930),"")</f>
        <v/>
      </c>
    </row>
    <row r="1156" spans="13:14" x14ac:dyDescent="0.25">
      <c r="M1156" t="str">
        <f>IFERROR(INDEX(INVENTAIRE!$A$4:$A$502,INVENTAIRE!Q1047070),"")</f>
        <v/>
      </c>
      <c r="N1156" t="str">
        <f>IFERROR(INDEX('EMPRUNT MATERIEL'!$C$4:$C$361,'EMPRUNT MATERIEL'!L1046931),"")</f>
        <v/>
      </c>
    </row>
    <row r="1157" spans="13:14" x14ac:dyDescent="0.25">
      <c r="M1157" t="str">
        <f>IFERROR(INDEX(INVENTAIRE!$A$4:$A$502,INVENTAIRE!Q1047071),"")</f>
        <v/>
      </c>
      <c r="N1157" t="str">
        <f>IFERROR(INDEX('EMPRUNT MATERIEL'!$C$4:$C$361,'EMPRUNT MATERIEL'!L1046932),"")</f>
        <v/>
      </c>
    </row>
    <row r="1158" spans="13:14" x14ac:dyDescent="0.25">
      <c r="M1158" t="str">
        <f>IFERROR(INDEX(INVENTAIRE!$A$4:$A$502,INVENTAIRE!Q1047072),"")</f>
        <v/>
      </c>
      <c r="N1158" t="str">
        <f>IFERROR(INDEX('EMPRUNT MATERIEL'!$C$4:$C$361,'EMPRUNT MATERIEL'!L1046933),"")</f>
        <v/>
      </c>
    </row>
    <row r="1159" spans="13:14" x14ac:dyDescent="0.25">
      <c r="M1159" t="str">
        <f>IFERROR(INDEX(INVENTAIRE!$A$4:$A$502,INVENTAIRE!Q1047073),"")</f>
        <v/>
      </c>
      <c r="N1159" t="str">
        <f>IFERROR(INDEX('EMPRUNT MATERIEL'!$C$4:$C$361,'EMPRUNT MATERIEL'!L1046934),"")</f>
        <v/>
      </c>
    </row>
    <row r="1160" spans="13:14" x14ac:dyDescent="0.25">
      <c r="M1160" t="str">
        <f>IFERROR(INDEX(INVENTAIRE!$A$4:$A$502,INVENTAIRE!Q1047074),"")</f>
        <v/>
      </c>
      <c r="N1160" t="str">
        <f>IFERROR(INDEX('EMPRUNT MATERIEL'!$C$4:$C$361,'EMPRUNT MATERIEL'!L1046935),"")</f>
        <v/>
      </c>
    </row>
    <row r="1161" spans="13:14" x14ac:dyDescent="0.25">
      <c r="M1161" t="str">
        <f>IFERROR(INDEX(INVENTAIRE!$A$4:$A$502,INVENTAIRE!Q1047075),"")</f>
        <v/>
      </c>
      <c r="N1161" t="str">
        <f>IFERROR(INDEX('EMPRUNT MATERIEL'!$C$4:$C$361,'EMPRUNT MATERIEL'!L1046936),"")</f>
        <v/>
      </c>
    </row>
    <row r="1162" spans="13:14" x14ac:dyDescent="0.25">
      <c r="M1162" t="str">
        <f>IFERROR(INDEX(INVENTAIRE!$A$4:$A$502,INVENTAIRE!Q1047076),"")</f>
        <v/>
      </c>
      <c r="N1162" t="str">
        <f>IFERROR(INDEX('EMPRUNT MATERIEL'!$C$4:$C$361,'EMPRUNT MATERIEL'!L1046937),"")</f>
        <v/>
      </c>
    </row>
    <row r="1163" spans="13:14" x14ac:dyDescent="0.25">
      <c r="M1163" t="str">
        <f>IFERROR(INDEX(INVENTAIRE!$A$4:$A$502,INVENTAIRE!Q1047077),"")</f>
        <v/>
      </c>
      <c r="N1163" t="str">
        <f>IFERROR(INDEX('EMPRUNT MATERIEL'!$C$4:$C$361,'EMPRUNT MATERIEL'!L1046938),"")</f>
        <v/>
      </c>
    </row>
    <row r="1164" spans="13:14" x14ac:dyDescent="0.25">
      <c r="M1164" t="str">
        <f>IFERROR(INDEX(INVENTAIRE!$A$4:$A$502,INVENTAIRE!Q1047078),"")</f>
        <v/>
      </c>
      <c r="N1164" t="str">
        <f>IFERROR(INDEX('EMPRUNT MATERIEL'!$C$4:$C$361,'EMPRUNT MATERIEL'!L1046939),"")</f>
        <v/>
      </c>
    </row>
    <row r="1165" spans="13:14" x14ac:dyDescent="0.25">
      <c r="M1165" t="str">
        <f>IFERROR(INDEX(INVENTAIRE!$A$4:$A$502,INVENTAIRE!Q1047079),"")</f>
        <v/>
      </c>
      <c r="N1165" t="str">
        <f>IFERROR(INDEX('EMPRUNT MATERIEL'!$C$4:$C$361,'EMPRUNT MATERIEL'!L1046940),"")</f>
        <v/>
      </c>
    </row>
    <row r="1166" spans="13:14" x14ac:dyDescent="0.25">
      <c r="M1166" t="str">
        <f>IFERROR(INDEX(INVENTAIRE!$A$4:$A$502,INVENTAIRE!Q1047080),"")</f>
        <v/>
      </c>
      <c r="N1166" t="str">
        <f>IFERROR(INDEX('EMPRUNT MATERIEL'!$C$4:$C$361,'EMPRUNT MATERIEL'!L1046941),"")</f>
        <v/>
      </c>
    </row>
    <row r="1167" spans="13:14" x14ac:dyDescent="0.25">
      <c r="M1167" t="str">
        <f>IFERROR(INDEX(INVENTAIRE!$A$4:$A$502,INVENTAIRE!Q1047081),"")</f>
        <v/>
      </c>
      <c r="N1167" t="str">
        <f>IFERROR(INDEX('EMPRUNT MATERIEL'!$C$4:$C$361,'EMPRUNT MATERIEL'!L1046942),"")</f>
        <v/>
      </c>
    </row>
    <row r="1168" spans="13:14" x14ac:dyDescent="0.25">
      <c r="M1168" t="str">
        <f>IFERROR(INDEX(INVENTAIRE!$A$4:$A$502,INVENTAIRE!Q1047082),"")</f>
        <v/>
      </c>
      <c r="N1168" t="str">
        <f>IFERROR(INDEX('EMPRUNT MATERIEL'!$C$4:$C$361,'EMPRUNT MATERIEL'!L1046943),"")</f>
        <v/>
      </c>
    </row>
    <row r="1169" spans="13:14" x14ac:dyDescent="0.25">
      <c r="M1169" t="str">
        <f>IFERROR(INDEX(INVENTAIRE!$A$4:$A$502,INVENTAIRE!Q1047083),"")</f>
        <v/>
      </c>
      <c r="N1169" t="str">
        <f>IFERROR(INDEX('EMPRUNT MATERIEL'!$C$4:$C$361,'EMPRUNT MATERIEL'!L1046944),"")</f>
        <v/>
      </c>
    </row>
    <row r="1170" spans="13:14" x14ac:dyDescent="0.25">
      <c r="M1170" t="str">
        <f>IFERROR(INDEX(INVENTAIRE!$A$4:$A$502,INVENTAIRE!Q1047084),"")</f>
        <v/>
      </c>
      <c r="N1170" t="str">
        <f>IFERROR(INDEX('EMPRUNT MATERIEL'!$C$4:$C$361,'EMPRUNT MATERIEL'!L1046945),"")</f>
        <v/>
      </c>
    </row>
    <row r="1171" spans="13:14" x14ac:dyDescent="0.25">
      <c r="M1171" t="str">
        <f>IFERROR(INDEX(INVENTAIRE!$A$4:$A$502,INVENTAIRE!Q1047085),"")</f>
        <v/>
      </c>
      <c r="N1171" t="str">
        <f>IFERROR(INDEX('EMPRUNT MATERIEL'!$C$4:$C$361,'EMPRUNT MATERIEL'!L1046946),"")</f>
        <v/>
      </c>
    </row>
    <row r="1172" spans="13:14" x14ac:dyDescent="0.25">
      <c r="M1172" t="str">
        <f>IFERROR(INDEX(INVENTAIRE!$A$4:$A$502,INVENTAIRE!Q1047086),"")</f>
        <v/>
      </c>
      <c r="N1172" t="str">
        <f>IFERROR(INDEX('EMPRUNT MATERIEL'!$C$4:$C$361,'EMPRUNT MATERIEL'!L1046947),"")</f>
        <v/>
      </c>
    </row>
    <row r="1173" spans="13:14" x14ac:dyDescent="0.25">
      <c r="M1173" t="str">
        <f>IFERROR(INDEX(INVENTAIRE!$A$4:$A$502,INVENTAIRE!Q1047087),"")</f>
        <v/>
      </c>
      <c r="N1173" t="str">
        <f>IFERROR(INDEX('EMPRUNT MATERIEL'!$C$4:$C$361,'EMPRUNT MATERIEL'!L1046948),"")</f>
        <v/>
      </c>
    </row>
    <row r="1174" spans="13:14" x14ac:dyDescent="0.25">
      <c r="M1174" t="str">
        <f>IFERROR(INDEX(INVENTAIRE!$A$4:$A$502,INVENTAIRE!Q1047088),"")</f>
        <v/>
      </c>
      <c r="N1174" t="str">
        <f>IFERROR(INDEX('EMPRUNT MATERIEL'!$C$4:$C$361,'EMPRUNT MATERIEL'!L1046949),"")</f>
        <v/>
      </c>
    </row>
    <row r="1175" spans="13:14" x14ac:dyDescent="0.25">
      <c r="M1175" t="str">
        <f>IFERROR(INDEX(INVENTAIRE!$A$4:$A$502,INVENTAIRE!Q1047089),"")</f>
        <v/>
      </c>
      <c r="N1175" t="str">
        <f>IFERROR(INDEX('EMPRUNT MATERIEL'!$C$4:$C$361,'EMPRUNT MATERIEL'!L1046950),"")</f>
        <v/>
      </c>
    </row>
    <row r="1176" spans="13:14" x14ac:dyDescent="0.25">
      <c r="M1176" t="str">
        <f>IFERROR(INDEX(INVENTAIRE!$A$4:$A$502,INVENTAIRE!Q1047090),"")</f>
        <v/>
      </c>
      <c r="N1176" t="str">
        <f>IFERROR(INDEX('EMPRUNT MATERIEL'!$C$4:$C$361,'EMPRUNT MATERIEL'!L1046951),"")</f>
        <v/>
      </c>
    </row>
    <row r="1177" spans="13:14" x14ac:dyDescent="0.25">
      <c r="M1177" t="str">
        <f>IFERROR(INDEX(INVENTAIRE!$A$4:$A$502,INVENTAIRE!Q1047091),"")</f>
        <v/>
      </c>
      <c r="N1177" t="str">
        <f>IFERROR(INDEX('EMPRUNT MATERIEL'!$C$4:$C$361,'EMPRUNT MATERIEL'!L1046952),"")</f>
        <v/>
      </c>
    </row>
    <row r="1178" spans="13:14" x14ac:dyDescent="0.25">
      <c r="M1178" t="str">
        <f>IFERROR(INDEX(INVENTAIRE!$A$4:$A$502,INVENTAIRE!Q1047092),"")</f>
        <v/>
      </c>
      <c r="N1178" t="str">
        <f>IFERROR(INDEX('EMPRUNT MATERIEL'!$C$4:$C$361,'EMPRUNT MATERIEL'!L1046953),"")</f>
        <v/>
      </c>
    </row>
    <row r="1179" spans="13:14" x14ac:dyDescent="0.25">
      <c r="M1179" t="str">
        <f>IFERROR(INDEX(INVENTAIRE!$A$4:$A$502,INVENTAIRE!Q1047093),"")</f>
        <v/>
      </c>
      <c r="N1179" t="str">
        <f>IFERROR(INDEX('EMPRUNT MATERIEL'!$C$4:$C$361,'EMPRUNT MATERIEL'!L1046954),"")</f>
        <v/>
      </c>
    </row>
    <row r="1180" spans="13:14" x14ac:dyDescent="0.25">
      <c r="M1180" t="str">
        <f>IFERROR(INDEX(INVENTAIRE!$A$4:$A$502,INVENTAIRE!Q1047094),"")</f>
        <v/>
      </c>
      <c r="N1180" t="str">
        <f>IFERROR(INDEX('EMPRUNT MATERIEL'!$C$4:$C$361,'EMPRUNT MATERIEL'!L1046955),"")</f>
        <v/>
      </c>
    </row>
    <row r="1181" spans="13:14" x14ac:dyDescent="0.25">
      <c r="M1181" t="str">
        <f>IFERROR(INDEX(INVENTAIRE!$A$4:$A$502,INVENTAIRE!Q1047095),"")</f>
        <v/>
      </c>
      <c r="N1181" t="str">
        <f>IFERROR(INDEX('EMPRUNT MATERIEL'!$C$4:$C$361,'EMPRUNT MATERIEL'!L1046956),"")</f>
        <v/>
      </c>
    </row>
    <row r="1182" spans="13:14" x14ac:dyDescent="0.25">
      <c r="M1182" t="str">
        <f>IFERROR(INDEX(INVENTAIRE!$A$4:$A$502,INVENTAIRE!Q1047096),"")</f>
        <v/>
      </c>
      <c r="N1182" t="str">
        <f>IFERROR(INDEX('EMPRUNT MATERIEL'!$C$4:$C$361,'EMPRUNT MATERIEL'!L1046957),"")</f>
        <v/>
      </c>
    </row>
    <row r="1183" spans="13:14" x14ac:dyDescent="0.25">
      <c r="M1183" t="str">
        <f>IFERROR(INDEX(INVENTAIRE!$A$4:$A$502,INVENTAIRE!Q1047097),"")</f>
        <v/>
      </c>
      <c r="N1183" t="str">
        <f>IFERROR(INDEX('EMPRUNT MATERIEL'!$C$4:$C$361,'EMPRUNT MATERIEL'!L1046958),"")</f>
        <v/>
      </c>
    </row>
    <row r="1184" spans="13:14" x14ac:dyDescent="0.25">
      <c r="M1184" t="str">
        <f>IFERROR(INDEX(INVENTAIRE!$A$4:$A$502,INVENTAIRE!Q1047098),"")</f>
        <v/>
      </c>
      <c r="N1184" t="str">
        <f>IFERROR(INDEX('EMPRUNT MATERIEL'!$C$4:$C$361,'EMPRUNT MATERIEL'!L1046959),"")</f>
        <v/>
      </c>
    </row>
    <row r="1185" spans="13:14" x14ac:dyDescent="0.25">
      <c r="M1185" t="str">
        <f>IFERROR(INDEX(INVENTAIRE!$A$4:$A$502,INVENTAIRE!Q1047099),"")</f>
        <v/>
      </c>
      <c r="N1185" t="str">
        <f>IFERROR(INDEX('EMPRUNT MATERIEL'!$C$4:$C$361,'EMPRUNT MATERIEL'!L1046960),"")</f>
        <v/>
      </c>
    </row>
    <row r="1186" spans="13:14" x14ac:dyDescent="0.25">
      <c r="M1186" t="str">
        <f>IFERROR(INDEX(INVENTAIRE!$A$4:$A$502,INVENTAIRE!Q1047100),"")</f>
        <v/>
      </c>
      <c r="N1186" t="str">
        <f>IFERROR(INDEX('EMPRUNT MATERIEL'!$C$4:$C$361,'EMPRUNT MATERIEL'!L1046961),"")</f>
        <v/>
      </c>
    </row>
    <row r="1187" spans="13:14" x14ac:dyDescent="0.25">
      <c r="M1187" t="str">
        <f>IFERROR(INDEX(INVENTAIRE!$A$4:$A$502,INVENTAIRE!Q1047101),"")</f>
        <v/>
      </c>
      <c r="N1187" t="str">
        <f>IFERROR(INDEX('EMPRUNT MATERIEL'!$C$4:$C$361,'EMPRUNT MATERIEL'!L1046962),"")</f>
        <v/>
      </c>
    </row>
    <row r="1188" spans="13:14" x14ac:dyDescent="0.25">
      <c r="M1188" t="str">
        <f>IFERROR(INDEX(INVENTAIRE!$A$4:$A$502,INVENTAIRE!Q1047102),"")</f>
        <v/>
      </c>
      <c r="N1188" t="str">
        <f>IFERROR(INDEX('EMPRUNT MATERIEL'!$C$4:$C$361,'EMPRUNT MATERIEL'!L1046963),"")</f>
        <v/>
      </c>
    </row>
    <row r="1189" spans="13:14" x14ac:dyDescent="0.25">
      <c r="M1189" t="str">
        <f>IFERROR(INDEX(INVENTAIRE!$A$4:$A$502,INVENTAIRE!Q1047103),"")</f>
        <v/>
      </c>
      <c r="N1189" t="str">
        <f>IFERROR(INDEX('EMPRUNT MATERIEL'!$C$4:$C$361,'EMPRUNT MATERIEL'!L1046964),"")</f>
        <v/>
      </c>
    </row>
    <row r="1190" spans="13:14" x14ac:dyDescent="0.25">
      <c r="M1190" t="str">
        <f>IFERROR(INDEX(INVENTAIRE!$A$4:$A$502,INVENTAIRE!Q1047104),"")</f>
        <v/>
      </c>
      <c r="N1190" t="str">
        <f>IFERROR(INDEX('EMPRUNT MATERIEL'!$C$4:$C$361,'EMPRUNT MATERIEL'!L1046965),"")</f>
        <v/>
      </c>
    </row>
    <row r="1191" spans="13:14" x14ac:dyDescent="0.25">
      <c r="M1191" t="str">
        <f>IFERROR(INDEX(INVENTAIRE!$A$4:$A$502,INVENTAIRE!Q1047105),"")</f>
        <v/>
      </c>
      <c r="N1191" t="str">
        <f>IFERROR(INDEX('EMPRUNT MATERIEL'!$C$4:$C$361,'EMPRUNT MATERIEL'!L1046966),"")</f>
        <v/>
      </c>
    </row>
    <row r="1192" spans="13:14" x14ac:dyDescent="0.25">
      <c r="M1192" t="str">
        <f>IFERROR(INDEX(INVENTAIRE!$A$4:$A$502,INVENTAIRE!Q1047106),"")</f>
        <v/>
      </c>
      <c r="N1192" t="str">
        <f>IFERROR(INDEX('EMPRUNT MATERIEL'!$C$4:$C$361,'EMPRUNT MATERIEL'!L1046967),"")</f>
        <v/>
      </c>
    </row>
    <row r="1193" spans="13:14" x14ac:dyDescent="0.25">
      <c r="M1193" t="str">
        <f>IFERROR(INDEX(INVENTAIRE!$A$4:$A$502,INVENTAIRE!Q1047107),"")</f>
        <v/>
      </c>
      <c r="N1193" t="str">
        <f>IFERROR(INDEX('EMPRUNT MATERIEL'!$C$4:$C$361,'EMPRUNT MATERIEL'!L1046968),"")</f>
        <v/>
      </c>
    </row>
    <row r="1194" spans="13:14" x14ac:dyDescent="0.25">
      <c r="M1194" t="str">
        <f>IFERROR(INDEX(INVENTAIRE!$A$4:$A$502,INVENTAIRE!Q1047108),"")</f>
        <v/>
      </c>
      <c r="N1194" t="str">
        <f>IFERROR(INDEX('EMPRUNT MATERIEL'!$C$4:$C$361,'EMPRUNT MATERIEL'!L1046969),"")</f>
        <v/>
      </c>
    </row>
    <row r="1195" spans="13:14" x14ac:dyDescent="0.25">
      <c r="M1195" t="str">
        <f>IFERROR(INDEX(INVENTAIRE!$A$4:$A$502,INVENTAIRE!Q1047109),"")</f>
        <v/>
      </c>
      <c r="N1195" t="str">
        <f>IFERROR(INDEX('EMPRUNT MATERIEL'!$C$4:$C$361,'EMPRUNT MATERIEL'!L1046970),"")</f>
        <v/>
      </c>
    </row>
    <row r="1196" spans="13:14" x14ac:dyDescent="0.25">
      <c r="M1196" t="str">
        <f>IFERROR(INDEX(INVENTAIRE!$A$4:$A$502,INVENTAIRE!Q1047110),"")</f>
        <v/>
      </c>
      <c r="N1196" t="str">
        <f>IFERROR(INDEX('EMPRUNT MATERIEL'!$C$4:$C$361,'EMPRUNT MATERIEL'!L1046971),"")</f>
        <v/>
      </c>
    </row>
    <row r="1197" spans="13:14" x14ac:dyDescent="0.25">
      <c r="M1197" t="str">
        <f>IFERROR(INDEX(INVENTAIRE!$A$4:$A$502,INVENTAIRE!Q1047111),"")</f>
        <v/>
      </c>
      <c r="N1197" t="str">
        <f>IFERROR(INDEX('EMPRUNT MATERIEL'!$C$4:$C$361,'EMPRUNT MATERIEL'!L1046972),"")</f>
        <v/>
      </c>
    </row>
    <row r="1198" spans="13:14" x14ac:dyDescent="0.25">
      <c r="M1198" t="str">
        <f>IFERROR(INDEX(INVENTAIRE!$A$4:$A$502,INVENTAIRE!Q1047112),"")</f>
        <v/>
      </c>
      <c r="N1198" t="str">
        <f>IFERROR(INDEX('EMPRUNT MATERIEL'!$C$4:$C$361,'EMPRUNT MATERIEL'!L1046973),"")</f>
        <v/>
      </c>
    </row>
    <row r="1199" spans="13:14" x14ac:dyDescent="0.25">
      <c r="M1199" t="str">
        <f>IFERROR(INDEX(INVENTAIRE!$A$4:$A$502,INVENTAIRE!Q1047113),"")</f>
        <v/>
      </c>
      <c r="N1199" t="str">
        <f>IFERROR(INDEX('EMPRUNT MATERIEL'!$C$4:$C$361,'EMPRUNT MATERIEL'!L1046974),"")</f>
        <v/>
      </c>
    </row>
    <row r="1200" spans="13:14" x14ac:dyDescent="0.25">
      <c r="M1200" t="str">
        <f>IFERROR(INDEX(INVENTAIRE!$A$4:$A$502,INVENTAIRE!Q1047114),"")</f>
        <v/>
      </c>
      <c r="N1200" t="str">
        <f>IFERROR(INDEX('EMPRUNT MATERIEL'!$C$4:$C$361,'EMPRUNT MATERIEL'!L1046975),"")</f>
        <v/>
      </c>
    </row>
    <row r="1201" spans="13:14" x14ac:dyDescent="0.25">
      <c r="M1201" t="str">
        <f>IFERROR(INDEX(INVENTAIRE!$A$4:$A$502,INVENTAIRE!Q1047115),"")</f>
        <v/>
      </c>
      <c r="N1201" t="str">
        <f>IFERROR(INDEX('EMPRUNT MATERIEL'!$C$4:$C$361,'EMPRUNT MATERIEL'!L1046976),"")</f>
        <v/>
      </c>
    </row>
    <row r="1202" spans="13:14" x14ac:dyDescent="0.25">
      <c r="M1202" t="str">
        <f>IFERROR(INDEX(INVENTAIRE!$A$4:$A$502,INVENTAIRE!Q1047116),"")</f>
        <v/>
      </c>
      <c r="N1202" t="str">
        <f>IFERROR(INDEX('EMPRUNT MATERIEL'!$C$4:$C$361,'EMPRUNT MATERIEL'!L1046977),"")</f>
        <v/>
      </c>
    </row>
    <row r="1203" spans="13:14" x14ac:dyDescent="0.25">
      <c r="M1203" t="str">
        <f>IFERROR(INDEX(INVENTAIRE!$A$4:$A$502,INVENTAIRE!Q1047117),"")</f>
        <v/>
      </c>
      <c r="N1203" t="str">
        <f>IFERROR(INDEX('EMPRUNT MATERIEL'!$C$4:$C$361,'EMPRUNT MATERIEL'!L1046978),"")</f>
        <v/>
      </c>
    </row>
    <row r="1204" spans="13:14" x14ac:dyDescent="0.25">
      <c r="M1204" t="str">
        <f>IFERROR(INDEX(INVENTAIRE!$A$4:$A$502,INVENTAIRE!Q1047118),"")</f>
        <v/>
      </c>
      <c r="N1204" t="str">
        <f>IFERROR(INDEX('EMPRUNT MATERIEL'!$C$4:$C$361,'EMPRUNT MATERIEL'!L1046979),"")</f>
        <v/>
      </c>
    </row>
    <row r="1205" spans="13:14" x14ac:dyDescent="0.25">
      <c r="M1205" t="str">
        <f>IFERROR(INDEX(INVENTAIRE!$A$4:$A$502,INVENTAIRE!Q1047119),"")</f>
        <v/>
      </c>
      <c r="N1205" t="str">
        <f>IFERROR(INDEX('EMPRUNT MATERIEL'!$C$4:$C$361,'EMPRUNT MATERIEL'!L1046980),"")</f>
        <v/>
      </c>
    </row>
    <row r="1206" spans="13:14" x14ac:dyDescent="0.25">
      <c r="M1206" t="str">
        <f>IFERROR(INDEX(INVENTAIRE!$A$4:$A$502,INVENTAIRE!Q1047120),"")</f>
        <v/>
      </c>
      <c r="N1206" t="str">
        <f>IFERROR(INDEX('EMPRUNT MATERIEL'!$C$4:$C$361,'EMPRUNT MATERIEL'!L1046981),"")</f>
        <v/>
      </c>
    </row>
    <row r="1207" spans="13:14" x14ac:dyDescent="0.25">
      <c r="M1207" t="str">
        <f>IFERROR(INDEX(INVENTAIRE!$A$4:$A$502,INVENTAIRE!Q1047121),"")</f>
        <v/>
      </c>
      <c r="N1207" t="str">
        <f>IFERROR(INDEX('EMPRUNT MATERIEL'!$C$4:$C$361,'EMPRUNT MATERIEL'!L1046982),"")</f>
        <v/>
      </c>
    </row>
    <row r="1208" spans="13:14" x14ac:dyDescent="0.25">
      <c r="M1208" t="str">
        <f>IFERROR(INDEX(INVENTAIRE!$A$4:$A$502,INVENTAIRE!Q1047122),"")</f>
        <v/>
      </c>
      <c r="N1208" t="str">
        <f>IFERROR(INDEX('EMPRUNT MATERIEL'!$C$4:$C$361,'EMPRUNT MATERIEL'!L1046983),"")</f>
        <v/>
      </c>
    </row>
    <row r="1209" spans="13:14" x14ac:dyDescent="0.25">
      <c r="M1209" t="str">
        <f>IFERROR(INDEX(INVENTAIRE!$A$4:$A$502,INVENTAIRE!Q1047123),"")</f>
        <v/>
      </c>
      <c r="N1209" t="str">
        <f>IFERROR(INDEX('EMPRUNT MATERIEL'!$C$4:$C$361,'EMPRUNT MATERIEL'!L1046984),"")</f>
        <v/>
      </c>
    </row>
    <row r="1210" spans="13:14" x14ac:dyDescent="0.25">
      <c r="M1210" t="str">
        <f>IFERROR(INDEX(INVENTAIRE!$A$4:$A$502,INVENTAIRE!Q1047124),"")</f>
        <v/>
      </c>
      <c r="N1210" t="str">
        <f>IFERROR(INDEX('EMPRUNT MATERIEL'!$C$4:$C$361,'EMPRUNT MATERIEL'!L1046985),"")</f>
        <v/>
      </c>
    </row>
    <row r="1211" spans="13:14" x14ac:dyDescent="0.25">
      <c r="M1211" t="str">
        <f>IFERROR(INDEX(INVENTAIRE!$A$4:$A$502,INVENTAIRE!Q1047125),"")</f>
        <v/>
      </c>
      <c r="N1211" t="str">
        <f>IFERROR(INDEX('EMPRUNT MATERIEL'!$C$4:$C$361,'EMPRUNT MATERIEL'!L1046986),"")</f>
        <v/>
      </c>
    </row>
    <row r="1212" spans="13:14" x14ac:dyDescent="0.25">
      <c r="M1212" t="str">
        <f>IFERROR(INDEX(INVENTAIRE!$A$4:$A$502,INVENTAIRE!Q1047126),"")</f>
        <v/>
      </c>
      <c r="N1212" t="str">
        <f>IFERROR(INDEX('EMPRUNT MATERIEL'!$C$4:$C$361,'EMPRUNT MATERIEL'!L1046987),"")</f>
        <v/>
      </c>
    </row>
    <row r="1213" spans="13:14" x14ac:dyDescent="0.25">
      <c r="M1213" t="str">
        <f>IFERROR(INDEX(INVENTAIRE!$A$4:$A$502,INVENTAIRE!Q1047127),"")</f>
        <v/>
      </c>
      <c r="N1213" t="str">
        <f>IFERROR(INDEX('EMPRUNT MATERIEL'!$C$4:$C$361,'EMPRUNT MATERIEL'!L1046988),"")</f>
        <v/>
      </c>
    </row>
    <row r="1214" spans="13:14" x14ac:dyDescent="0.25">
      <c r="M1214" t="str">
        <f>IFERROR(INDEX(INVENTAIRE!$A$4:$A$502,INVENTAIRE!Q1047128),"")</f>
        <v/>
      </c>
      <c r="N1214" t="str">
        <f>IFERROR(INDEX('EMPRUNT MATERIEL'!$C$4:$C$361,'EMPRUNT MATERIEL'!L1046989),"")</f>
        <v/>
      </c>
    </row>
    <row r="1215" spans="13:14" x14ac:dyDescent="0.25">
      <c r="M1215" t="str">
        <f>IFERROR(INDEX(INVENTAIRE!$A$4:$A$502,INVENTAIRE!Q1047129),"")</f>
        <v/>
      </c>
      <c r="N1215" t="str">
        <f>IFERROR(INDEX('EMPRUNT MATERIEL'!$C$4:$C$361,'EMPRUNT MATERIEL'!L1046990),"")</f>
        <v/>
      </c>
    </row>
    <row r="1216" spans="13:14" x14ac:dyDescent="0.25">
      <c r="M1216" t="str">
        <f>IFERROR(INDEX(INVENTAIRE!$A$4:$A$502,INVENTAIRE!Q1047130),"")</f>
        <v/>
      </c>
      <c r="N1216" t="str">
        <f>IFERROR(INDEX('EMPRUNT MATERIEL'!$C$4:$C$361,'EMPRUNT MATERIEL'!L1046991),"")</f>
        <v/>
      </c>
    </row>
    <row r="1217" spans="13:14" x14ac:dyDescent="0.25">
      <c r="M1217" t="str">
        <f>IFERROR(INDEX(INVENTAIRE!$A$4:$A$502,INVENTAIRE!Q1047131),"")</f>
        <v/>
      </c>
      <c r="N1217" t="str">
        <f>IFERROR(INDEX('EMPRUNT MATERIEL'!$C$4:$C$361,'EMPRUNT MATERIEL'!L1046992),"")</f>
        <v/>
      </c>
    </row>
    <row r="1218" spans="13:14" x14ac:dyDescent="0.25">
      <c r="M1218" t="str">
        <f>IFERROR(INDEX(INVENTAIRE!$A$4:$A$502,INVENTAIRE!Q1047132),"")</f>
        <v/>
      </c>
      <c r="N1218" t="str">
        <f>IFERROR(INDEX('EMPRUNT MATERIEL'!$C$4:$C$361,'EMPRUNT MATERIEL'!L1046993),"")</f>
        <v/>
      </c>
    </row>
    <row r="1219" spans="13:14" x14ac:dyDescent="0.25">
      <c r="M1219" t="str">
        <f>IFERROR(INDEX(INVENTAIRE!$A$4:$A$502,INVENTAIRE!Q1047133),"")</f>
        <v/>
      </c>
      <c r="N1219" t="str">
        <f>IFERROR(INDEX('EMPRUNT MATERIEL'!$C$4:$C$361,'EMPRUNT MATERIEL'!L1046994),"")</f>
        <v/>
      </c>
    </row>
    <row r="1220" spans="13:14" x14ac:dyDescent="0.25">
      <c r="M1220" t="str">
        <f>IFERROR(INDEX(INVENTAIRE!$A$4:$A$502,INVENTAIRE!Q1047134),"")</f>
        <v/>
      </c>
      <c r="N1220" t="str">
        <f>IFERROR(INDEX('EMPRUNT MATERIEL'!$C$4:$C$361,'EMPRUNT MATERIEL'!L1046995),"")</f>
        <v/>
      </c>
    </row>
    <row r="1221" spans="13:14" x14ac:dyDescent="0.25">
      <c r="M1221" t="str">
        <f>IFERROR(INDEX(INVENTAIRE!$A$4:$A$502,INVENTAIRE!Q1047135),"")</f>
        <v/>
      </c>
      <c r="N1221" t="str">
        <f>IFERROR(INDEX('EMPRUNT MATERIEL'!$C$4:$C$361,'EMPRUNT MATERIEL'!L1046996),"")</f>
        <v/>
      </c>
    </row>
    <row r="1222" spans="13:14" x14ac:dyDescent="0.25">
      <c r="M1222" t="str">
        <f>IFERROR(INDEX(INVENTAIRE!$A$4:$A$502,INVENTAIRE!Q1047136),"")</f>
        <v/>
      </c>
      <c r="N1222" t="str">
        <f>IFERROR(INDEX('EMPRUNT MATERIEL'!$C$4:$C$361,'EMPRUNT MATERIEL'!L1046997),"")</f>
        <v/>
      </c>
    </row>
    <row r="1223" spans="13:14" x14ac:dyDescent="0.25">
      <c r="M1223" t="str">
        <f>IFERROR(INDEX(INVENTAIRE!$A$4:$A$502,INVENTAIRE!Q1047137),"")</f>
        <v/>
      </c>
      <c r="N1223" t="str">
        <f>IFERROR(INDEX('EMPRUNT MATERIEL'!$C$4:$C$361,'EMPRUNT MATERIEL'!L1046998),"")</f>
        <v/>
      </c>
    </row>
    <row r="1224" spans="13:14" x14ac:dyDescent="0.25">
      <c r="M1224" t="str">
        <f>IFERROR(INDEX(INVENTAIRE!$A$4:$A$502,INVENTAIRE!Q1047138),"")</f>
        <v/>
      </c>
      <c r="N1224" t="str">
        <f>IFERROR(INDEX('EMPRUNT MATERIEL'!$C$4:$C$361,'EMPRUNT MATERIEL'!L1046999),"")</f>
        <v/>
      </c>
    </row>
    <row r="1225" spans="13:14" x14ac:dyDescent="0.25">
      <c r="M1225" t="str">
        <f>IFERROR(INDEX(INVENTAIRE!$A$4:$A$502,INVENTAIRE!Q1047139),"")</f>
        <v/>
      </c>
      <c r="N1225" t="str">
        <f>IFERROR(INDEX('EMPRUNT MATERIEL'!$C$4:$C$361,'EMPRUNT MATERIEL'!L1047000),"")</f>
        <v/>
      </c>
    </row>
    <row r="1226" spans="13:14" x14ac:dyDescent="0.25">
      <c r="M1226" t="str">
        <f>IFERROR(INDEX(INVENTAIRE!$A$4:$A$502,INVENTAIRE!Q1047140),"")</f>
        <v/>
      </c>
      <c r="N1226" t="str">
        <f>IFERROR(INDEX('EMPRUNT MATERIEL'!$C$4:$C$361,'EMPRUNT MATERIEL'!L1047001),"")</f>
        <v/>
      </c>
    </row>
    <row r="1227" spans="13:14" x14ac:dyDescent="0.25">
      <c r="M1227" t="str">
        <f>IFERROR(INDEX(INVENTAIRE!$A$4:$A$502,INVENTAIRE!Q1047141),"")</f>
        <v/>
      </c>
      <c r="N1227" t="str">
        <f>IFERROR(INDEX('EMPRUNT MATERIEL'!$C$4:$C$361,'EMPRUNT MATERIEL'!L1047002),"")</f>
        <v/>
      </c>
    </row>
    <row r="1228" spans="13:14" x14ac:dyDescent="0.25">
      <c r="M1228" t="str">
        <f>IFERROR(INDEX(INVENTAIRE!$A$4:$A$502,INVENTAIRE!Q1047142),"")</f>
        <v/>
      </c>
      <c r="N1228" t="str">
        <f>IFERROR(INDEX('EMPRUNT MATERIEL'!$C$4:$C$361,'EMPRUNT MATERIEL'!L1047003),"")</f>
        <v/>
      </c>
    </row>
    <row r="1229" spans="13:14" x14ac:dyDescent="0.25">
      <c r="M1229" t="str">
        <f>IFERROR(INDEX(INVENTAIRE!$A$4:$A$502,INVENTAIRE!Q1047143),"")</f>
        <v/>
      </c>
      <c r="N1229" t="str">
        <f>IFERROR(INDEX('EMPRUNT MATERIEL'!$C$4:$C$361,'EMPRUNT MATERIEL'!L1047004),"")</f>
        <v/>
      </c>
    </row>
    <row r="1230" spans="13:14" x14ac:dyDescent="0.25">
      <c r="M1230" t="str">
        <f>IFERROR(INDEX(INVENTAIRE!$A$4:$A$502,INVENTAIRE!Q1047144),"")</f>
        <v/>
      </c>
      <c r="N1230" t="str">
        <f>IFERROR(INDEX('EMPRUNT MATERIEL'!$C$4:$C$361,'EMPRUNT MATERIEL'!L1047005),"")</f>
        <v/>
      </c>
    </row>
    <row r="1231" spans="13:14" x14ac:dyDescent="0.25">
      <c r="M1231" t="str">
        <f>IFERROR(INDEX(INVENTAIRE!$A$4:$A$502,INVENTAIRE!Q1047145),"")</f>
        <v/>
      </c>
      <c r="N1231" t="str">
        <f>IFERROR(INDEX('EMPRUNT MATERIEL'!$C$4:$C$361,'EMPRUNT MATERIEL'!L1047006),"")</f>
        <v/>
      </c>
    </row>
    <row r="1232" spans="13:14" x14ac:dyDescent="0.25">
      <c r="M1232" t="str">
        <f>IFERROR(INDEX(INVENTAIRE!$A$4:$A$502,INVENTAIRE!Q1047146),"")</f>
        <v/>
      </c>
      <c r="N1232" t="str">
        <f>IFERROR(INDEX('EMPRUNT MATERIEL'!$C$4:$C$361,'EMPRUNT MATERIEL'!L1047007),"")</f>
        <v/>
      </c>
    </row>
    <row r="1233" spans="13:14" x14ac:dyDescent="0.25">
      <c r="M1233" t="str">
        <f>IFERROR(INDEX(INVENTAIRE!$A$4:$A$502,INVENTAIRE!Q1047147),"")</f>
        <v/>
      </c>
      <c r="N1233" t="str">
        <f>IFERROR(INDEX('EMPRUNT MATERIEL'!$C$4:$C$361,'EMPRUNT MATERIEL'!L1047008),"")</f>
        <v/>
      </c>
    </row>
    <row r="1234" spans="13:14" x14ac:dyDescent="0.25">
      <c r="M1234" t="str">
        <f>IFERROR(INDEX(INVENTAIRE!$A$4:$A$502,INVENTAIRE!Q1047148),"")</f>
        <v/>
      </c>
      <c r="N1234" t="str">
        <f>IFERROR(INDEX('EMPRUNT MATERIEL'!$C$4:$C$361,'EMPRUNT MATERIEL'!L1047009),"")</f>
        <v/>
      </c>
    </row>
    <row r="1235" spans="13:14" x14ac:dyDescent="0.25">
      <c r="M1235" t="str">
        <f>IFERROR(INDEX(INVENTAIRE!$A$4:$A$502,INVENTAIRE!Q1047149),"")</f>
        <v/>
      </c>
      <c r="N1235" t="str">
        <f>IFERROR(INDEX('EMPRUNT MATERIEL'!$C$4:$C$361,'EMPRUNT MATERIEL'!L1047010),"")</f>
        <v/>
      </c>
    </row>
    <row r="1236" spans="13:14" x14ac:dyDescent="0.25">
      <c r="M1236" t="str">
        <f>IFERROR(INDEX(INVENTAIRE!$A$4:$A$502,INVENTAIRE!Q1047150),"")</f>
        <v/>
      </c>
      <c r="N1236" t="str">
        <f>IFERROR(INDEX('EMPRUNT MATERIEL'!$C$4:$C$361,'EMPRUNT MATERIEL'!L1047011),"")</f>
        <v/>
      </c>
    </row>
    <row r="1237" spans="13:14" x14ac:dyDescent="0.25">
      <c r="M1237" t="str">
        <f>IFERROR(INDEX(INVENTAIRE!$A$4:$A$502,INVENTAIRE!Q1047151),"")</f>
        <v/>
      </c>
      <c r="N1237" t="str">
        <f>IFERROR(INDEX('EMPRUNT MATERIEL'!$C$4:$C$361,'EMPRUNT MATERIEL'!L1047012),"")</f>
        <v/>
      </c>
    </row>
    <row r="1238" spans="13:14" x14ac:dyDescent="0.25">
      <c r="M1238" t="str">
        <f>IFERROR(INDEX(INVENTAIRE!$A$4:$A$502,INVENTAIRE!Q1047152),"")</f>
        <v/>
      </c>
      <c r="N1238" t="str">
        <f>IFERROR(INDEX('EMPRUNT MATERIEL'!$C$4:$C$361,'EMPRUNT MATERIEL'!L1047013),"")</f>
        <v/>
      </c>
    </row>
    <row r="1239" spans="13:14" x14ac:dyDescent="0.25">
      <c r="M1239" t="str">
        <f>IFERROR(INDEX(INVENTAIRE!$A$4:$A$502,INVENTAIRE!Q1047153),"")</f>
        <v/>
      </c>
      <c r="N1239" t="str">
        <f>IFERROR(INDEX('EMPRUNT MATERIEL'!$C$4:$C$361,'EMPRUNT MATERIEL'!L1047014),"")</f>
        <v/>
      </c>
    </row>
    <row r="1240" spans="13:14" x14ac:dyDescent="0.25">
      <c r="M1240" t="str">
        <f>IFERROR(INDEX(INVENTAIRE!$A$4:$A$502,INVENTAIRE!Q1047154),"")</f>
        <v/>
      </c>
      <c r="N1240" t="str">
        <f>IFERROR(INDEX('EMPRUNT MATERIEL'!$C$4:$C$361,'EMPRUNT MATERIEL'!L1047015),"")</f>
        <v/>
      </c>
    </row>
    <row r="1241" spans="13:14" x14ac:dyDescent="0.25">
      <c r="M1241" t="str">
        <f>IFERROR(INDEX(INVENTAIRE!$A$4:$A$502,INVENTAIRE!Q1047155),"")</f>
        <v/>
      </c>
      <c r="N1241" t="str">
        <f>IFERROR(INDEX('EMPRUNT MATERIEL'!$C$4:$C$361,'EMPRUNT MATERIEL'!L1047016),"")</f>
        <v/>
      </c>
    </row>
    <row r="1242" spans="13:14" x14ac:dyDescent="0.25">
      <c r="M1242" t="str">
        <f>IFERROR(INDEX(INVENTAIRE!$A$4:$A$502,INVENTAIRE!Q1047156),"")</f>
        <v/>
      </c>
      <c r="N1242" t="str">
        <f>IFERROR(INDEX('EMPRUNT MATERIEL'!$C$4:$C$361,'EMPRUNT MATERIEL'!L1047017),"")</f>
        <v/>
      </c>
    </row>
    <row r="1243" spans="13:14" x14ac:dyDescent="0.25">
      <c r="M1243" t="str">
        <f>IFERROR(INDEX(INVENTAIRE!$A$4:$A$502,INVENTAIRE!Q1047157),"")</f>
        <v/>
      </c>
      <c r="N1243" t="str">
        <f>IFERROR(INDEX('EMPRUNT MATERIEL'!$C$4:$C$361,'EMPRUNT MATERIEL'!L1047018),"")</f>
        <v/>
      </c>
    </row>
    <row r="1244" spans="13:14" x14ac:dyDescent="0.25">
      <c r="M1244" t="str">
        <f>IFERROR(INDEX(INVENTAIRE!$A$4:$A$502,INVENTAIRE!Q1047158),"")</f>
        <v/>
      </c>
      <c r="N1244" t="str">
        <f>IFERROR(INDEX('EMPRUNT MATERIEL'!$C$4:$C$361,'EMPRUNT MATERIEL'!L1047019),"")</f>
        <v/>
      </c>
    </row>
    <row r="1245" spans="13:14" x14ac:dyDescent="0.25">
      <c r="M1245" t="str">
        <f>IFERROR(INDEX(INVENTAIRE!$A$4:$A$502,INVENTAIRE!Q1047159),"")</f>
        <v/>
      </c>
      <c r="N1245" t="str">
        <f>IFERROR(INDEX('EMPRUNT MATERIEL'!$C$4:$C$361,'EMPRUNT MATERIEL'!L1047020),"")</f>
        <v/>
      </c>
    </row>
    <row r="1246" spans="13:14" x14ac:dyDescent="0.25">
      <c r="M1246" t="str">
        <f>IFERROR(INDEX(INVENTAIRE!$A$4:$A$502,INVENTAIRE!Q1047160),"")</f>
        <v/>
      </c>
      <c r="N1246" t="str">
        <f>IFERROR(INDEX('EMPRUNT MATERIEL'!$C$4:$C$361,'EMPRUNT MATERIEL'!L1047021),"")</f>
        <v/>
      </c>
    </row>
    <row r="1247" spans="13:14" x14ac:dyDescent="0.25">
      <c r="M1247" t="str">
        <f>IFERROR(INDEX(INVENTAIRE!$A$4:$A$502,INVENTAIRE!Q1047161),"")</f>
        <v/>
      </c>
      <c r="N1247" t="str">
        <f>IFERROR(INDEX('EMPRUNT MATERIEL'!$C$4:$C$361,'EMPRUNT MATERIEL'!L1047022),"")</f>
        <v/>
      </c>
    </row>
    <row r="1248" spans="13:14" x14ac:dyDescent="0.25">
      <c r="M1248" t="str">
        <f>IFERROR(INDEX(INVENTAIRE!$A$4:$A$502,INVENTAIRE!Q1047162),"")</f>
        <v/>
      </c>
      <c r="N1248" t="str">
        <f>IFERROR(INDEX('EMPRUNT MATERIEL'!$C$4:$C$361,'EMPRUNT MATERIEL'!L1047023),"")</f>
        <v/>
      </c>
    </row>
    <row r="1249" spans="13:14" x14ac:dyDescent="0.25">
      <c r="M1249" t="str">
        <f>IFERROR(INDEX(INVENTAIRE!$A$4:$A$502,INVENTAIRE!Q1047163),"")</f>
        <v/>
      </c>
      <c r="N1249" t="str">
        <f>IFERROR(INDEX('EMPRUNT MATERIEL'!$C$4:$C$361,'EMPRUNT MATERIEL'!L1047024),"")</f>
        <v/>
      </c>
    </row>
    <row r="1250" spans="13:14" x14ac:dyDescent="0.25">
      <c r="M1250" t="str">
        <f>IFERROR(INDEX(INVENTAIRE!$A$4:$A$502,INVENTAIRE!Q1047164),"")</f>
        <v/>
      </c>
      <c r="N1250" t="str">
        <f>IFERROR(INDEX('EMPRUNT MATERIEL'!$C$4:$C$361,'EMPRUNT MATERIEL'!L1047025),"")</f>
        <v/>
      </c>
    </row>
    <row r="1251" spans="13:14" x14ac:dyDescent="0.25">
      <c r="M1251" t="str">
        <f>IFERROR(INDEX(INVENTAIRE!$A$4:$A$502,INVENTAIRE!Q1047165),"")</f>
        <v/>
      </c>
      <c r="N1251" t="str">
        <f>IFERROR(INDEX('EMPRUNT MATERIEL'!$C$4:$C$361,'EMPRUNT MATERIEL'!L1047026),"")</f>
        <v/>
      </c>
    </row>
    <row r="1252" spans="13:14" x14ac:dyDescent="0.25">
      <c r="M1252" t="str">
        <f>IFERROR(INDEX(INVENTAIRE!$A$4:$A$502,INVENTAIRE!Q1047166),"")</f>
        <v/>
      </c>
      <c r="N1252" t="str">
        <f>IFERROR(INDEX('EMPRUNT MATERIEL'!$C$4:$C$361,'EMPRUNT MATERIEL'!L1047027),"")</f>
        <v/>
      </c>
    </row>
    <row r="1253" spans="13:14" x14ac:dyDescent="0.25">
      <c r="M1253" t="str">
        <f>IFERROR(INDEX(INVENTAIRE!$A$4:$A$502,INVENTAIRE!Q1047167),"")</f>
        <v/>
      </c>
      <c r="N1253" t="str">
        <f>IFERROR(INDEX('EMPRUNT MATERIEL'!$C$4:$C$361,'EMPRUNT MATERIEL'!L1047028),"")</f>
        <v/>
      </c>
    </row>
    <row r="1254" spans="13:14" x14ac:dyDescent="0.25">
      <c r="M1254" t="str">
        <f>IFERROR(INDEX(INVENTAIRE!$A$4:$A$502,INVENTAIRE!Q1047168),"")</f>
        <v/>
      </c>
      <c r="N1254" t="str">
        <f>IFERROR(INDEX('EMPRUNT MATERIEL'!$C$4:$C$361,'EMPRUNT MATERIEL'!L1047029),"")</f>
        <v/>
      </c>
    </row>
    <row r="1255" spans="13:14" x14ac:dyDescent="0.25">
      <c r="M1255" t="str">
        <f>IFERROR(INDEX(INVENTAIRE!$A$4:$A$502,INVENTAIRE!Q1047169),"")</f>
        <v/>
      </c>
      <c r="N1255" t="str">
        <f>IFERROR(INDEX('EMPRUNT MATERIEL'!$C$4:$C$361,'EMPRUNT MATERIEL'!L1047030),"")</f>
        <v/>
      </c>
    </row>
    <row r="1256" spans="13:14" x14ac:dyDescent="0.25">
      <c r="M1256" t="str">
        <f>IFERROR(INDEX(INVENTAIRE!$A$4:$A$502,INVENTAIRE!Q1047170),"")</f>
        <v/>
      </c>
      <c r="N1256" t="str">
        <f>IFERROR(INDEX('EMPRUNT MATERIEL'!$C$4:$C$361,'EMPRUNT MATERIEL'!L1047031),"")</f>
        <v/>
      </c>
    </row>
    <row r="1257" spans="13:14" x14ac:dyDescent="0.25">
      <c r="M1257" t="str">
        <f>IFERROR(INDEX(INVENTAIRE!$A$4:$A$502,INVENTAIRE!Q1047171),"")</f>
        <v/>
      </c>
      <c r="N1257" t="str">
        <f>IFERROR(INDEX('EMPRUNT MATERIEL'!$C$4:$C$361,'EMPRUNT MATERIEL'!L1047032),"")</f>
        <v/>
      </c>
    </row>
    <row r="1258" spans="13:14" x14ac:dyDescent="0.25">
      <c r="M1258" t="str">
        <f>IFERROR(INDEX(INVENTAIRE!$A$4:$A$502,INVENTAIRE!Q1047172),"")</f>
        <v/>
      </c>
      <c r="N1258" t="str">
        <f>IFERROR(INDEX('EMPRUNT MATERIEL'!$C$4:$C$361,'EMPRUNT MATERIEL'!L1047033),"")</f>
        <v/>
      </c>
    </row>
    <row r="1259" spans="13:14" x14ac:dyDescent="0.25">
      <c r="M1259" t="str">
        <f>IFERROR(INDEX(INVENTAIRE!$A$4:$A$502,INVENTAIRE!Q1047173),"")</f>
        <v/>
      </c>
      <c r="N1259" t="str">
        <f>IFERROR(INDEX('EMPRUNT MATERIEL'!$C$4:$C$361,'EMPRUNT MATERIEL'!L1047034),"")</f>
        <v/>
      </c>
    </row>
    <row r="1260" spans="13:14" x14ac:dyDescent="0.25">
      <c r="M1260" t="str">
        <f>IFERROR(INDEX(INVENTAIRE!$A$4:$A$502,INVENTAIRE!Q1047174),"")</f>
        <v/>
      </c>
      <c r="N1260" t="str">
        <f>IFERROR(INDEX('EMPRUNT MATERIEL'!$C$4:$C$361,'EMPRUNT MATERIEL'!L1047035),"")</f>
        <v/>
      </c>
    </row>
    <row r="1261" spans="13:14" x14ac:dyDescent="0.25">
      <c r="M1261" t="str">
        <f>IFERROR(INDEX(INVENTAIRE!$A$4:$A$502,INVENTAIRE!Q1047175),"")</f>
        <v/>
      </c>
      <c r="N1261" t="str">
        <f>IFERROR(INDEX('EMPRUNT MATERIEL'!$C$4:$C$361,'EMPRUNT MATERIEL'!L1047036),"")</f>
        <v/>
      </c>
    </row>
    <row r="1262" spans="13:14" x14ac:dyDescent="0.25">
      <c r="M1262" t="str">
        <f>IFERROR(INDEX(INVENTAIRE!$A$4:$A$502,INVENTAIRE!Q1047176),"")</f>
        <v/>
      </c>
      <c r="N1262" t="str">
        <f>IFERROR(INDEX('EMPRUNT MATERIEL'!$C$4:$C$361,'EMPRUNT MATERIEL'!L1047037),"")</f>
        <v/>
      </c>
    </row>
    <row r="1263" spans="13:14" x14ac:dyDescent="0.25">
      <c r="M1263" t="str">
        <f>IFERROR(INDEX(INVENTAIRE!$A$4:$A$502,INVENTAIRE!Q1047177),"")</f>
        <v/>
      </c>
      <c r="N1263" t="str">
        <f>IFERROR(INDEX('EMPRUNT MATERIEL'!$C$4:$C$361,'EMPRUNT MATERIEL'!L1047038),"")</f>
        <v/>
      </c>
    </row>
    <row r="1264" spans="13:14" x14ac:dyDescent="0.25">
      <c r="M1264" t="str">
        <f>IFERROR(INDEX(INVENTAIRE!$A$4:$A$502,INVENTAIRE!Q1047178),"")</f>
        <v/>
      </c>
      <c r="N1264" t="str">
        <f>IFERROR(INDEX('EMPRUNT MATERIEL'!$C$4:$C$361,'EMPRUNT MATERIEL'!L1047039),"")</f>
        <v/>
      </c>
    </row>
    <row r="1265" spans="13:14" x14ac:dyDescent="0.25">
      <c r="M1265" t="str">
        <f>IFERROR(INDEX(INVENTAIRE!$A$4:$A$502,INVENTAIRE!Q1047179),"")</f>
        <v/>
      </c>
      <c r="N1265" t="str">
        <f>IFERROR(INDEX('EMPRUNT MATERIEL'!$C$4:$C$361,'EMPRUNT MATERIEL'!L1047040),"")</f>
        <v/>
      </c>
    </row>
    <row r="1266" spans="13:14" x14ac:dyDescent="0.25">
      <c r="M1266" t="str">
        <f>IFERROR(INDEX(INVENTAIRE!$A$4:$A$502,INVENTAIRE!Q1047180),"")</f>
        <v/>
      </c>
      <c r="N1266" t="str">
        <f>IFERROR(INDEX('EMPRUNT MATERIEL'!$C$4:$C$361,'EMPRUNT MATERIEL'!L1047041),"")</f>
        <v/>
      </c>
    </row>
    <row r="1267" spans="13:14" x14ac:dyDescent="0.25">
      <c r="M1267" t="str">
        <f>IFERROR(INDEX(INVENTAIRE!$A$4:$A$502,INVENTAIRE!Q1047181),"")</f>
        <v/>
      </c>
      <c r="N1267" t="str">
        <f>IFERROR(INDEX('EMPRUNT MATERIEL'!$C$4:$C$361,'EMPRUNT MATERIEL'!L1047042),"")</f>
        <v/>
      </c>
    </row>
    <row r="1268" spans="13:14" x14ac:dyDescent="0.25">
      <c r="M1268" t="str">
        <f>IFERROR(INDEX(INVENTAIRE!$A$4:$A$502,INVENTAIRE!Q1047182),"")</f>
        <v/>
      </c>
      <c r="N1268" t="str">
        <f>IFERROR(INDEX('EMPRUNT MATERIEL'!$C$4:$C$361,'EMPRUNT MATERIEL'!L1047043),"")</f>
        <v/>
      </c>
    </row>
    <row r="1269" spans="13:14" x14ac:dyDescent="0.25">
      <c r="M1269" t="str">
        <f>IFERROR(INDEX(INVENTAIRE!$A$4:$A$502,INVENTAIRE!Q1047183),"")</f>
        <v/>
      </c>
      <c r="N1269" t="str">
        <f>IFERROR(INDEX('EMPRUNT MATERIEL'!$C$4:$C$361,'EMPRUNT MATERIEL'!L1047044),"")</f>
        <v/>
      </c>
    </row>
    <row r="1270" spans="13:14" x14ac:dyDescent="0.25">
      <c r="M1270" t="str">
        <f>IFERROR(INDEX(INVENTAIRE!$A$4:$A$502,INVENTAIRE!Q1047184),"")</f>
        <v/>
      </c>
      <c r="N1270" t="str">
        <f>IFERROR(INDEX('EMPRUNT MATERIEL'!$C$4:$C$361,'EMPRUNT MATERIEL'!L1047045),"")</f>
        <v/>
      </c>
    </row>
    <row r="1271" spans="13:14" x14ac:dyDescent="0.25">
      <c r="M1271" t="str">
        <f>IFERROR(INDEX(INVENTAIRE!$A$4:$A$502,INVENTAIRE!Q1047185),"")</f>
        <v/>
      </c>
      <c r="N1271" t="str">
        <f>IFERROR(INDEX('EMPRUNT MATERIEL'!$C$4:$C$361,'EMPRUNT MATERIEL'!L1047046),"")</f>
        <v/>
      </c>
    </row>
    <row r="1272" spans="13:14" x14ac:dyDescent="0.25">
      <c r="M1272" t="str">
        <f>IFERROR(INDEX(INVENTAIRE!$A$4:$A$502,INVENTAIRE!Q1047186),"")</f>
        <v/>
      </c>
      <c r="N1272" t="str">
        <f>IFERROR(INDEX('EMPRUNT MATERIEL'!$C$4:$C$361,'EMPRUNT MATERIEL'!L1047047),"")</f>
        <v/>
      </c>
    </row>
    <row r="1273" spans="13:14" x14ac:dyDescent="0.25">
      <c r="M1273" t="str">
        <f>IFERROR(INDEX(INVENTAIRE!$A$4:$A$502,INVENTAIRE!Q1047187),"")</f>
        <v/>
      </c>
      <c r="N1273" t="str">
        <f>IFERROR(INDEX('EMPRUNT MATERIEL'!$C$4:$C$361,'EMPRUNT MATERIEL'!L1047048),"")</f>
        <v/>
      </c>
    </row>
    <row r="1274" spans="13:14" x14ac:dyDescent="0.25">
      <c r="M1274" t="str">
        <f>IFERROR(INDEX(INVENTAIRE!$A$4:$A$502,INVENTAIRE!Q1047188),"")</f>
        <v/>
      </c>
      <c r="N1274" t="str">
        <f>IFERROR(INDEX('EMPRUNT MATERIEL'!$C$4:$C$361,'EMPRUNT MATERIEL'!L1047049),"")</f>
        <v/>
      </c>
    </row>
    <row r="1275" spans="13:14" x14ac:dyDescent="0.25">
      <c r="M1275" t="str">
        <f>IFERROR(INDEX(INVENTAIRE!$A$4:$A$502,INVENTAIRE!Q1047189),"")</f>
        <v/>
      </c>
      <c r="N1275" t="str">
        <f>IFERROR(INDEX('EMPRUNT MATERIEL'!$C$4:$C$361,'EMPRUNT MATERIEL'!L1047050),"")</f>
        <v/>
      </c>
    </row>
    <row r="1276" spans="13:14" x14ac:dyDescent="0.25">
      <c r="M1276" t="str">
        <f>IFERROR(INDEX(INVENTAIRE!$A$4:$A$502,INVENTAIRE!Q1047190),"")</f>
        <v/>
      </c>
      <c r="N1276" t="str">
        <f>IFERROR(INDEX('EMPRUNT MATERIEL'!$C$4:$C$361,'EMPRUNT MATERIEL'!L1047051),"")</f>
        <v/>
      </c>
    </row>
    <row r="1277" spans="13:14" x14ac:dyDescent="0.25">
      <c r="M1277" t="str">
        <f>IFERROR(INDEX(INVENTAIRE!$A$4:$A$502,INVENTAIRE!Q1047191),"")</f>
        <v/>
      </c>
      <c r="N1277" t="str">
        <f>IFERROR(INDEX('EMPRUNT MATERIEL'!$C$4:$C$361,'EMPRUNT MATERIEL'!L1047052),"")</f>
        <v/>
      </c>
    </row>
    <row r="1278" spans="13:14" x14ac:dyDescent="0.25">
      <c r="M1278" t="str">
        <f>IFERROR(INDEX(INVENTAIRE!$A$4:$A$502,INVENTAIRE!Q1047192),"")</f>
        <v/>
      </c>
      <c r="N1278" t="str">
        <f>IFERROR(INDEX('EMPRUNT MATERIEL'!$C$4:$C$361,'EMPRUNT MATERIEL'!L1047053),"")</f>
        <v/>
      </c>
    </row>
    <row r="1279" spans="13:14" x14ac:dyDescent="0.25">
      <c r="M1279" t="str">
        <f>IFERROR(INDEX(INVENTAIRE!$A$4:$A$502,INVENTAIRE!Q1047193),"")</f>
        <v/>
      </c>
      <c r="N1279" t="str">
        <f>IFERROR(INDEX('EMPRUNT MATERIEL'!$C$4:$C$361,'EMPRUNT MATERIEL'!L1047054),"")</f>
        <v/>
      </c>
    </row>
    <row r="1280" spans="13:14" x14ac:dyDescent="0.25">
      <c r="M1280" t="str">
        <f>IFERROR(INDEX(INVENTAIRE!$A$4:$A$502,INVENTAIRE!Q1047194),"")</f>
        <v/>
      </c>
      <c r="N1280" t="str">
        <f>IFERROR(INDEX('EMPRUNT MATERIEL'!$C$4:$C$361,'EMPRUNT MATERIEL'!L1047055),"")</f>
        <v/>
      </c>
    </row>
    <row r="1281" spans="13:14" x14ac:dyDescent="0.25">
      <c r="M1281" t="str">
        <f>IFERROR(INDEX(INVENTAIRE!$A$4:$A$502,INVENTAIRE!Q1047195),"")</f>
        <v/>
      </c>
      <c r="N1281" t="str">
        <f>IFERROR(INDEX('EMPRUNT MATERIEL'!$C$4:$C$361,'EMPRUNT MATERIEL'!L1047056),"")</f>
        <v/>
      </c>
    </row>
    <row r="1282" spans="13:14" x14ac:dyDescent="0.25">
      <c r="M1282" t="str">
        <f>IFERROR(INDEX(INVENTAIRE!$A$4:$A$502,INVENTAIRE!Q1047196),"")</f>
        <v/>
      </c>
      <c r="N1282" t="str">
        <f>IFERROR(INDEX('EMPRUNT MATERIEL'!$C$4:$C$361,'EMPRUNT MATERIEL'!L1047057),"")</f>
        <v/>
      </c>
    </row>
    <row r="1283" spans="13:14" x14ac:dyDescent="0.25">
      <c r="M1283" t="str">
        <f>IFERROR(INDEX(INVENTAIRE!$A$4:$A$502,INVENTAIRE!Q1047197),"")</f>
        <v/>
      </c>
      <c r="N1283" t="str">
        <f>IFERROR(INDEX('EMPRUNT MATERIEL'!$C$4:$C$361,'EMPRUNT MATERIEL'!L1047058),"")</f>
        <v/>
      </c>
    </row>
    <row r="1284" spans="13:14" x14ac:dyDescent="0.25">
      <c r="M1284" t="str">
        <f>IFERROR(INDEX(INVENTAIRE!$A$4:$A$502,INVENTAIRE!Q1047198),"")</f>
        <v/>
      </c>
      <c r="N1284" t="str">
        <f>IFERROR(INDEX('EMPRUNT MATERIEL'!$C$4:$C$361,'EMPRUNT MATERIEL'!L1047059),"")</f>
        <v/>
      </c>
    </row>
    <row r="1285" spans="13:14" x14ac:dyDescent="0.25">
      <c r="M1285" t="str">
        <f>IFERROR(INDEX(INVENTAIRE!$A$4:$A$502,INVENTAIRE!Q1047199),"")</f>
        <v/>
      </c>
      <c r="N1285" t="str">
        <f>IFERROR(INDEX('EMPRUNT MATERIEL'!$C$4:$C$361,'EMPRUNT MATERIEL'!L1047060),"")</f>
        <v/>
      </c>
    </row>
    <row r="1286" spans="13:14" x14ac:dyDescent="0.25">
      <c r="M1286" t="str">
        <f>IFERROR(INDEX(INVENTAIRE!$A$4:$A$502,INVENTAIRE!Q1047200),"")</f>
        <v/>
      </c>
      <c r="N1286" t="str">
        <f>IFERROR(INDEX('EMPRUNT MATERIEL'!$C$4:$C$361,'EMPRUNT MATERIEL'!L1047061),"")</f>
        <v/>
      </c>
    </row>
    <row r="1287" spans="13:14" x14ac:dyDescent="0.25">
      <c r="M1287" t="str">
        <f>IFERROR(INDEX(INVENTAIRE!$A$4:$A$502,INVENTAIRE!Q1047201),"")</f>
        <v/>
      </c>
      <c r="N1287" t="str">
        <f>IFERROR(INDEX('EMPRUNT MATERIEL'!$C$4:$C$361,'EMPRUNT MATERIEL'!L1047062),"")</f>
        <v/>
      </c>
    </row>
    <row r="1288" spans="13:14" x14ac:dyDescent="0.25">
      <c r="M1288" t="str">
        <f>IFERROR(INDEX(INVENTAIRE!$A$4:$A$502,INVENTAIRE!Q1047202),"")</f>
        <v/>
      </c>
      <c r="N1288" t="str">
        <f>IFERROR(INDEX('EMPRUNT MATERIEL'!$C$4:$C$361,'EMPRUNT MATERIEL'!L1047063),"")</f>
        <v/>
      </c>
    </row>
    <row r="1289" spans="13:14" x14ac:dyDescent="0.25">
      <c r="M1289" t="str">
        <f>IFERROR(INDEX(INVENTAIRE!$A$4:$A$502,INVENTAIRE!Q1047203),"")</f>
        <v/>
      </c>
      <c r="N1289" t="str">
        <f>IFERROR(INDEX('EMPRUNT MATERIEL'!$C$4:$C$361,'EMPRUNT MATERIEL'!L1047064),"")</f>
        <v/>
      </c>
    </row>
    <row r="1290" spans="13:14" x14ac:dyDescent="0.25">
      <c r="M1290" t="str">
        <f>IFERROR(INDEX(INVENTAIRE!$A$4:$A$502,INVENTAIRE!Q1047204),"")</f>
        <v/>
      </c>
      <c r="N1290" t="str">
        <f>IFERROR(INDEX('EMPRUNT MATERIEL'!$C$4:$C$361,'EMPRUNT MATERIEL'!L1047065),"")</f>
        <v/>
      </c>
    </row>
    <row r="1291" spans="13:14" x14ac:dyDescent="0.25">
      <c r="M1291" t="str">
        <f>IFERROR(INDEX(INVENTAIRE!$A$4:$A$502,INVENTAIRE!Q1047205),"")</f>
        <v/>
      </c>
      <c r="N1291" t="str">
        <f>IFERROR(INDEX('EMPRUNT MATERIEL'!$C$4:$C$361,'EMPRUNT MATERIEL'!L1047066),"")</f>
        <v/>
      </c>
    </row>
    <row r="1292" spans="13:14" x14ac:dyDescent="0.25">
      <c r="M1292" t="str">
        <f>IFERROR(INDEX(INVENTAIRE!$A$4:$A$502,INVENTAIRE!Q1047206),"")</f>
        <v/>
      </c>
      <c r="N1292" t="str">
        <f>IFERROR(INDEX('EMPRUNT MATERIEL'!$C$4:$C$361,'EMPRUNT MATERIEL'!L1047067),"")</f>
        <v/>
      </c>
    </row>
    <row r="1293" spans="13:14" x14ac:dyDescent="0.25">
      <c r="M1293" t="str">
        <f>IFERROR(INDEX(INVENTAIRE!$A$4:$A$502,INVENTAIRE!Q1047207),"")</f>
        <v/>
      </c>
      <c r="N1293" t="str">
        <f>IFERROR(INDEX('EMPRUNT MATERIEL'!$C$4:$C$361,'EMPRUNT MATERIEL'!L1047068),"")</f>
        <v/>
      </c>
    </row>
    <row r="1294" spans="13:14" x14ac:dyDescent="0.25">
      <c r="M1294" t="str">
        <f>IFERROR(INDEX(INVENTAIRE!$A$4:$A$502,INVENTAIRE!Q1047208),"")</f>
        <v/>
      </c>
      <c r="N1294" t="str">
        <f>IFERROR(INDEX('EMPRUNT MATERIEL'!$C$4:$C$361,'EMPRUNT MATERIEL'!L1047069),"")</f>
        <v/>
      </c>
    </row>
    <row r="1295" spans="13:14" x14ac:dyDescent="0.25">
      <c r="M1295" t="str">
        <f>IFERROR(INDEX(INVENTAIRE!$A$4:$A$502,INVENTAIRE!Q1047209),"")</f>
        <v/>
      </c>
      <c r="N1295" t="str">
        <f>IFERROR(INDEX('EMPRUNT MATERIEL'!$C$4:$C$361,'EMPRUNT MATERIEL'!L1047070),"")</f>
        <v/>
      </c>
    </row>
    <row r="1296" spans="13:14" x14ac:dyDescent="0.25">
      <c r="M1296" t="str">
        <f>IFERROR(INDEX(INVENTAIRE!$A$4:$A$502,INVENTAIRE!Q1047210),"")</f>
        <v/>
      </c>
      <c r="N1296" t="str">
        <f>IFERROR(INDEX('EMPRUNT MATERIEL'!$C$4:$C$361,'EMPRUNT MATERIEL'!L1047071),"")</f>
        <v/>
      </c>
    </row>
    <row r="1297" spans="13:14" x14ac:dyDescent="0.25">
      <c r="M1297" t="str">
        <f>IFERROR(INDEX(INVENTAIRE!$A$4:$A$502,INVENTAIRE!Q1047211),"")</f>
        <v/>
      </c>
      <c r="N1297" t="str">
        <f>IFERROR(INDEX('EMPRUNT MATERIEL'!$C$4:$C$361,'EMPRUNT MATERIEL'!L1047072),"")</f>
        <v/>
      </c>
    </row>
    <row r="1298" spans="13:14" x14ac:dyDescent="0.25">
      <c r="M1298" t="str">
        <f>IFERROR(INDEX(INVENTAIRE!$A$4:$A$502,INVENTAIRE!Q1047212),"")</f>
        <v/>
      </c>
      <c r="N1298" t="str">
        <f>IFERROR(INDEX('EMPRUNT MATERIEL'!$C$4:$C$361,'EMPRUNT MATERIEL'!L1047073),"")</f>
        <v/>
      </c>
    </row>
    <row r="1299" spans="13:14" x14ac:dyDescent="0.25">
      <c r="M1299" t="str">
        <f>IFERROR(INDEX(INVENTAIRE!$A$4:$A$502,INVENTAIRE!Q1047213),"")</f>
        <v/>
      </c>
      <c r="N1299" t="str">
        <f>IFERROR(INDEX('EMPRUNT MATERIEL'!$C$4:$C$361,'EMPRUNT MATERIEL'!L1047074),"")</f>
        <v/>
      </c>
    </row>
    <row r="1300" spans="13:14" x14ac:dyDescent="0.25">
      <c r="M1300" t="str">
        <f>IFERROR(INDEX(INVENTAIRE!$A$4:$A$502,INVENTAIRE!Q1047214),"")</f>
        <v/>
      </c>
      <c r="N1300" t="str">
        <f>IFERROR(INDEX('EMPRUNT MATERIEL'!$C$4:$C$361,'EMPRUNT MATERIEL'!L1047075),"")</f>
        <v/>
      </c>
    </row>
    <row r="1301" spans="13:14" x14ac:dyDescent="0.25">
      <c r="M1301" t="str">
        <f>IFERROR(INDEX(INVENTAIRE!$A$4:$A$502,INVENTAIRE!Q1047215),"")</f>
        <v/>
      </c>
      <c r="N1301" t="str">
        <f>IFERROR(INDEX('EMPRUNT MATERIEL'!$C$4:$C$361,'EMPRUNT MATERIEL'!L1047076),"")</f>
        <v/>
      </c>
    </row>
    <row r="1302" spans="13:14" x14ac:dyDescent="0.25">
      <c r="M1302" t="str">
        <f>IFERROR(INDEX(INVENTAIRE!$A$4:$A$502,INVENTAIRE!Q1047216),"")</f>
        <v/>
      </c>
      <c r="N1302" t="str">
        <f>IFERROR(INDEX('EMPRUNT MATERIEL'!$C$4:$C$361,'EMPRUNT MATERIEL'!L1047077),"")</f>
        <v/>
      </c>
    </row>
    <row r="1303" spans="13:14" x14ac:dyDescent="0.25">
      <c r="M1303" t="str">
        <f>IFERROR(INDEX(INVENTAIRE!$A$4:$A$502,INVENTAIRE!Q1047217),"")</f>
        <v/>
      </c>
      <c r="N1303" t="str">
        <f>IFERROR(INDEX('EMPRUNT MATERIEL'!$C$4:$C$361,'EMPRUNT MATERIEL'!L1047078),"")</f>
        <v/>
      </c>
    </row>
    <row r="1304" spans="13:14" x14ac:dyDescent="0.25">
      <c r="M1304" t="str">
        <f>IFERROR(INDEX(INVENTAIRE!$A$4:$A$502,INVENTAIRE!Q1047218),"")</f>
        <v/>
      </c>
      <c r="N1304" t="str">
        <f>IFERROR(INDEX('EMPRUNT MATERIEL'!$C$4:$C$361,'EMPRUNT MATERIEL'!L1047079),"")</f>
        <v/>
      </c>
    </row>
    <row r="1305" spans="13:14" x14ac:dyDescent="0.25">
      <c r="M1305" t="str">
        <f>IFERROR(INDEX(INVENTAIRE!$A$4:$A$502,INVENTAIRE!Q1047219),"")</f>
        <v/>
      </c>
      <c r="N1305" t="str">
        <f>IFERROR(INDEX('EMPRUNT MATERIEL'!$C$4:$C$361,'EMPRUNT MATERIEL'!L1047080),"")</f>
        <v/>
      </c>
    </row>
    <row r="1306" spans="13:14" x14ac:dyDescent="0.25">
      <c r="M1306" t="str">
        <f>IFERROR(INDEX(INVENTAIRE!$A$4:$A$502,INVENTAIRE!Q1047220),"")</f>
        <v/>
      </c>
      <c r="N1306" t="str">
        <f>IFERROR(INDEX('EMPRUNT MATERIEL'!$C$4:$C$361,'EMPRUNT MATERIEL'!L1047081),"")</f>
        <v/>
      </c>
    </row>
    <row r="1307" spans="13:14" x14ac:dyDescent="0.25">
      <c r="M1307" t="str">
        <f>IFERROR(INDEX(INVENTAIRE!$A$4:$A$502,INVENTAIRE!Q1047221),"")</f>
        <v/>
      </c>
      <c r="N1307" t="str">
        <f>IFERROR(INDEX('EMPRUNT MATERIEL'!$C$4:$C$361,'EMPRUNT MATERIEL'!L1047082),"")</f>
        <v/>
      </c>
    </row>
    <row r="1308" spans="13:14" x14ac:dyDescent="0.25">
      <c r="M1308" t="str">
        <f>IFERROR(INDEX(INVENTAIRE!$A$4:$A$502,INVENTAIRE!Q1047222),"")</f>
        <v/>
      </c>
      <c r="N1308" t="str">
        <f>IFERROR(INDEX('EMPRUNT MATERIEL'!$C$4:$C$361,'EMPRUNT MATERIEL'!L1047083),"")</f>
        <v/>
      </c>
    </row>
    <row r="1309" spans="13:14" x14ac:dyDescent="0.25">
      <c r="M1309" t="str">
        <f>IFERROR(INDEX(INVENTAIRE!$A$4:$A$502,INVENTAIRE!Q1047223),"")</f>
        <v/>
      </c>
      <c r="N1309" t="str">
        <f>IFERROR(INDEX('EMPRUNT MATERIEL'!$C$4:$C$361,'EMPRUNT MATERIEL'!L1047084),"")</f>
        <v/>
      </c>
    </row>
    <row r="1310" spans="13:14" x14ac:dyDescent="0.25">
      <c r="M1310" t="str">
        <f>IFERROR(INDEX(INVENTAIRE!$A$4:$A$502,INVENTAIRE!Q1047224),"")</f>
        <v/>
      </c>
      <c r="N1310" t="str">
        <f>IFERROR(INDEX('EMPRUNT MATERIEL'!$C$4:$C$361,'EMPRUNT MATERIEL'!L1047085),"")</f>
        <v/>
      </c>
    </row>
    <row r="1311" spans="13:14" x14ac:dyDescent="0.25">
      <c r="M1311" t="str">
        <f>IFERROR(INDEX(INVENTAIRE!$A$4:$A$502,INVENTAIRE!Q1047225),"")</f>
        <v/>
      </c>
      <c r="N1311" t="str">
        <f>IFERROR(INDEX('EMPRUNT MATERIEL'!$C$4:$C$361,'EMPRUNT MATERIEL'!L1047086),"")</f>
        <v/>
      </c>
    </row>
    <row r="1312" spans="13:14" x14ac:dyDescent="0.25">
      <c r="M1312" t="str">
        <f>IFERROR(INDEX(INVENTAIRE!$A$4:$A$502,INVENTAIRE!Q1047226),"")</f>
        <v/>
      </c>
      <c r="N1312" t="str">
        <f>IFERROR(INDEX('EMPRUNT MATERIEL'!$C$4:$C$361,'EMPRUNT MATERIEL'!L1047087),"")</f>
        <v/>
      </c>
    </row>
    <row r="1313" spans="13:14" x14ac:dyDescent="0.25">
      <c r="M1313" t="str">
        <f>IFERROR(INDEX(INVENTAIRE!$A$4:$A$502,INVENTAIRE!Q1047227),"")</f>
        <v/>
      </c>
      <c r="N1313" t="str">
        <f>IFERROR(INDEX('EMPRUNT MATERIEL'!$C$4:$C$361,'EMPRUNT MATERIEL'!L1047088),"")</f>
        <v/>
      </c>
    </row>
    <row r="1314" spans="13:14" x14ac:dyDescent="0.25">
      <c r="M1314" t="str">
        <f>IFERROR(INDEX(INVENTAIRE!$A$4:$A$502,INVENTAIRE!Q1047228),"")</f>
        <v/>
      </c>
      <c r="N1314" t="str">
        <f>IFERROR(INDEX('EMPRUNT MATERIEL'!$C$4:$C$361,'EMPRUNT MATERIEL'!L1047089),"")</f>
        <v/>
      </c>
    </row>
    <row r="1315" spans="13:14" x14ac:dyDescent="0.25">
      <c r="M1315" t="str">
        <f>IFERROR(INDEX(INVENTAIRE!$A$4:$A$502,INVENTAIRE!Q1047229),"")</f>
        <v/>
      </c>
      <c r="N1315" t="str">
        <f>IFERROR(INDEX('EMPRUNT MATERIEL'!$C$4:$C$361,'EMPRUNT MATERIEL'!L1047090),"")</f>
        <v/>
      </c>
    </row>
    <row r="1316" spans="13:14" x14ac:dyDescent="0.25">
      <c r="M1316" t="str">
        <f>IFERROR(INDEX(INVENTAIRE!$A$4:$A$502,INVENTAIRE!Q1047230),"")</f>
        <v/>
      </c>
      <c r="N1316" t="str">
        <f>IFERROR(INDEX('EMPRUNT MATERIEL'!$C$4:$C$361,'EMPRUNT MATERIEL'!L1047091),"")</f>
        <v/>
      </c>
    </row>
    <row r="1317" spans="13:14" x14ac:dyDescent="0.25">
      <c r="M1317" t="str">
        <f>IFERROR(INDEX(INVENTAIRE!$A$4:$A$502,INVENTAIRE!Q1047231),"")</f>
        <v/>
      </c>
      <c r="N1317" t="str">
        <f>IFERROR(INDEX('EMPRUNT MATERIEL'!$C$4:$C$361,'EMPRUNT MATERIEL'!L1047092),"")</f>
        <v/>
      </c>
    </row>
    <row r="1318" spans="13:14" x14ac:dyDescent="0.25">
      <c r="M1318" t="str">
        <f>IFERROR(INDEX(INVENTAIRE!$A$4:$A$502,INVENTAIRE!Q1047232),"")</f>
        <v/>
      </c>
      <c r="N1318" t="str">
        <f>IFERROR(INDEX('EMPRUNT MATERIEL'!$C$4:$C$361,'EMPRUNT MATERIEL'!L1047093),"")</f>
        <v/>
      </c>
    </row>
    <row r="1319" spans="13:14" x14ac:dyDescent="0.25">
      <c r="M1319" t="str">
        <f>IFERROR(INDEX(INVENTAIRE!$A$4:$A$502,INVENTAIRE!Q1047233),"")</f>
        <v/>
      </c>
      <c r="N1319" t="str">
        <f>IFERROR(INDEX('EMPRUNT MATERIEL'!$C$4:$C$361,'EMPRUNT MATERIEL'!L1047094),"")</f>
        <v/>
      </c>
    </row>
    <row r="1320" spans="13:14" x14ac:dyDescent="0.25">
      <c r="M1320" t="str">
        <f>IFERROR(INDEX(INVENTAIRE!$A$4:$A$502,INVENTAIRE!Q1047234),"")</f>
        <v/>
      </c>
      <c r="N1320" t="str">
        <f>IFERROR(INDEX('EMPRUNT MATERIEL'!$C$4:$C$361,'EMPRUNT MATERIEL'!L1047095),"")</f>
        <v/>
      </c>
    </row>
    <row r="1321" spans="13:14" x14ac:dyDescent="0.25">
      <c r="M1321" t="str">
        <f>IFERROR(INDEX(INVENTAIRE!$A$4:$A$502,INVENTAIRE!Q1047235),"")</f>
        <v/>
      </c>
      <c r="N1321" t="str">
        <f>IFERROR(INDEX('EMPRUNT MATERIEL'!$C$4:$C$361,'EMPRUNT MATERIEL'!L1047096),"")</f>
        <v/>
      </c>
    </row>
    <row r="1322" spans="13:14" x14ac:dyDescent="0.25">
      <c r="M1322" t="str">
        <f>IFERROR(INDEX(INVENTAIRE!$A$4:$A$502,INVENTAIRE!Q1047236),"")</f>
        <v/>
      </c>
      <c r="N1322" t="str">
        <f>IFERROR(INDEX('EMPRUNT MATERIEL'!$C$4:$C$361,'EMPRUNT MATERIEL'!L1047097),"")</f>
        <v/>
      </c>
    </row>
    <row r="1323" spans="13:14" x14ac:dyDescent="0.25">
      <c r="M1323" t="str">
        <f>IFERROR(INDEX(INVENTAIRE!$A$4:$A$502,INVENTAIRE!Q1047237),"")</f>
        <v/>
      </c>
      <c r="N1323" t="str">
        <f>IFERROR(INDEX('EMPRUNT MATERIEL'!$C$4:$C$361,'EMPRUNT MATERIEL'!L1047098),"")</f>
        <v/>
      </c>
    </row>
    <row r="1324" spans="13:14" x14ac:dyDescent="0.25">
      <c r="M1324" t="str">
        <f>IFERROR(INDEX(INVENTAIRE!$A$4:$A$502,INVENTAIRE!Q1047238),"")</f>
        <v/>
      </c>
      <c r="N1324" t="str">
        <f>IFERROR(INDEX('EMPRUNT MATERIEL'!$C$4:$C$361,'EMPRUNT MATERIEL'!L1047099),"")</f>
        <v/>
      </c>
    </row>
    <row r="1325" spans="13:14" x14ac:dyDescent="0.25">
      <c r="M1325" t="str">
        <f>IFERROR(INDEX(INVENTAIRE!$A$4:$A$502,INVENTAIRE!Q1047239),"")</f>
        <v/>
      </c>
      <c r="N1325" t="str">
        <f>IFERROR(INDEX('EMPRUNT MATERIEL'!$C$4:$C$361,'EMPRUNT MATERIEL'!L1047100),"")</f>
        <v/>
      </c>
    </row>
    <row r="1326" spans="13:14" x14ac:dyDescent="0.25">
      <c r="M1326" t="str">
        <f>IFERROR(INDEX(INVENTAIRE!$A$4:$A$502,INVENTAIRE!Q1047240),"")</f>
        <v/>
      </c>
      <c r="N1326" t="str">
        <f>IFERROR(INDEX('EMPRUNT MATERIEL'!$C$4:$C$361,'EMPRUNT MATERIEL'!L1047101),"")</f>
        <v/>
      </c>
    </row>
    <row r="1327" spans="13:14" x14ac:dyDescent="0.25">
      <c r="M1327" t="str">
        <f>IFERROR(INDEX(INVENTAIRE!$A$4:$A$502,INVENTAIRE!Q1047241),"")</f>
        <v/>
      </c>
      <c r="N1327" t="str">
        <f>IFERROR(INDEX('EMPRUNT MATERIEL'!$C$4:$C$361,'EMPRUNT MATERIEL'!L1047102),"")</f>
        <v/>
      </c>
    </row>
    <row r="1328" spans="13:14" x14ac:dyDescent="0.25">
      <c r="M1328" t="str">
        <f>IFERROR(INDEX(INVENTAIRE!$A$4:$A$502,INVENTAIRE!Q1047242),"")</f>
        <v/>
      </c>
      <c r="N1328" t="str">
        <f>IFERROR(INDEX('EMPRUNT MATERIEL'!$C$4:$C$361,'EMPRUNT MATERIEL'!L1047103),"")</f>
        <v/>
      </c>
    </row>
    <row r="1329" spans="13:14" x14ac:dyDescent="0.25">
      <c r="M1329" t="str">
        <f>IFERROR(INDEX(INVENTAIRE!$A$4:$A$502,INVENTAIRE!Q1047243),"")</f>
        <v/>
      </c>
      <c r="N1329" t="str">
        <f>IFERROR(INDEX('EMPRUNT MATERIEL'!$C$4:$C$361,'EMPRUNT MATERIEL'!L1047104),"")</f>
        <v/>
      </c>
    </row>
    <row r="1330" spans="13:14" x14ac:dyDescent="0.25">
      <c r="M1330" t="str">
        <f>IFERROR(INDEX(INVENTAIRE!$A$4:$A$502,INVENTAIRE!Q1047244),"")</f>
        <v/>
      </c>
      <c r="N1330" t="str">
        <f>IFERROR(INDEX('EMPRUNT MATERIEL'!$C$4:$C$361,'EMPRUNT MATERIEL'!L1047105),"")</f>
        <v/>
      </c>
    </row>
    <row r="1331" spans="13:14" x14ac:dyDescent="0.25">
      <c r="M1331" t="str">
        <f>IFERROR(INDEX(INVENTAIRE!$A$4:$A$502,INVENTAIRE!Q1047245),"")</f>
        <v/>
      </c>
      <c r="N1331" t="str">
        <f>IFERROR(INDEX('EMPRUNT MATERIEL'!$C$4:$C$361,'EMPRUNT MATERIEL'!L1047106),"")</f>
        <v/>
      </c>
    </row>
    <row r="1332" spans="13:14" x14ac:dyDescent="0.25">
      <c r="M1332" t="str">
        <f>IFERROR(INDEX(INVENTAIRE!$A$4:$A$502,INVENTAIRE!Q1047246),"")</f>
        <v/>
      </c>
      <c r="N1332" t="str">
        <f>IFERROR(INDEX('EMPRUNT MATERIEL'!$C$4:$C$361,'EMPRUNT MATERIEL'!L1047107),"")</f>
        <v/>
      </c>
    </row>
    <row r="1333" spans="13:14" x14ac:dyDescent="0.25">
      <c r="M1333" t="str">
        <f>IFERROR(INDEX(INVENTAIRE!$A$4:$A$502,INVENTAIRE!Q1047247),"")</f>
        <v/>
      </c>
      <c r="N1333" t="str">
        <f>IFERROR(INDEX('EMPRUNT MATERIEL'!$C$4:$C$361,'EMPRUNT MATERIEL'!L1047108),"")</f>
        <v/>
      </c>
    </row>
    <row r="1334" spans="13:14" x14ac:dyDescent="0.25">
      <c r="M1334" t="str">
        <f>IFERROR(INDEX(INVENTAIRE!$A$4:$A$502,INVENTAIRE!Q1047248),"")</f>
        <v/>
      </c>
      <c r="N1334" t="str">
        <f>IFERROR(INDEX('EMPRUNT MATERIEL'!$C$4:$C$361,'EMPRUNT MATERIEL'!L1047109),"")</f>
        <v/>
      </c>
    </row>
    <row r="1335" spans="13:14" x14ac:dyDescent="0.25">
      <c r="M1335" t="str">
        <f>IFERROR(INDEX(INVENTAIRE!$A$4:$A$502,INVENTAIRE!Q1047249),"")</f>
        <v/>
      </c>
      <c r="N1335" t="str">
        <f>IFERROR(INDEX('EMPRUNT MATERIEL'!$C$4:$C$361,'EMPRUNT MATERIEL'!L1047110),"")</f>
        <v/>
      </c>
    </row>
    <row r="1336" spans="13:14" x14ac:dyDescent="0.25">
      <c r="M1336" t="str">
        <f>IFERROR(INDEX(INVENTAIRE!$A$4:$A$502,INVENTAIRE!Q1047250),"")</f>
        <v/>
      </c>
      <c r="N1336" t="str">
        <f>IFERROR(INDEX('EMPRUNT MATERIEL'!$C$4:$C$361,'EMPRUNT MATERIEL'!L1047111),"")</f>
        <v/>
      </c>
    </row>
    <row r="1337" spans="13:14" x14ac:dyDescent="0.25">
      <c r="M1337" t="str">
        <f>IFERROR(INDEX(INVENTAIRE!$A$4:$A$502,INVENTAIRE!Q1047251),"")</f>
        <v/>
      </c>
      <c r="N1337" t="str">
        <f>IFERROR(INDEX('EMPRUNT MATERIEL'!$C$4:$C$361,'EMPRUNT MATERIEL'!L1047112),"")</f>
        <v/>
      </c>
    </row>
    <row r="1338" spans="13:14" x14ac:dyDescent="0.25">
      <c r="M1338" t="str">
        <f>IFERROR(INDEX(INVENTAIRE!$A$4:$A$502,INVENTAIRE!Q1047252),"")</f>
        <v/>
      </c>
      <c r="N1338" t="str">
        <f>IFERROR(INDEX('EMPRUNT MATERIEL'!$C$4:$C$361,'EMPRUNT MATERIEL'!L1047113),"")</f>
        <v/>
      </c>
    </row>
    <row r="1339" spans="13:14" x14ac:dyDescent="0.25">
      <c r="M1339" t="str">
        <f>IFERROR(INDEX(INVENTAIRE!$A$4:$A$502,INVENTAIRE!Q1047253),"")</f>
        <v/>
      </c>
      <c r="N1339" t="str">
        <f>IFERROR(INDEX('EMPRUNT MATERIEL'!$C$4:$C$361,'EMPRUNT MATERIEL'!L1047114),"")</f>
        <v/>
      </c>
    </row>
    <row r="1340" spans="13:14" x14ac:dyDescent="0.25">
      <c r="M1340" t="str">
        <f>IFERROR(INDEX(INVENTAIRE!$A$4:$A$502,INVENTAIRE!Q1047254),"")</f>
        <v/>
      </c>
      <c r="N1340" t="str">
        <f>IFERROR(INDEX('EMPRUNT MATERIEL'!$C$4:$C$361,'EMPRUNT MATERIEL'!L1047115),"")</f>
        <v/>
      </c>
    </row>
    <row r="1341" spans="13:14" x14ac:dyDescent="0.25">
      <c r="M1341" t="str">
        <f>IFERROR(INDEX(INVENTAIRE!$A$4:$A$502,INVENTAIRE!Q1047255),"")</f>
        <v/>
      </c>
      <c r="N1341" t="str">
        <f>IFERROR(INDEX('EMPRUNT MATERIEL'!$C$4:$C$361,'EMPRUNT MATERIEL'!L1047116),"")</f>
        <v/>
      </c>
    </row>
    <row r="1342" spans="13:14" x14ac:dyDescent="0.25">
      <c r="M1342" t="str">
        <f>IFERROR(INDEX(INVENTAIRE!$A$4:$A$502,INVENTAIRE!Q1047256),"")</f>
        <v/>
      </c>
      <c r="N1342" t="str">
        <f>IFERROR(INDEX('EMPRUNT MATERIEL'!$C$4:$C$361,'EMPRUNT MATERIEL'!L1047117),"")</f>
        <v/>
      </c>
    </row>
    <row r="1343" spans="13:14" x14ac:dyDescent="0.25">
      <c r="M1343" t="str">
        <f>IFERROR(INDEX(INVENTAIRE!$A$4:$A$502,INVENTAIRE!Q1047257),"")</f>
        <v/>
      </c>
      <c r="N1343" t="str">
        <f>IFERROR(INDEX('EMPRUNT MATERIEL'!$C$4:$C$361,'EMPRUNT MATERIEL'!L1047118),"")</f>
        <v/>
      </c>
    </row>
    <row r="1344" spans="13:14" x14ac:dyDescent="0.25">
      <c r="M1344" t="str">
        <f>IFERROR(INDEX(INVENTAIRE!$A$4:$A$502,INVENTAIRE!Q1047258),"")</f>
        <v/>
      </c>
      <c r="N1344" t="str">
        <f>IFERROR(INDEX('EMPRUNT MATERIEL'!$C$4:$C$361,'EMPRUNT MATERIEL'!L1047119),"")</f>
        <v/>
      </c>
    </row>
    <row r="1345" spans="13:14" x14ac:dyDescent="0.25">
      <c r="M1345" t="str">
        <f>IFERROR(INDEX(INVENTAIRE!$A$4:$A$502,INVENTAIRE!Q1047259),"")</f>
        <v/>
      </c>
      <c r="N1345" t="str">
        <f>IFERROR(INDEX('EMPRUNT MATERIEL'!$C$4:$C$361,'EMPRUNT MATERIEL'!L1047120),"")</f>
        <v/>
      </c>
    </row>
    <row r="1346" spans="13:14" x14ac:dyDescent="0.25">
      <c r="M1346" t="str">
        <f>IFERROR(INDEX(INVENTAIRE!$A$4:$A$502,INVENTAIRE!Q1047260),"")</f>
        <v/>
      </c>
      <c r="N1346" t="str">
        <f>IFERROR(INDEX('EMPRUNT MATERIEL'!$C$4:$C$361,'EMPRUNT MATERIEL'!L1047121),"")</f>
        <v/>
      </c>
    </row>
    <row r="1347" spans="13:14" x14ac:dyDescent="0.25">
      <c r="M1347" t="str">
        <f>IFERROR(INDEX(INVENTAIRE!$A$4:$A$502,INVENTAIRE!Q1047261),"")</f>
        <v/>
      </c>
      <c r="N1347" t="str">
        <f>IFERROR(INDEX('EMPRUNT MATERIEL'!$C$4:$C$361,'EMPRUNT MATERIEL'!L1047122),"")</f>
        <v/>
      </c>
    </row>
    <row r="1348" spans="13:14" x14ac:dyDescent="0.25">
      <c r="M1348" t="str">
        <f>IFERROR(INDEX(INVENTAIRE!$A$4:$A$502,INVENTAIRE!Q1047262),"")</f>
        <v/>
      </c>
      <c r="N1348" t="str">
        <f>IFERROR(INDEX('EMPRUNT MATERIEL'!$C$4:$C$361,'EMPRUNT MATERIEL'!L1047123),"")</f>
        <v/>
      </c>
    </row>
    <row r="1349" spans="13:14" x14ac:dyDescent="0.25">
      <c r="M1349" t="str">
        <f>IFERROR(INDEX(INVENTAIRE!$A$4:$A$502,INVENTAIRE!Q1047263),"")</f>
        <v/>
      </c>
      <c r="N1349" t="str">
        <f>IFERROR(INDEX('EMPRUNT MATERIEL'!$C$4:$C$361,'EMPRUNT MATERIEL'!L1047124),"")</f>
        <v/>
      </c>
    </row>
    <row r="1350" spans="13:14" x14ac:dyDescent="0.25">
      <c r="M1350" t="str">
        <f>IFERROR(INDEX(INVENTAIRE!$A$4:$A$502,INVENTAIRE!Q1047264),"")</f>
        <v/>
      </c>
      <c r="N1350" t="str">
        <f>IFERROR(INDEX('EMPRUNT MATERIEL'!$C$4:$C$361,'EMPRUNT MATERIEL'!L1047125),"")</f>
        <v/>
      </c>
    </row>
    <row r="1351" spans="13:14" x14ac:dyDescent="0.25">
      <c r="M1351" t="str">
        <f>IFERROR(INDEX(INVENTAIRE!$A$4:$A$502,INVENTAIRE!Q1047265),"")</f>
        <v/>
      </c>
      <c r="N1351" t="str">
        <f>IFERROR(INDEX('EMPRUNT MATERIEL'!$C$4:$C$361,'EMPRUNT MATERIEL'!L1047126),"")</f>
        <v/>
      </c>
    </row>
    <row r="1352" spans="13:14" x14ac:dyDescent="0.25">
      <c r="M1352" t="str">
        <f>IFERROR(INDEX(INVENTAIRE!$A$4:$A$502,INVENTAIRE!Q1047266),"")</f>
        <v/>
      </c>
      <c r="N1352" t="str">
        <f>IFERROR(INDEX('EMPRUNT MATERIEL'!$C$4:$C$361,'EMPRUNT MATERIEL'!L1047127),"")</f>
        <v/>
      </c>
    </row>
    <row r="1353" spans="13:14" x14ac:dyDescent="0.25">
      <c r="M1353" t="str">
        <f>IFERROR(INDEX(INVENTAIRE!$A$4:$A$502,INVENTAIRE!Q1047267),"")</f>
        <v/>
      </c>
      <c r="N1353" t="str">
        <f>IFERROR(INDEX('EMPRUNT MATERIEL'!$C$4:$C$361,'EMPRUNT MATERIEL'!L1047128),"")</f>
        <v/>
      </c>
    </row>
    <row r="1354" spans="13:14" x14ac:dyDescent="0.25">
      <c r="M1354" t="str">
        <f>IFERROR(INDEX(INVENTAIRE!$A$4:$A$502,INVENTAIRE!Q1047268),"")</f>
        <v/>
      </c>
      <c r="N1354" t="str">
        <f>IFERROR(INDEX('EMPRUNT MATERIEL'!$C$4:$C$361,'EMPRUNT MATERIEL'!L1047129),"")</f>
        <v/>
      </c>
    </row>
    <row r="1355" spans="13:14" x14ac:dyDescent="0.25">
      <c r="M1355" t="str">
        <f>IFERROR(INDEX(INVENTAIRE!$A$4:$A$502,INVENTAIRE!Q1047269),"")</f>
        <v/>
      </c>
      <c r="N1355" t="str">
        <f>IFERROR(INDEX('EMPRUNT MATERIEL'!$C$4:$C$361,'EMPRUNT MATERIEL'!L1047130),"")</f>
        <v/>
      </c>
    </row>
    <row r="1356" spans="13:14" x14ac:dyDescent="0.25">
      <c r="M1356" t="str">
        <f>IFERROR(INDEX(INVENTAIRE!$A$4:$A$502,INVENTAIRE!Q1047270),"")</f>
        <v/>
      </c>
      <c r="N1356" t="str">
        <f>IFERROR(INDEX('EMPRUNT MATERIEL'!$C$4:$C$361,'EMPRUNT MATERIEL'!L1047131),"")</f>
        <v/>
      </c>
    </row>
    <row r="1357" spans="13:14" x14ac:dyDescent="0.25">
      <c r="M1357" t="str">
        <f>IFERROR(INDEX(INVENTAIRE!$A$4:$A$502,INVENTAIRE!Q1047271),"")</f>
        <v/>
      </c>
      <c r="N1357" t="str">
        <f>IFERROR(INDEX('EMPRUNT MATERIEL'!$C$4:$C$361,'EMPRUNT MATERIEL'!L1047132),"")</f>
        <v/>
      </c>
    </row>
    <row r="1358" spans="13:14" x14ac:dyDescent="0.25">
      <c r="M1358" t="str">
        <f>IFERROR(INDEX(INVENTAIRE!$A$4:$A$502,INVENTAIRE!Q1047272),"")</f>
        <v/>
      </c>
      <c r="N1358" t="str">
        <f>IFERROR(INDEX('EMPRUNT MATERIEL'!$C$4:$C$361,'EMPRUNT MATERIEL'!L1047133),"")</f>
        <v/>
      </c>
    </row>
    <row r="1359" spans="13:14" x14ac:dyDescent="0.25">
      <c r="M1359" t="str">
        <f>IFERROR(INDEX(INVENTAIRE!$A$4:$A$502,INVENTAIRE!Q1047273),"")</f>
        <v/>
      </c>
      <c r="N1359" t="str">
        <f>IFERROR(INDEX('EMPRUNT MATERIEL'!$C$4:$C$361,'EMPRUNT MATERIEL'!L1047134),"")</f>
        <v/>
      </c>
    </row>
    <row r="1360" spans="13:14" x14ac:dyDescent="0.25">
      <c r="M1360" t="str">
        <f>IFERROR(INDEX(INVENTAIRE!$A$4:$A$502,INVENTAIRE!Q1047274),"")</f>
        <v/>
      </c>
      <c r="N1360" t="str">
        <f>IFERROR(INDEX('EMPRUNT MATERIEL'!$C$4:$C$361,'EMPRUNT MATERIEL'!L1047135),"")</f>
        <v/>
      </c>
    </row>
    <row r="1361" spans="13:14" x14ac:dyDescent="0.25">
      <c r="M1361" t="str">
        <f>IFERROR(INDEX(INVENTAIRE!$A$4:$A$502,INVENTAIRE!Q1047275),"")</f>
        <v/>
      </c>
      <c r="N1361" t="str">
        <f>IFERROR(INDEX('EMPRUNT MATERIEL'!$C$4:$C$361,'EMPRUNT MATERIEL'!L1047136),"")</f>
        <v/>
      </c>
    </row>
    <row r="1362" spans="13:14" x14ac:dyDescent="0.25">
      <c r="M1362" t="str">
        <f>IFERROR(INDEX(INVENTAIRE!$A$4:$A$502,INVENTAIRE!Q1047276),"")</f>
        <v/>
      </c>
      <c r="N1362" t="str">
        <f>IFERROR(INDEX('EMPRUNT MATERIEL'!$C$4:$C$361,'EMPRUNT MATERIEL'!L1047137),"")</f>
        <v/>
      </c>
    </row>
    <row r="1363" spans="13:14" x14ac:dyDescent="0.25">
      <c r="M1363" t="str">
        <f>IFERROR(INDEX(INVENTAIRE!$A$4:$A$502,INVENTAIRE!Q1047277),"")</f>
        <v/>
      </c>
      <c r="N1363" t="str">
        <f>IFERROR(INDEX('EMPRUNT MATERIEL'!$C$4:$C$361,'EMPRUNT MATERIEL'!L1047138),"")</f>
        <v/>
      </c>
    </row>
    <row r="1364" spans="13:14" x14ac:dyDescent="0.25">
      <c r="M1364" t="str">
        <f>IFERROR(INDEX(INVENTAIRE!$A$4:$A$502,INVENTAIRE!Q1047278),"")</f>
        <v/>
      </c>
      <c r="N1364" t="str">
        <f>IFERROR(INDEX('EMPRUNT MATERIEL'!$C$4:$C$361,'EMPRUNT MATERIEL'!L1047139),"")</f>
        <v/>
      </c>
    </row>
    <row r="1365" spans="13:14" x14ac:dyDescent="0.25">
      <c r="M1365" t="str">
        <f>IFERROR(INDEX(INVENTAIRE!$A$4:$A$502,INVENTAIRE!Q1047279),"")</f>
        <v/>
      </c>
      <c r="N1365" t="str">
        <f>IFERROR(INDEX('EMPRUNT MATERIEL'!$C$4:$C$361,'EMPRUNT MATERIEL'!L1047140),"")</f>
        <v/>
      </c>
    </row>
    <row r="1366" spans="13:14" x14ac:dyDescent="0.25">
      <c r="M1366" t="str">
        <f>IFERROR(INDEX(INVENTAIRE!$A$4:$A$502,INVENTAIRE!Q1047280),"")</f>
        <v/>
      </c>
      <c r="N1366" t="str">
        <f>IFERROR(INDEX('EMPRUNT MATERIEL'!$C$4:$C$361,'EMPRUNT MATERIEL'!L1047141),"")</f>
        <v/>
      </c>
    </row>
    <row r="1367" spans="13:14" x14ac:dyDescent="0.25">
      <c r="M1367" t="str">
        <f>IFERROR(INDEX(INVENTAIRE!$A$4:$A$502,INVENTAIRE!Q1047281),"")</f>
        <v/>
      </c>
      <c r="N1367" t="str">
        <f>IFERROR(INDEX('EMPRUNT MATERIEL'!$C$4:$C$361,'EMPRUNT MATERIEL'!L1047142),"")</f>
        <v/>
      </c>
    </row>
    <row r="1368" spans="13:14" x14ac:dyDescent="0.25">
      <c r="M1368" t="str">
        <f>IFERROR(INDEX(INVENTAIRE!$A$4:$A$502,INVENTAIRE!Q1047282),"")</f>
        <v/>
      </c>
      <c r="N1368" t="str">
        <f>IFERROR(INDEX('EMPRUNT MATERIEL'!$C$4:$C$361,'EMPRUNT MATERIEL'!L1047143),"")</f>
        <v/>
      </c>
    </row>
    <row r="1369" spans="13:14" x14ac:dyDescent="0.25">
      <c r="M1369" t="str">
        <f>IFERROR(INDEX(INVENTAIRE!$A$4:$A$502,INVENTAIRE!Q1047283),"")</f>
        <v/>
      </c>
      <c r="N1369" t="str">
        <f>IFERROR(INDEX('EMPRUNT MATERIEL'!$C$4:$C$361,'EMPRUNT MATERIEL'!L1047144),"")</f>
        <v/>
      </c>
    </row>
    <row r="1370" spans="13:14" x14ac:dyDescent="0.25">
      <c r="M1370" t="str">
        <f>IFERROR(INDEX(INVENTAIRE!$A$4:$A$502,INVENTAIRE!Q1047284),"")</f>
        <v/>
      </c>
      <c r="N1370" t="str">
        <f>IFERROR(INDEX('EMPRUNT MATERIEL'!$C$4:$C$361,'EMPRUNT MATERIEL'!L1047145),"")</f>
        <v/>
      </c>
    </row>
    <row r="1371" spans="13:14" x14ac:dyDescent="0.25">
      <c r="M1371" t="str">
        <f>IFERROR(INDEX(INVENTAIRE!$A$4:$A$502,INVENTAIRE!Q1047285),"")</f>
        <v/>
      </c>
      <c r="N1371" t="str">
        <f>IFERROR(INDEX('EMPRUNT MATERIEL'!$C$4:$C$361,'EMPRUNT MATERIEL'!L1047146),"")</f>
        <v/>
      </c>
    </row>
    <row r="1372" spans="13:14" x14ac:dyDescent="0.25">
      <c r="M1372" t="str">
        <f>IFERROR(INDEX(INVENTAIRE!$A$4:$A$502,INVENTAIRE!Q1047286),"")</f>
        <v/>
      </c>
      <c r="N1372" t="str">
        <f>IFERROR(INDEX('EMPRUNT MATERIEL'!$C$4:$C$361,'EMPRUNT MATERIEL'!L1047147),"")</f>
        <v/>
      </c>
    </row>
    <row r="1373" spans="13:14" x14ac:dyDescent="0.25">
      <c r="M1373" t="str">
        <f>IFERROR(INDEX(INVENTAIRE!$A$4:$A$502,INVENTAIRE!Q1047287),"")</f>
        <v/>
      </c>
      <c r="N1373" t="str">
        <f>IFERROR(INDEX('EMPRUNT MATERIEL'!$C$4:$C$361,'EMPRUNT MATERIEL'!L1047148),"")</f>
        <v/>
      </c>
    </row>
    <row r="1374" spans="13:14" x14ac:dyDescent="0.25">
      <c r="M1374" t="str">
        <f>IFERROR(INDEX(INVENTAIRE!$A$4:$A$502,INVENTAIRE!Q1047288),"")</f>
        <v/>
      </c>
      <c r="N1374" t="str">
        <f>IFERROR(INDEX('EMPRUNT MATERIEL'!$C$4:$C$361,'EMPRUNT MATERIEL'!L1047149),"")</f>
        <v/>
      </c>
    </row>
    <row r="1375" spans="13:14" x14ac:dyDescent="0.25">
      <c r="M1375" t="str">
        <f>IFERROR(INDEX(INVENTAIRE!$A$4:$A$502,INVENTAIRE!Q1047289),"")</f>
        <v/>
      </c>
      <c r="N1375" t="str">
        <f>IFERROR(INDEX('EMPRUNT MATERIEL'!$C$4:$C$361,'EMPRUNT MATERIEL'!L1047150),"")</f>
        <v/>
      </c>
    </row>
    <row r="1376" spans="13:14" x14ac:dyDescent="0.25">
      <c r="M1376" t="str">
        <f>IFERROR(INDEX(INVENTAIRE!$A$4:$A$502,INVENTAIRE!Q1047290),"")</f>
        <v/>
      </c>
      <c r="N1376" t="str">
        <f>IFERROR(INDEX('EMPRUNT MATERIEL'!$C$4:$C$361,'EMPRUNT MATERIEL'!L1047151),"")</f>
        <v/>
      </c>
    </row>
    <row r="1377" spans="13:14" x14ac:dyDescent="0.25">
      <c r="M1377" t="str">
        <f>IFERROR(INDEX(INVENTAIRE!$A$4:$A$502,INVENTAIRE!Q1047291),"")</f>
        <v/>
      </c>
      <c r="N1377" t="str">
        <f>IFERROR(INDEX('EMPRUNT MATERIEL'!$C$4:$C$361,'EMPRUNT MATERIEL'!L1047152),"")</f>
        <v/>
      </c>
    </row>
    <row r="1378" spans="13:14" x14ac:dyDescent="0.25">
      <c r="M1378" t="str">
        <f>IFERROR(INDEX(INVENTAIRE!$A$4:$A$502,INVENTAIRE!Q1047292),"")</f>
        <v/>
      </c>
      <c r="N1378" t="str">
        <f>IFERROR(INDEX('EMPRUNT MATERIEL'!$C$4:$C$361,'EMPRUNT MATERIEL'!L1047153),"")</f>
        <v/>
      </c>
    </row>
    <row r="1379" spans="13:14" x14ac:dyDescent="0.25">
      <c r="M1379" t="str">
        <f>IFERROR(INDEX(INVENTAIRE!$A$4:$A$502,INVENTAIRE!Q1047293),"")</f>
        <v/>
      </c>
      <c r="N1379" t="str">
        <f>IFERROR(INDEX('EMPRUNT MATERIEL'!$C$4:$C$361,'EMPRUNT MATERIEL'!L1047154),"")</f>
        <v/>
      </c>
    </row>
    <row r="1380" spans="13:14" x14ac:dyDescent="0.25">
      <c r="M1380" t="str">
        <f>IFERROR(INDEX(INVENTAIRE!$A$4:$A$502,INVENTAIRE!Q1047294),"")</f>
        <v/>
      </c>
      <c r="N1380" t="str">
        <f>IFERROR(INDEX('EMPRUNT MATERIEL'!$C$4:$C$361,'EMPRUNT MATERIEL'!L1047155),"")</f>
        <v/>
      </c>
    </row>
    <row r="1381" spans="13:14" x14ac:dyDescent="0.25">
      <c r="M1381" t="str">
        <f>IFERROR(INDEX(INVENTAIRE!$A$4:$A$502,INVENTAIRE!Q1047295),"")</f>
        <v/>
      </c>
      <c r="N1381" t="str">
        <f>IFERROR(INDEX('EMPRUNT MATERIEL'!$C$4:$C$361,'EMPRUNT MATERIEL'!L1047156),"")</f>
        <v/>
      </c>
    </row>
    <row r="1382" spans="13:14" x14ac:dyDescent="0.25">
      <c r="M1382" t="str">
        <f>IFERROR(INDEX(INVENTAIRE!$A$4:$A$502,INVENTAIRE!Q1047296),"")</f>
        <v/>
      </c>
      <c r="N1382" t="str">
        <f>IFERROR(INDEX('EMPRUNT MATERIEL'!$C$4:$C$361,'EMPRUNT MATERIEL'!L1047157),"")</f>
        <v/>
      </c>
    </row>
    <row r="1383" spans="13:14" x14ac:dyDescent="0.25">
      <c r="M1383" t="str">
        <f>IFERROR(INDEX(INVENTAIRE!$A$4:$A$502,INVENTAIRE!Q1047297),"")</f>
        <v/>
      </c>
      <c r="N1383" t="str">
        <f>IFERROR(INDEX('EMPRUNT MATERIEL'!$C$4:$C$361,'EMPRUNT MATERIEL'!L1047158),"")</f>
        <v/>
      </c>
    </row>
    <row r="1384" spans="13:14" x14ac:dyDescent="0.25">
      <c r="M1384" t="str">
        <f>IFERROR(INDEX(INVENTAIRE!$A$4:$A$502,INVENTAIRE!Q1047298),"")</f>
        <v/>
      </c>
      <c r="N1384" t="str">
        <f>IFERROR(INDEX('EMPRUNT MATERIEL'!$C$4:$C$361,'EMPRUNT MATERIEL'!L1047159),"")</f>
        <v/>
      </c>
    </row>
    <row r="1385" spans="13:14" x14ac:dyDescent="0.25">
      <c r="M1385" t="str">
        <f>IFERROR(INDEX(INVENTAIRE!$A$4:$A$502,INVENTAIRE!Q1047299),"")</f>
        <v/>
      </c>
      <c r="N1385" t="str">
        <f>IFERROR(INDEX('EMPRUNT MATERIEL'!$C$4:$C$361,'EMPRUNT MATERIEL'!L1047160),"")</f>
        <v/>
      </c>
    </row>
    <row r="1386" spans="13:14" x14ac:dyDescent="0.25">
      <c r="M1386" t="str">
        <f>IFERROR(INDEX(INVENTAIRE!$A$4:$A$502,INVENTAIRE!Q1047300),"")</f>
        <v/>
      </c>
      <c r="N1386" t="str">
        <f>IFERROR(INDEX('EMPRUNT MATERIEL'!$C$4:$C$361,'EMPRUNT MATERIEL'!L1047161),"")</f>
        <v/>
      </c>
    </row>
    <row r="1387" spans="13:14" x14ac:dyDescent="0.25">
      <c r="M1387" t="str">
        <f>IFERROR(INDEX(INVENTAIRE!$A$4:$A$502,INVENTAIRE!Q1047301),"")</f>
        <v/>
      </c>
      <c r="N1387" t="str">
        <f>IFERROR(INDEX('EMPRUNT MATERIEL'!$C$4:$C$361,'EMPRUNT MATERIEL'!L1047162),"")</f>
        <v/>
      </c>
    </row>
    <row r="1388" spans="13:14" x14ac:dyDescent="0.25">
      <c r="M1388" t="str">
        <f>IFERROR(INDEX(INVENTAIRE!$A$4:$A$502,INVENTAIRE!Q1047302),"")</f>
        <v/>
      </c>
      <c r="N1388" t="str">
        <f>IFERROR(INDEX('EMPRUNT MATERIEL'!$C$4:$C$361,'EMPRUNT MATERIEL'!L1047163),"")</f>
        <v/>
      </c>
    </row>
    <row r="1389" spans="13:14" x14ac:dyDescent="0.25">
      <c r="M1389" t="str">
        <f>IFERROR(INDEX(INVENTAIRE!$A$4:$A$502,INVENTAIRE!Q1047303),"")</f>
        <v/>
      </c>
      <c r="N1389" t="str">
        <f>IFERROR(INDEX('EMPRUNT MATERIEL'!$C$4:$C$361,'EMPRUNT MATERIEL'!L1047164),"")</f>
        <v/>
      </c>
    </row>
    <row r="1390" spans="13:14" x14ac:dyDescent="0.25">
      <c r="M1390" t="str">
        <f>IFERROR(INDEX(INVENTAIRE!$A$4:$A$502,INVENTAIRE!Q1047304),"")</f>
        <v/>
      </c>
      <c r="N1390" t="str">
        <f>IFERROR(INDEX('EMPRUNT MATERIEL'!$C$4:$C$361,'EMPRUNT MATERIEL'!L1047165),"")</f>
        <v/>
      </c>
    </row>
    <row r="1391" spans="13:14" x14ac:dyDescent="0.25">
      <c r="M1391" t="str">
        <f>IFERROR(INDEX(INVENTAIRE!$A$4:$A$502,INVENTAIRE!Q1047305),"")</f>
        <v/>
      </c>
      <c r="N1391" t="str">
        <f>IFERROR(INDEX('EMPRUNT MATERIEL'!$C$4:$C$361,'EMPRUNT MATERIEL'!L1047166),"")</f>
        <v/>
      </c>
    </row>
    <row r="1392" spans="13:14" x14ac:dyDescent="0.25">
      <c r="M1392" t="str">
        <f>IFERROR(INDEX(INVENTAIRE!$A$4:$A$502,INVENTAIRE!Q1047306),"")</f>
        <v/>
      </c>
      <c r="N1392" t="str">
        <f>IFERROR(INDEX('EMPRUNT MATERIEL'!$C$4:$C$361,'EMPRUNT MATERIEL'!L1047167),"")</f>
        <v/>
      </c>
    </row>
    <row r="1393" spans="13:14" x14ac:dyDescent="0.25">
      <c r="M1393" t="str">
        <f>IFERROR(INDEX(INVENTAIRE!$A$4:$A$502,INVENTAIRE!Q1047307),"")</f>
        <v/>
      </c>
      <c r="N1393" t="str">
        <f>IFERROR(INDEX('EMPRUNT MATERIEL'!$C$4:$C$361,'EMPRUNT MATERIEL'!L1047168),"")</f>
        <v/>
      </c>
    </row>
    <row r="1394" spans="13:14" x14ac:dyDescent="0.25">
      <c r="M1394" t="str">
        <f>IFERROR(INDEX(INVENTAIRE!$A$4:$A$502,INVENTAIRE!Q1047308),"")</f>
        <v/>
      </c>
      <c r="N1394" t="str">
        <f>IFERROR(INDEX('EMPRUNT MATERIEL'!$C$4:$C$361,'EMPRUNT MATERIEL'!L1047169),"")</f>
        <v/>
      </c>
    </row>
    <row r="1395" spans="13:14" x14ac:dyDescent="0.25">
      <c r="M1395" t="str">
        <f>IFERROR(INDEX(INVENTAIRE!$A$4:$A$502,INVENTAIRE!Q1047309),"")</f>
        <v/>
      </c>
      <c r="N1395" t="str">
        <f>IFERROR(INDEX('EMPRUNT MATERIEL'!$C$4:$C$361,'EMPRUNT MATERIEL'!L1047170),"")</f>
        <v/>
      </c>
    </row>
    <row r="1396" spans="13:14" x14ac:dyDescent="0.25">
      <c r="M1396" t="str">
        <f>IFERROR(INDEX(INVENTAIRE!$A$4:$A$502,INVENTAIRE!Q1047310),"")</f>
        <v/>
      </c>
      <c r="N1396" t="str">
        <f>IFERROR(INDEX('EMPRUNT MATERIEL'!$C$4:$C$361,'EMPRUNT MATERIEL'!L1047171),"")</f>
        <v/>
      </c>
    </row>
    <row r="1397" spans="13:14" x14ac:dyDescent="0.25">
      <c r="M1397" t="str">
        <f>IFERROR(INDEX(INVENTAIRE!$A$4:$A$502,INVENTAIRE!Q1047311),"")</f>
        <v/>
      </c>
      <c r="N1397" t="str">
        <f>IFERROR(INDEX('EMPRUNT MATERIEL'!$C$4:$C$361,'EMPRUNT MATERIEL'!L1047172),"")</f>
        <v/>
      </c>
    </row>
    <row r="1398" spans="13:14" x14ac:dyDescent="0.25">
      <c r="M1398" t="str">
        <f>IFERROR(INDEX(INVENTAIRE!$A$4:$A$502,INVENTAIRE!Q1047312),"")</f>
        <v/>
      </c>
      <c r="N1398" t="str">
        <f>IFERROR(INDEX('EMPRUNT MATERIEL'!$C$4:$C$361,'EMPRUNT MATERIEL'!L1047173),"")</f>
        <v/>
      </c>
    </row>
    <row r="1399" spans="13:14" x14ac:dyDescent="0.25">
      <c r="M1399" t="str">
        <f>IFERROR(INDEX(INVENTAIRE!$A$4:$A$502,INVENTAIRE!Q1047313),"")</f>
        <v/>
      </c>
      <c r="N1399" t="str">
        <f>IFERROR(INDEX('EMPRUNT MATERIEL'!$C$4:$C$361,'EMPRUNT MATERIEL'!L1047174),"")</f>
        <v/>
      </c>
    </row>
    <row r="1400" spans="13:14" x14ac:dyDescent="0.25">
      <c r="M1400" t="str">
        <f>IFERROR(INDEX(INVENTAIRE!$A$4:$A$502,INVENTAIRE!Q1047314),"")</f>
        <v/>
      </c>
      <c r="N1400" t="str">
        <f>IFERROR(INDEX('EMPRUNT MATERIEL'!$C$4:$C$361,'EMPRUNT MATERIEL'!L1047175),"")</f>
        <v/>
      </c>
    </row>
    <row r="1401" spans="13:14" x14ac:dyDescent="0.25">
      <c r="M1401" t="str">
        <f>IFERROR(INDEX(INVENTAIRE!$A$4:$A$502,INVENTAIRE!Q1047315),"")</f>
        <v/>
      </c>
      <c r="N1401" t="str">
        <f>IFERROR(INDEX('EMPRUNT MATERIEL'!$C$4:$C$361,'EMPRUNT MATERIEL'!L1047176),"")</f>
        <v/>
      </c>
    </row>
    <row r="1402" spans="13:14" x14ac:dyDescent="0.25">
      <c r="M1402" t="str">
        <f>IFERROR(INDEX(INVENTAIRE!$A$4:$A$502,INVENTAIRE!Q1047316),"")</f>
        <v/>
      </c>
      <c r="N1402" t="str">
        <f>IFERROR(INDEX('EMPRUNT MATERIEL'!$C$4:$C$361,'EMPRUNT MATERIEL'!L1047177),"")</f>
        <v/>
      </c>
    </row>
    <row r="1403" spans="13:14" x14ac:dyDescent="0.25">
      <c r="M1403" t="str">
        <f>IFERROR(INDEX(INVENTAIRE!$A$4:$A$502,INVENTAIRE!Q1047317),"")</f>
        <v/>
      </c>
      <c r="N1403" t="str">
        <f>IFERROR(INDEX('EMPRUNT MATERIEL'!$C$4:$C$361,'EMPRUNT MATERIEL'!L1047178),"")</f>
        <v/>
      </c>
    </row>
    <row r="1404" spans="13:14" x14ac:dyDescent="0.25">
      <c r="M1404" t="str">
        <f>IFERROR(INDEX(INVENTAIRE!$A$4:$A$502,INVENTAIRE!Q1047318),"")</f>
        <v/>
      </c>
      <c r="N1404" t="str">
        <f>IFERROR(INDEX('EMPRUNT MATERIEL'!$C$4:$C$361,'EMPRUNT MATERIEL'!L1047179),"")</f>
        <v/>
      </c>
    </row>
    <row r="1405" spans="13:14" x14ac:dyDescent="0.25">
      <c r="M1405" t="str">
        <f>IFERROR(INDEX(INVENTAIRE!$A$4:$A$502,INVENTAIRE!Q1047319),"")</f>
        <v/>
      </c>
      <c r="N1405" t="str">
        <f>IFERROR(INDEX('EMPRUNT MATERIEL'!$C$4:$C$361,'EMPRUNT MATERIEL'!L1047180),"")</f>
        <v/>
      </c>
    </row>
    <row r="1406" spans="13:14" x14ac:dyDescent="0.25">
      <c r="M1406" t="str">
        <f>IFERROR(INDEX(INVENTAIRE!$A$4:$A$502,INVENTAIRE!Q1047320),"")</f>
        <v/>
      </c>
      <c r="N1406" t="str">
        <f>IFERROR(INDEX('EMPRUNT MATERIEL'!$C$4:$C$361,'EMPRUNT MATERIEL'!L1047181),"")</f>
        <v/>
      </c>
    </row>
    <row r="1407" spans="13:14" x14ac:dyDescent="0.25">
      <c r="M1407" t="str">
        <f>IFERROR(INDEX(INVENTAIRE!$A$4:$A$502,INVENTAIRE!Q1047321),"")</f>
        <v/>
      </c>
      <c r="N1407" t="str">
        <f>IFERROR(INDEX('EMPRUNT MATERIEL'!$C$4:$C$361,'EMPRUNT MATERIEL'!L1047182),"")</f>
        <v/>
      </c>
    </row>
    <row r="1408" spans="13:14" x14ac:dyDescent="0.25">
      <c r="M1408" t="str">
        <f>IFERROR(INDEX(INVENTAIRE!$A$4:$A$502,INVENTAIRE!Q1047322),"")</f>
        <v/>
      </c>
      <c r="N1408" t="str">
        <f>IFERROR(INDEX('EMPRUNT MATERIEL'!$C$4:$C$361,'EMPRUNT MATERIEL'!L1047183),"")</f>
        <v/>
      </c>
    </row>
    <row r="1409" spans="13:14" x14ac:dyDescent="0.25">
      <c r="M1409" t="str">
        <f>IFERROR(INDEX(INVENTAIRE!$A$4:$A$502,INVENTAIRE!Q1047323),"")</f>
        <v/>
      </c>
      <c r="N1409" t="str">
        <f>IFERROR(INDEX('EMPRUNT MATERIEL'!$C$4:$C$361,'EMPRUNT MATERIEL'!L1047184),"")</f>
        <v/>
      </c>
    </row>
    <row r="1410" spans="13:14" x14ac:dyDescent="0.25">
      <c r="M1410" t="str">
        <f>IFERROR(INDEX(INVENTAIRE!$A$4:$A$502,INVENTAIRE!Q1047324),"")</f>
        <v/>
      </c>
      <c r="N1410" t="str">
        <f>IFERROR(INDEX('EMPRUNT MATERIEL'!$C$4:$C$361,'EMPRUNT MATERIEL'!L1047185),"")</f>
        <v/>
      </c>
    </row>
    <row r="1411" spans="13:14" x14ac:dyDescent="0.25">
      <c r="M1411" t="str">
        <f>IFERROR(INDEX(INVENTAIRE!$A$4:$A$502,INVENTAIRE!Q1047325),"")</f>
        <v/>
      </c>
      <c r="N1411" t="str">
        <f>IFERROR(INDEX('EMPRUNT MATERIEL'!$C$4:$C$361,'EMPRUNT MATERIEL'!L1047186),"")</f>
        <v/>
      </c>
    </row>
    <row r="1412" spans="13:14" x14ac:dyDescent="0.25">
      <c r="M1412" t="str">
        <f>IFERROR(INDEX(INVENTAIRE!$A$4:$A$502,INVENTAIRE!Q1047326),"")</f>
        <v/>
      </c>
      <c r="N1412" t="str">
        <f>IFERROR(INDEX('EMPRUNT MATERIEL'!$C$4:$C$361,'EMPRUNT MATERIEL'!L1047187),"")</f>
        <v/>
      </c>
    </row>
    <row r="1413" spans="13:14" x14ac:dyDescent="0.25">
      <c r="M1413" t="str">
        <f>IFERROR(INDEX(INVENTAIRE!$A$4:$A$502,INVENTAIRE!Q1047327),"")</f>
        <v/>
      </c>
      <c r="N1413" t="str">
        <f>IFERROR(INDEX('EMPRUNT MATERIEL'!$C$4:$C$361,'EMPRUNT MATERIEL'!L1047188),"")</f>
        <v/>
      </c>
    </row>
    <row r="1414" spans="13:14" x14ac:dyDescent="0.25">
      <c r="M1414" t="str">
        <f>IFERROR(INDEX(INVENTAIRE!$A$4:$A$502,INVENTAIRE!Q1047328),"")</f>
        <v/>
      </c>
      <c r="N1414" t="str">
        <f>IFERROR(INDEX('EMPRUNT MATERIEL'!$C$4:$C$361,'EMPRUNT MATERIEL'!L1047189),"")</f>
        <v/>
      </c>
    </row>
    <row r="1415" spans="13:14" x14ac:dyDescent="0.25">
      <c r="M1415" t="str">
        <f>IFERROR(INDEX(INVENTAIRE!$A$4:$A$502,INVENTAIRE!Q1047329),"")</f>
        <v/>
      </c>
      <c r="N1415" t="str">
        <f>IFERROR(INDEX('EMPRUNT MATERIEL'!$C$4:$C$361,'EMPRUNT MATERIEL'!L1047190),"")</f>
        <v/>
      </c>
    </row>
    <row r="1416" spans="13:14" x14ac:dyDescent="0.25">
      <c r="M1416" t="str">
        <f>IFERROR(INDEX(INVENTAIRE!$A$4:$A$502,INVENTAIRE!Q1047330),"")</f>
        <v/>
      </c>
      <c r="N1416" t="str">
        <f>IFERROR(INDEX('EMPRUNT MATERIEL'!$C$4:$C$361,'EMPRUNT MATERIEL'!L1047191),"")</f>
        <v/>
      </c>
    </row>
    <row r="1417" spans="13:14" x14ac:dyDescent="0.25">
      <c r="M1417" t="str">
        <f>IFERROR(INDEX(INVENTAIRE!$A$4:$A$502,INVENTAIRE!Q1047331),"")</f>
        <v/>
      </c>
      <c r="N1417" t="str">
        <f>IFERROR(INDEX('EMPRUNT MATERIEL'!$C$4:$C$361,'EMPRUNT MATERIEL'!L1047192),"")</f>
        <v/>
      </c>
    </row>
    <row r="1418" spans="13:14" x14ac:dyDescent="0.25">
      <c r="M1418" t="str">
        <f>IFERROR(INDEX(INVENTAIRE!$A$4:$A$502,INVENTAIRE!Q1047332),"")</f>
        <v/>
      </c>
      <c r="N1418" t="str">
        <f>IFERROR(INDEX('EMPRUNT MATERIEL'!$C$4:$C$361,'EMPRUNT MATERIEL'!L1047193),"")</f>
        <v/>
      </c>
    </row>
    <row r="1419" spans="13:14" x14ac:dyDescent="0.25">
      <c r="M1419" t="str">
        <f>IFERROR(INDEX(INVENTAIRE!$A$4:$A$502,INVENTAIRE!Q1047333),"")</f>
        <v/>
      </c>
      <c r="N1419" t="str">
        <f>IFERROR(INDEX('EMPRUNT MATERIEL'!$C$4:$C$361,'EMPRUNT MATERIEL'!L1047194),"")</f>
        <v/>
      </c>
    </row>
    <row r="1420" spans="13:14" x14ac:dyDescent="0.25">
      <c r="M1420" t="str">
        <f>IFERROR(INDEX(INVENTAIRE!$A$4:$A$502,INVENTAIRE!Q1047334),"")</f>
        <v/>
      </c>
      <c r="N1420" t="str">
        <f>IFERROR(INDEX('EMPRUNT MATERIEL'!$C$4:$C$361,'EMPRUNT MATERIEL'!L1047195),"")</f>
        <v/>
      </c>
    </row>
    <row r="1421" spans="13:14" x14ac:dyDescent="0.25">
      <c r="M1421" t="str">
        <f>IFERROR(INDEX(INVENTAIRE!$A$4:$A$502,INVENTAIRE!Q1047335),"")</f>
        <v/>
      </c>
      <c r="N1421" t="str">
        <f>IFERROR(INDEX('EMPRUNT MATERIEL'!$C$4:$C$361,'EMPRUNT MATERIEL'!L1047196),"")</f>
        <v/>
      </c>
    </row>
    <row r="1422" spans="13:14" x14ac:dyDescent="0.25">
      <c r="M1422" t="str">
        <f>IFERROR(INDEX(INVENTAIRE!$A$4:$A$502,INVENTAIRE!Q1047336),"")</f>
        <v/>
      </c>
      <c r="N1422" t="str">
        <f>IFERROR(INDEX('EMPRUNT MATERIEL'!$C$4:$C$361,'EMPRUNT MATERIEL'!L1047197),"")</f>
        <v/>
      </c>
    </row>
    <row r="1423" spans="13:14" x14ac:dyDescent="0.25">
      <c r="M1423" t="str">
        <f>IFERROR(INDEX(INVENTAIRE!$A$4:$A$502,INVENTAIRE!Q1047337),"")</f>
        <v/>
      </c>
      <c r="N1423" t="str">
        <f>IFERROR(INDEX('EMPRUNT MATERIEL'!$C$4:$C$361,'EMPRUNT MATERIEL'!L1047198),"")</f>
        <v/>
      </c>
    </row>
    <row r="1424" spans="13:14" x14ac:dyDescent="0.25">
      <c r="M1424" t="str">
        <f>IFERROR(INDEX(INVENTAIRE!$A$4:$A$502,INVENTAIRE!Q1047338),"")</f>
        <v/>
      </c>
      <c r="N1424" t="str">
        <f>IFERROR(INDEX('EMPRUNT MATERIEL'!$C$4:$C$361,'EMPRUNT MATERIEL'!L1047199),"")</f>
        <v/>
      </c>
    </row>
    <row r="1425" spans="13:14" x14ac:dyDescent="0.25">
      <c r="M1425" t="str">
        <f>IFERROR(INDEX(INVENTAIRE!$A$4:$A$502,INVENTAIRE!Q1047339),"")</f>
        <v/>
      </c>
      <c r="N1425" t="str">
        <f>IFERROR(INDEX('EMPRUNT MATERIEL'!$C$4:$C$361,'EMPRUNT MATERIEL'!L1047200),"")</f>
        <v/>
      </c>
    </row>
    <row r="1426" spans="13:14" x14ac:dyDescent="0.25">
      <c r="M1426" t="str">
        <f>IFERROR(INDEX(INVENTAIRE!$A$4:$A$502,INVENTAIRE!Q1047340),"")</f>
        <v/>
      </c>
      <c r="N1426" t="str">
        <f>IFERROR(INDEX('EMPRUNT MATERIEL'!$C$4:$C$361,'EMPRUNT MATERIEL'!L1047201),"")</f>
        <v/>
      </c>
    </row>
    <row r="1427" spans="13:14" x14ac:dyDescent="0.25">
      <c r="M1427" t="str">
        <f>IFERROR(INDEX(INVENTAIRE!$A$4:$A$502,INVENTAIRE!Q1047341),"")</f>
        <v/>
      </c>
      <c r="N1427" t="str">
        <f>IFERROR(INDEX('EMPRUNT MATERIEL'!$C$4:$C$361,'EMPRUNT MATERIEL'!L1047202),"")</f>
        <v/>
      </c>
    </row>
    <row r="1428" spans="13:14" x14ac:dyDescent="0.25">
      <c r="M1428" t="str">
        <f>IFERROR(INDEX(INVENTAIRE!$A$4:$A$502,INVENTAIRE!Q1047342),"")</f>
        <v/>
      </c>
      <c r="N1428" t="str">
        <f>IFERROR(INDEX('EMPRUNT MATERIEL'!$C$4:$C$361,'EMPRUNT MATERIEL'!L1047203),"")</f>
        <v/>
      </c>
    </row>
    <row r="1429" spans="13:14" x14ac:dyDescent="0.25">
      <c r="M1429" t="str">
        <f>IFERROR(INDEX(INVENTAIRE!$A$4:$A$502,INVENTAIRE!Q1047343),"")</f>
        <v/>
      </c>
      <c r="N1429" t="str">
        <f>IFERROR(INDEX('EMPRUNT MATERIEL'!$C$4:$C$361,'EMPRUNT MATERIEL'!L1047204),"")</f>
        <v/>
      </c>
    </row>
    <row r="1430" spans="13:14" x14ac:dyDescent="0.25">
      <c r="M1430" t="str">
        <f>IFERROR(INDEX(INVENTAIRE!$A$4:$A$502,INVENTAIRE!Q1047344),"")</f>
        <v/>
      </c>
      <c r="N1430" t="str">
        <f>IFERROR(INDEX('EMPRUNT MATERIEL'!$C$4:$C$361,'EMPRUNT MATERIEL'!L1047205),"")</f>
        <v/>
      </c>
    </row>
    <row r="1431" spans="13:14" x14ac:dyDescent="0.25">
      <c r="M1431" t="str">
        <f>IFERROR(INDEX(INVENTAIRE!$A$4:$A$502,INVENTAIRE!Q1047345),"")</f>
        <v/>
      </c>
      <c r="N1431" t="str">
        <f>IFERROR(INDEX('EMPRUNT MATERIEL'!$C$4:$C$361,'EMPRUNT MATERIEL'!L1047206),"")</f>
        <v/>
      </c>
    </row>
    <row r="1432" spans="13:14" x14ac:dyDescent="0.25">
      <c r="M1432" t="str">
        <f>IFERROR(INDEX(INVENTAIRE!$A$4:$A$502,INVENTAIRE!Q1047346),"")</f>
        <v/>
      </c>
      <c r="N1432" t="str">
        <f>IFERROR(INDEX('EMPRUNT MATERIEL'!$C$4:$C$361,'EMPRUNT MATERIEL'!L1047207),"")</f>
        <v/>
      </c>
    </row>
    <row r="1433" spans="13:14" x14ac:dyDescent="0.25">
      <c r="M1433" t="str">
        <f>IFERROR(INDEX(INVENTAIRE!$A$4:$A$502,INVENTAIRE!Q1047347),"")</f>
        <v/>
      </c>
      <c r="N1433" t="str">
        <f>IFERROR(INDEX('EMPRUNT MATERIEL'!$C$4:$C$361,'EMPRUNT MATERIEL'!L1047208),"")</f>
        <v/>
      </c>
    </row>
    <row r="1434" spans="13:14" x14ac:dyDescent="0.25">
      <c r="M1434" t="str">
        <f>IFERROR(INDEX(INVENTAIRE!$A$4:$A$502,INVENTAIRE!Q1047348),"")</f>
        <v/>
      </c>
      <c r="N1434" t="str">
        <f>IFERROR(INDEX('EMPRUNT MATERIEL'!$C$4:$C$361,'EMPRUNT MATERIEL'!L1047209),"")</f>
        <v/>
      </c>
    </row>
    <row r="1435" spans="13:14" x14ac:dyDescent="0.25">
      <c r="M1435" t="str">
        <f>IFERROR(INDEX(INVENTAIRE!$A$4:$A$502,INVENTAIRE!Q1047349),"")</f>
        <v/>
      </c>
      <c r="N1435" t="str">
        <f>IFERROR(INDEX('EMPRUNT MATERIEL'!$C$4:$C$361,'EMPRUNT MATERIEL'!L1047210),"")</f>
        <v/>
      </c>
    </row>
    <row r="1436" spans="13:14" x14ac:dyDescent="0.25">
      <c r="M1436" t="str">
        <f>IFERROR(INDEX(INVENTAIRE!$A$4:$A$502,INVENTAIRE!Q1047350),"")</f>
        <v/>
      </c>
      <c r="N1436" t="str">
        <f>IFERROR(INDEX('EMPRUNT MATERIEL'!$C$4:$C$361,'EMPRUNT MATERIEL'!L1047211),"")</f>
        <v/>
      </c>
    </row>
    <row r="1437" spans="13:14" x14ac:dyDescent="0.25">
      <c r="M1437" t="str">
        <f>IFERROR(INDEX(INVENTAIRE!$A$4:$A$502,INVENTAIRE!Q1047351),"")</f>
        <v/>
      </c>
      <c r="N1437" t="str">
        <f>IFERROR(INDEX('EMPRUNT MATERIEL'!$C$4:$C$361,'EMPRUNT MATERIEL'!L1047212),"")</f>
        <v/>
      </c>
    </row>
    <row r="1438" spans="13:14" x14ac:dyDescent="0.25">
      <c r="M1438" t="str">
        <f>IFERROR(INDEX(INVENTAIRE!$A$4:$A$502,INVENTAIRE!Q1047352),"")</f>
        <v/>
      </c>
      <c r="N1438" t="str">
        <f>IFERROR(INDEX('EMPRUNT MATERIEL'!$C$4:$C$361,'EMPRUNT MATERIEL'!L1047213),"")</f>
        <v/>
      </c>
    </row>
    <row r="1439" spans="13:14" x14ac:dyDescent="0.25">
      <c r="M1439" t="str">
        <f>IFERROR(INDEX(INVENTAIRE!$A$4:$A$502,INVENTAIRE!Q1047353),"")</f>
        <v/>
      </c>
      <c r="N1439" t="str">
        <f>IFERROR(INDEX('EMPRUNT MATERIEL'!$C$4:$C$361,'EMPRUNT MATERIEL'!L1047214),"")</f>
        <v/>
      </c>
    </row>
    <row r="1440" spans="13:14" x14ac:dyDescent="0.25">
      <c r="M1440" t="str">
        <f>IFERROR(INDEX(INVENTAIRE!$A$4:$A$502,INVENTAIRE!Q1047354),"")</f>
        <v/>
      </c>
      <c r="N1440" t="str">
        <f>IFERROR(INDEX('EMPRUNT MATERIEL'!$C$4:$C$361,'EMPRUNT MATERIEL'!L1047215),"")</f>
        <v/>
      </c>
    </row>
    <row r="1441" spans="13:14" x14ac:dyDescent="0.25">
      <c r="M1441" t="str">
        <f>IFERROR(INDEX(INVENTAIRE!$A$4:$A$502,INVENTAIRE!Q1047355),"")</f>
        <v/>
      </c>
      <c r="N1441" t="str">
        <f>IFERROR(INDEX('EMPRUNT MATERIEL'!$C$4:$C$361,'EMPRUNT MATERIEL'!L1047216),"")</f>
        <v/>
      </c>
    </row>
    <row r="1442" spans="13:14" x14ac:dyDescent="0.25">
      <c r="M1442" t="str">
        <f>IFERROR(INDEX(INVENTAIRE!$A$4:$A$502,INVENTAIRE!Q1047356),"")</f>
        <v/>
      </c>
      <c r="N1442" t="str">
        <f>IFERROR(INDEX('EMPRUNT MATERIEL'!$C$4:$C$361,'EMPRUNT MATERIEL'!L1047217),"")</f>
        <v/>
      </c>
    </row>
    <row r="1443" spans="13:14" x14ac:dyDescent="0.25">
      <c r="M1443" t="str">
        <f>IFERROR(INDEX(INVENTAIRE!$A$4:$A$502,INVENTAIRE!Q1047357),"")</f>
        <v/>
      </c>
      <c r="N1443" t="str">
        <f>IFERROR(INDEX('EMPRUNT MATERIEL'!$C$4:$C$361,'EMPRUNT MATERIEL'!L1047218),"")</f>
        <v/>
      </c>
    </row>
    <row r="1444" spans="13:14" x14ac:dyDescent="0.25">
      <c r="M1444" t="str">
        <f>IFERROR(INDEX(INVENTAIRE!$A$4:$A$502,INVENTAIRE!Q1047358),"")</f>
        <v/>
      </c>
      <c r="N1444" t="str">
        <f>IFERROR(INDEX('EMPRUNT MATERIEL'!$C$4:$C$361,'EMPRUNT MATERIEL'!L1047219),"")</f>
        <v/>
      </c>
    </row>
    <row r="1445" spans="13:14" x14ac:dyDescent="0.25">
      <c r="M1445" t="str">
        <f>IFERROR(INDEX(INVENTAIRE!$A$4:$A$502,INVENTAIRE!Q1047359),"")</f>
        <v/>
      </c>
      <c r="N1445" t="str">
        <f>IFERROR(INDEX('EMPRUNT MATERIEL'!$C$4:$C$361,'EMPRUNT MATERIEL'!L1047220),"")</f>
        <v/>
      </c>
    </row>
    <row r="1446" spans="13:14" x14ac:dyDescent="0.25">
      <c r="M1446" t="str">
        <f>IFERROR(INDEX(INVENTAIRE!$A$4:$A$502,INVENTAIRE!Q1047360),"")</f>
        <v/>
      </c>
      <c r="N1446" t="str">
        <f>IFERROR(INDEX('EMPRUNT MATERIEL'!$C$4:$C$361,'EMPRUNT MATERIEL'!L1047221),"")</f>
        <v/>
      </c>
    </row>
    <row r="1447" spans="13:14" x14ac:dyDescent="0.25">
      <c r="M1447" t="str">
        <f>IFERROR(INDEX(INVENTAIRE!$A$4:$A$502,INVENTAIRE!Q1047361),"")</f>
        <v/>
      </c>
      <c r="N1447" t="str">
        <f>IFERROR(INDEX('EMPRUNT MATERIEL'!$C$4:$C$361,'EMPRUNT MATERIEL'!L1047222),"")</f>
        <v/>
      </c>
    </row>
    <row r="1448" spans="13:14" x14ac:dyDescent="0.25">
      <c r="M1448" t="str">
        <f>IFERROR(INDEX(INVENTAIRE!$A$4:$A$502,INVENTAIRE!Q1047362),"")</f>
        <v/>
      </c>
      <c r="N1448" t="str">
        <f>IFERROR(INDEX('EMPRUNT MATERIEL'!$C$4:$C$361,'EMPRUNT MATERIEL'!L1047223),"")</f>
        <v/>
      </c>
    </row>
    <row r="1449" spans="13:14" x14ac:dyDescent="0.25">
      <c r="M1449" t="str">
        <f>IFERROR(INDEX(INVENTAIRE!$A$4:$A$502,INVENTAIRE!Q1047363),"")</f>
        <v/>
      </c>
      <c r="N1449" t="str">
        <f>IFERROR(INDEX('EMPRUNT MATERIEL'!$C$4:$C$361,'EMPRUNT MATERIEL'!L1047224),"")</f>
        <v/>
      </c>
    </row>
    <row r="1450" spans="13:14" x14ac:dyDescent="0.25">
      <c r="M1450" t="str">
        <f>IFERROR(INDEX(INVENTAIRE!$A$4:$A$502,INVENTAIRE!Q1047364),"")</f>
        <v/>
      </c>
      <c r="N1450" t="str">
        <f>IFERROR(INDEX('EMPRUNT MATERIEL'!$C$4:$C$361,'EMPRUNT MATERIEL'!L1047225),"")</f>
        <v/>
      </c>
    </row>
    <row r="1451" spans="13:14" x14ac:dyDescent="0.25">
      <c r="M1451" t="str">
        <f>IFERROR(INDEX(INVENTAIRE!$A$4:$A$502,INVENTAIRE!Q1047365),"")</f>
        <v/>
      </c>
      <c r="N1451" t="str">
        <f>IFERROR(INDEX('EMPRUNT MATERIEL'!$C$4:$C$361,'EMPRUNT MATERIEL'!L1047226),"")</f>
        <v/>
      </c>
    </row>
    <row r="1452" spans="13:14" x14ac:dyDescent="0.25">
      <c r="M1452" t="str">
        <f>IFERROR(INDEX(INVENTAIRE!$A$4:$A$502,INVENTAIRE!Q1047366),"")</f>
        <v/>
      </c>
      <c r="N1452" t="str">
        <f>IFERROR(INDEX('EMPRUNT MATERIEL'!$C$4:$C$361,'EMPRUNT MATERIEL'!L1047227),"")</f>
        <v/>
      </c>
    </row>
    <row r="1453" spans="13:14" x14ac:dyDescent="0.25">
      <c r="M1453" t="str">
        <f>IFERROR(INDEX(INVENTAIRE!$A$4:$A$502,INVENTAIRE!Q1047367),"")</f>
        <v/>
      </c>
      <c r="N1453" t="str">
        <f>IFERROR(INDEX('EMPRUNT MATERIEL'!$C$4:$C$361,'EMPRUNT MATERIEL'!L1047228),"")</f>
        <v/>
      </c>
    </row>
    <row r="1454" spans="13:14" x14ac:dyDescent="0.25">
      <c r="M1454" t="str">
        <f>IFERROR(INDEX(INVENTAIRE!$A$4:$A$502,INVENTAIRE!Q1047368),"")</f>
        <v/>
      </c>
      <c r="N1454" t="str">
        <f>IFERROR(INDEX('EMPRUNT MATERIEL'!$C$4:$C$361,'EMPRUNT MATERIEL'!L1047229),"")</f>
        <v/>
      </c>
    </row>
    <row r="1455" spans="13:14" x14ac:dyDescent="0.25">
      <c r="M1455" t="str">
        <f>IFERROR(INDEX(INVENTAIRE!$A$4:$A$502,INVENTAIRE!Q1047369),"")</f>
        <v/>
      </c>
      <c r="N1455" t="str">
        <f>IFERROR(INDEX('EMPRUNT MATERIEL'!$C$4:$C$361,'EMPRUNT MATERIEL'!L1047230),"")</f>
        <v/>
      </c>
    </row>
    <row r="1456" spans="13:14" x14ac:dyDescent="0.25">
      <c r="M1456" t="str">
        <f>IFERROR(INDEX(INVENTAIRE!$A$4:$A$502,INVENTAIRE!Q1047370),"")</f>
        <v/>
      </c>
      <c r="N1456" t="str">
        <f>IFERROR(INDEX('EMPRUNT MATERIEL'!$C$4:$C$361,'EMPRUNT MATERIEL'!L1047231),"")</f>
        <v/>
      </c>
    </row>
    <row r="1457" spans="13:14" x14ac:dyDescent="0.25">
      <c r="M1457" t="str">
        <f>IFERROR(INDEX(INVENTAIRE!$A$4:$A$502,INVENTAIRE!Q1047371),"")</f>
        <v/>
      </c>
      <c r="N1457" t="str">
        <f>IFERROR(INDEX('EMPRUNT MATERIEL'!$C$4:$C$361,'EMPRUNT MATERIEL'!L1047232),"")</f>
        <v/>
      </c>
    </row>
    <row r="1458" spans="13:14" x14ac:dyDescent="0.25">
      <c r="M1458" t="str">
        <f>IFERROR(INDEX(INVENTAIRE!$A$4:$A$502,INVENTAIRE!Q1047372),"")</f>
        <v/>
      </c>
      <c r="N1458" t="str">
        <f>IFERROR(INDEX('EMPRUNT MATERIEL'!$C$4:$C$361,'EMPRUNT MATERIEL'!L1047233),"")</f>
        <v/>
      </c>
    </row>
    <row r="1459" spans="13:14" x14ac:dyDescent="0.25">
      <c r="M1459" t="str">
        <f>IFERROR(INDEX(INVENTAIRE!$A$4:$A$502,INVENTAIRE!Q1047373),"")</f>
        <v/>
      </c>
      <c r="N1459" t="str">
        <f>IFERROR(INDEX('EMPRUNT MATERIEL'!$C$4:$C$361,'EMPRUNT MATERIEL'!L1047234),"")</f>
        <v/>
      </c>
    </row>
    <row r="1460" spans="13:14" x14ac:dyDescent="0.25">
      <c r="M1460" t="str">
        <f>IFERROR(INDEX(INVENTAIRE!$A$4:$A$502,INVENTAIRE!Q1047374),"")</f>
        <v/>
      </c>
      <c r="N1460" t="str">
        <f>IFERROR(INDEX('EMPRUNT MATERIEL'!$C$4:$C$361,'EMPRUNT MATERIEL'!L1047235),"")</f>
        <v/>
      </c>
    </row>
    <row r="1461" spans="13:14" x14ac:dyDescent="0.25">
      <c r="M1461" t="str">
        <f>IFERROR(INDEX(INVENTAIRE!$A$4:$A$502,INVENTAIRE!Q1047375),"")</f>
        <v/>
      </c>
      <c r="N1461" t="str">
        <f>IFERROR(INDEX('EMPRUNT MATERIEL'!$C$4:$C$361,'EMPRUNT MATERIEL'!L1047236),"")</f>
        <v/>
      </c>
    </row>
    <row r="1462" spans="13:14" x14ac:dyDescent="0.25">
      <c r="M1462" t="str">
        <f>IFERROR(INDEX(INVENTAIRE!$A$4:$A$502,INVENTAIRE!Q1047376),"")</f>
        <v/>
      </c>
      <c r="N1462" t="str">
        <f>IFERROR(INDEX('EMPRUNT MATERIEL'!$C$4:$C$361,'EMPRUNT MATERIEL'!L1047237),"")</f>
        <v/>
      </c>
    </row>
    <row r="1463" spans="13:14" x14ac:dyDescent="0.25">
      <c r="M1463" t="str">
        <f>IFERROR(INDEX(INVENTAIRE!$A$4:$A$502,INVENTAIRE!Q1047377),"")</f>
        <v/>
      </c>
      <c r="N1463" t="str">
        <f>IFERROR(INDEX('EMPRUNT MATERIEL'!$C$4:$C$361,'EMPRUNT MATERIEL'!L1047238),"")</f>
        <v/>
      </c>
    </row>
    <row r="1464" spans="13:14" x14ac:dyDescent="0.25">
      <c r="M1464" t="str">
        <f>IFERROR(INDEX(INVENTAIRE!$A$4:$A$502,INVENTAIRE!Q1047378),"")</f>
        <v/>
      </c>
      <c r="N1464" t="str">
        <f>IFERROR(INDEX('EMPRUNT MATERIEL'!$C$4:$C$361,'EMPRUNT MATERIEL'!L1047239),"")</f>
        <v/>
      </c>
    </row>
    <row r="1465" spans="13:14" x14ac:dyDescent="0.25">
      <c r="M1465" t="str">
        <f>IFERROR(INDEX(INVENTAIRE!$A$4:$A$502,INVENTAIRE!Q1047379),"")</f>
        <v/>
      </c>
      <c r="N1465" t="str">
        <f>IFERROR(INDEX('EMPRUNT MATERIEL'!$C$4:$C$361,'EMPRUNT MATERIEL'!L1047240),"")</f>
        <v/>
      </c>
    </row>
    <row r="1466" spans="13:14" x14ac:dyDescent="0.25">
      <c r="M1466" t="str">
        <f>IFERROR(INDEX(INVENTAIRE!$A$4:$A$502,INVENTAIRE!Q1047380),"")</f>
        <v/>
      </c>
      <c r="N1466" t="str">
        <f>IFERROR(INDEX('EMPRUNT MATERIEL'!$C$4:$C$361,'EMPRUNT MATERIEL'!L1047241),"")</f>
        <v/>
      </c>
    </row>
    <row r="1467" spans="13:14" x14ac:dyDescent="0.25">
      <c r="M1467" t="str">
        <f>IFERROR(INDEX(INVENTAIRE!$A$4:$A$502,INVENTAIRE!Q1047381),"")</f>
        <v/>
      </c>
      <c r="N1467" t="str">
        <f>IFERROR(INDEX('EMPRUNT MATERIEL'!$C$4:$C$361,'EMPRUNT MATERIEL'!L1047242),"")</f>
        <v/>
      </c>
    </row>
    <row r="1468" spans="13:14" x14ac:dyDescent="0.25">
      <c r="M1468" t="str">
        <f>IFERROR(INDEX(INVENTAIRE!$A$4:$A$502,INVENTAIRE!Q1047382),"")</f>
        <v/>
      </c>
      <c r="N1468" t="str">
        <f>IFERROR(INDEX('EMPRUNT MATERIEL'!$C$4:$C$361,'EMPRUNT MATERIEL'!L1047243),"")</f>
        <v/>
      </c>
    </row>
    <row r="1469" spans="13:14" x14ac:dyDescent="0.25">
      <c r="M1469" t="str">
        <f>IFERROR(INDEX(INVENTAIRE!$A$4:$A$502,INVENTAIRE!Q1047383),"")</f>
        <v/>
      </c>
      <c r="N1469" t="str">
        <f>IFERROR(INDEX('EMPRUNT MATERIEL'!$C$4:$C$361,'EMPRUNT MATERIEL'!L1047244),"")</f>
        <v/>
      </c>
    </row>
    <row r="1470" spans="13:14" x14ac:dyDescent="0.25">
      <c r="M1470" t="str">
        <f>IFERROR(INDEX(INVENTAIRE!$A$4:$A$502,INVENTAIRE!Q1047384),"")</f>
        <v/>
      </c>
      <c r="N1470" t="str">
        <f>IFERROR(INDEX('EMPRUNT MATERIEL'!$C$4:$C$361,'EMPRUNT MATERIEL'!L1047245),"")</f>
        <v/>
      </c>
    </row>
    <row r="1471" spans="13:14" x14ac:dyDescent="0.25">
      <c r="M1471" t="str">
        <f>IFERROR(INDEX(INVENTAIRE!$A$4:$A$502,INVENTAIRE!Q1047385),"")</f>
        <v/>
      </c>
      <c r="N1471" t="str">
        <f>IFERROR(INDEX('EMPRUNT MATERIEL'!$C$4:$C$361,'EMPRUNT MATERIEL'!L1047246),"")</f>
        <v/>
      </c>
    </row>
    <row r="1472" spans="13:14" x14ac:dyDescent="0.25">
      <c r="M1472" t="str">
        <f>IFERROR(INDEX(INVENTAIRE!$A$4:$A$502,INVENTAIRE!Q1047386),"")</f>
        <v/>
      </c>
      <c r="N1472" t="str">
        <f>IFERROR(INDEX('EMPRUNT MATERIEL'!$C$4:$C$361,'EMPRUNT MATERIEL'!L1047247),"")</f>
        <v/>
      </c>
    </row>
    <row r="1473" spans="13:14" x14ac:dyDescent="0.25">
      <c r="M1473" t="str">
        <f>IFERROR(INDEX(INVENTAIRE!$A$4:$A$502,INVENTAIRE!Q1047387),"")</f>
        <v/>
      </c>
      <c r="N1473" t="str">
        <f>IFERROR(INDEX('EMPRUNT MATERIEL'!$C$4:$C$361,'EMPRUNT MATERIEL'!L1047248),"")</f>
        <v/>
      </c>
    </row>
    <row r="1474" spans="13:14" x14ac:dyDescent="0.25">
      <c r="M1474" t="str">
        <f>IFERROR(INDEX(INVENTAIRE!$A$4:$A$502,INVENTAIRE!Q1047388),"")</f>
        <v/>
      </c>
      <c r="N1474" t="str">
        <f>IFERROR(INDEX('EMPRUNT MATERIEL'!$C$4:$C$361,'EMPRUNT MATERIEL'!L1047249),"")</f>
        <v/>
      </c>
    </row>
    <row r="1475" spans="13:14" x14ac:dyDescent="0.25">
      <c r="M1475" t="str">
        <f>IFERROR(INDEX(INVENTAIRE!$A$4:$A$502,INVENTAIRE!Q1047389),"")</f>
        <v/>
      </c>
      <c r="N1475" t="str">
        <f>IFERROR(INDEX('EMPRUNT MATERIEL'!$C$4:$C$361,'EMPRUNT MATERIEL'!L1047250),"")</f>
        <v/>
      </c>
    </row>
    <row r="1476" spans="13:14" x14ac:dyDescent="0.25">
      <c r="M1476" t="str">
        <f>IFERROR(INDEX(INVENTAIRE!$A$4:$A$502,INVENTAIRE!Q1047390),"")</f>
        <v/>
      </c>
      <c r="N1476" t="str">
        <f>IFERROR(INDEX('EMPRUNT MATERIEL'!$C$4:$C$361,'EMPRUNT MATERIEL'!L1047251),"")</f>
        <v/>
      </c>
    </row>
    <row r="1477" spans="13:14" x14ac:dyDescent="0.25">
      <c r="M1477" t="str">
        <f>IFERROR(INDEX(INVENTAIRE!$A$4:$A$502,INVENTAIRE!Q1047391),"")</f>
        <v/>
      </c>
      <c r="N1477" t="str">
        <f>IFERROR(INDEX('EMPRUNT MATERIEL'!$C$4:$C$361,'EMPRUNT MATERIEL'!L1047252),"")</f>
        <v/>
      </c>
    </row>
    <row r="1478" spans="13:14" x14ac:dyDescent="0.25">
      <c r="M1478" t="str">
        <f>IFERROR(INDEX(INVENTAIRE!$A$4:$A$502,INVENTAIRE!Q1047392),"")</f>
        <v/>
      </c>
      <c r="N1478" t="str">
        <f>IFERROR(INDEX('EMPRUNT MATERIEL'!$C$4:$C$361,'EMPRUNT MATERIEL'!L1047253),"")</f>
        <v/>
      </c>
    </row>
    <row r="1479" spans="13:14" x14ac:dyDescent="0.25">
      <c r="M1479" t="str">
        <f>IFERROR(INDEX(INVENTAIRE!$A$4:$A$502,INVENTAIRE!Q1047393),"")</f>
        <v/>
      </c>
      <c r="N1479" t="str">
        <f>IFERROR(INDEX('EMPRUNT MATERIEL'!$C$4:$C$361,'EMPRUNT MATERIEL'!L1047254),"")</f>
        <v/>
      </c>
    </row>
    <row r="1480" spans="13:14" x14ac:dyDescent="0.25">
      <c r="M1480" t="str">
        <f>IFERROR(INDEX(INVENTAIRE!$A$4:$A$502,INVENTAIRE!Q1047394),"")</f>
        <v/>
      </c>
      <c r="N1480" t="str">
        <f>IFERROR(INDEX('EMPRUNT MATERIEL'!$C$4:$C$361,'EMPRUNT MATERIEL'!L1047255),"")</f>
        <v/>
      </c>
    </row>
    <row r="1481" spans="13:14" x14ac:dyDescent="0.25">
      <c r="M1481" t="str">
        <f>IFERROR(INDEX(INVENTAIRE!$A$4:$A$502,INVENTAIRE!Q1047395),"")</f>
        <v/>
      </c>
      <c r="N1481" t="str">
        <f>IFERROR(INDEX('EMPRUNT MATERIEL'!$C$4:$C$361,'EMPRUNT MATERIEL'!L1047256),"")</f>
        <v/>
      </c>
    </row>
    <row r="1482" spans="13:14" x14ac:dyDescent="0.25">
      <c r="M1482" t="str">
        <f>IFERROR(INDEX(INVENTAIRE!$A$4:$A$502,INVENTAIRE!Q1047396),"")</f>
        <v/>
      </c>
      <c r="N1482" t="str">
        <f>IFERROR(INDEX('EMPRUNT MATERIEL'!$C$4:$C$361,'EMPRUNT MATERIEL'!L1047257),"")</f>
        <v/>
      </c>
    </row>
    <row r="1483" spans="13:14" x14ac:dyDescent="0.25">
      <c r="M1483" t="str">
        <f>IFERROR(INDEX(INVENTAIRE!$A$4:$A$502,INVENTAIRE!Q1047397),"")</f>
        <v/>
      </c>
      <c r="N1483" t="str">
        <f>IFERROR(INDEX('EMPRUNT MATERIEL'!$C$4:$C$361,'EMPRUNT MATERIEL'!L1047258),"")</f>
        <v/>
      </c>
    </row>
    <row r="1484" spans="13:14" x14ac:dyDescent="0.25">
      <c r="M1484" t="str">
        <f>IFERROR(INDEX(INVENTAIRE!$A$4:$A$502,INVENTAIRE!Q1047398),"")</f>
        <v/>
      </c>
      <c r="N1484" t="str">
        <f>IFERROR(INDEX('EMPRUNT MATERIEL'!$C$4:$C$361,'EMPRUNT MATERIEL'!L1047259),"")</f>
        <v/>
      </c>
    </row>
    <row r="1485" spans="13:14" x14ac:dyDescent="0.25">
      <c r="M1485" t="str">
        <f>IFERROR(INDEX(INVENTAIRE!$A$4:$A$502,INVENTAIRE!Q1047399),"")</f>
        <v/>
      </c>
      <c r="N1485" t="str">
        <f>IFERROR(INDEX('EMPRUNT MATERIEL'!$C$4:$C$361,'EMPRUNT MATERIEL'!L1047260),"")</f>
        <v/>
      </c>
    </row>
    <row r="1486" spans="13:14" x14ac:dyDescent="0.25">
      <c r="M1486" t="str">
        <f>IFERROR(INDEX(INVENTAIRE!$A$4:$A$502,INVENTAIRE!Q1047400),"")</f>
        <v/>
      </c>
      <c r="N1486" t="str">
        <f>IFERROR(INDEX('EMPRUNT MATERIEL'!$C$4:$C$361,'EMPRUNT MATERIEL'!L1047261),"")</f>
        <v/>
      </c>
    </row>
    <row r="1487" spans="13:14" x14ac:dyDescent="0.25">
      <c r="M1487" t="str">
        <f>IFERROR(INDEX(INVENTAIRE!$A$4:$A$502,INVENTAIRE!Q1047401),"")</f>
        <v/>
      </c>
      <c r="N1487" t="str">
        <f>IFERROR(INDEX('EMPRUNT MATERIEL'!$C$4:$C$361,'EMPRUNT MATERIEL'!L1047262),"")</f>
        <v/>
      </c>
    </row>
    <row r="1488" spans="13:14" x14ac:dyDescent="0.25">
      <c r="M1488" t="str">
        <f>IFERROR(INDEX(INVENTAIRE!$A$4:$A$502,INVENTAIRE!Q1047402),"")</f>
        <v/>
      </c>
      <c r="N1488" t="str">
        <f>IFERROR(INDEX('EMPRUNT MATERIEL'!$C$4:$C$361,'EMPRUNT MATERIEL'!L1047263),"")</f>
        <v/>
      </c>
    </row>
    <row r="1489" spans="13:14" x14ac:dyDescent="0.25">
      <c r="M1489" t="str">
        <f>IFERROR(INDEX(INVENTAIRE!$A$4:$A$502,INVENTAIRE!Q1047403),"")</f>
        <v/>
      </c>
      <c r="N1489" t="str">
        <f>IFERROR(INDEX('EMPRUNT MATERIEL'!$C$4:$C$361,'EMPRUNT MATERIEL'!L1047264),"")</f>
        <v/>
      </c>
    </row>
    <row r="1490" spans="13:14" x14ac:dyDescent="0.25">
      <c r="M1490" t="str">
        <f>IFERROR(INDEX(INVENTAIRE!$A$4:$A$502,INVENTAIRE!Q1047404),"")</f>
        <v/>
      </c>
      <c r="N1490" t="str">
        <f>IFERROR(INDEX('EMPRUNT MATERIEL'!$C$4:$C$361,'EMPRUNT MATERIEL'!L1047265),"")</f>
        <v/>
      </c>
    </row>
    <row r="1491" spans="13:14" x14ac:dyDescent="0.25">
      <c r="M1491" t="str">
        <f>IFERROR(INDEX(INVENTAIRE!$A$4:$A$502,INVENTAIRE!Q1047405),"")</f>
        <v/>
      </c>
      <c r="N1491" t="str">
        <f>IFERROR(INDEX('EMPRUNT MATERIEL'!$C$4:$C$361,'EMPRUNT MATERIEL'!L1047266),"")</f>
        <v/>
      </c>
    </row>
    <row r="1492" spans="13:14" x14ac:dyDescent="0.25">
      <c r="M1492" t="str">
        <f>IFERROR(INDEX(INVENTAIRE!$A$4:$A$502,INVENTAIRE!Q1047406),"")</f>
        <v/>
      </c>
      <c r="N1492" t="str">
        <f>IFERROR(INDEX('EMPRUNT MATERIEL'!$C$4:$C$361,'EMPRUNT MATERIEL'!L1047267),"")</f>
        <v/>
      </c>
    </row>
    <row r="1493" spans="13:14" x14ac:dyDescent="0.25">
      <c r="M1493" t="str">
        <f>IFERROR(INDEX(INVENTAIRE!$A$4:$A$502,INVENTAIRE!Q1047407),"")</f>
        <v/>
      </c>
      <c r="N1493" t="str">
        <f>IFERROR(INDEX('EMPRUNT MATERIEL'!$C$4:$C$361,'EMPRUNT MATERIEL'!L1047268),"")</f>
        <v/>
      </c>
    </row>
    <row r="1494" spans="13:14" x14ac:dyDescent="0.25">
      <c r="M1494" t="str">
        <f>IFERROR(INDEX(INVENTAIRE!$A$4:$A$502,INVENTAIRE!Q1047408),"")</f>
        <v/>
      </c>
      <c r="N1494" t="str">
        <f>IFERROR(INDEX('EMPRUNT MATERIEL'!$C$4:$C$361,'EMPRUNT MATERIEL'!L1047269),"")</f>
        <v/>
      </c>
    </row>
    <row r="1495" spans="13:14" x14ac:dyDescent="0.25">
      <c r="M1495" t="str">
        <f>IFERROR(INDEX(INVENTAIRE!$A$4:$A$502,INVENTAIRE!Q1047409),"")</f>
        <v/>
      </c>
      <c r="N1495" t="str">
        <f>IFERROR(INDEX('EMPRUNT MATERIEL'!$C$4:$C$361,'EMPRUNT MATERIEL'!L1047270),"")</f>
        <v/>
      </c>
    </row>
    <row r="1496" spans="13:14" x14ac:dyDescent="0.25">
      <c r="M1496" t="str">
        <f>IFERROR(INDEX(INVENTAIRE!$A$4:$A$502,INVENTAIRE!Q1047410),"")</f>
        <v/>
      </c>
      <c r="N1496" t="str">
        <f>IFERROR(INDEX('EMPRUNT MATERIEL'!$C$4:$C$361,'EMPRUNT MATERIEL'!L1047271),"")</f>
        <v/>
      </c>
    </row>
    <row r="1497" spans="13:14" x14ac:dyDescent="0.25">
      <c r="M1497" t="str">
        <f>IFERROR(INDEX(INVENTAIRE!$A$4:$A$502,INVENTAIRE!Q1047411),"")</f>
        <v/>
      </c>
      <c r="N1497" t="str">
        <f>IFERROR(INDEX('EMPRUNT MATERIEL'!$C$4:$C$361,'EMPRUNT MATERIEL'!L1047272),"")</f>
        <v/>
      </c>
    </row>
    <row r="1498" spans="13:14" x14ac:dyDescent="0.25">
      <c r="M1498" t="str">
        <f>IFERROR(INDEX(INVENTAIRE!$A$4:$A$502,INVENTAIRE!Q1047412),"")</f>
        <v/>
      </c>
      <c r="N1498" t="str">
        <f>IFERROR(INDEX('EMPRUNT MATERIEL'!$C$4:$C$361,'EMPRUNT MATERIEL'!L1047273),"")</f>
        <v/>
      </c>
    </row>
    <row r="1499" spans="13:14" x14ac:dyDescent="0.25">
      <c r="M1499" t="str">
        <f>IFERROR(INDEX(INVENTAIRE!$A$4:$A$502,INVENTAIRE!Q1047413),"")</f>
        <v/>
      </c>
      <c r="N1499" t="str">
        <f>IFERROR(INDEX('EMPRUNT MATERIEL'!$C$4:$C$361,'EMPRUNT MATERIEL'!L1047274),"")</f>
        <v/>
      </c>
    </row>
    <row r="1500" spans="13:14" x14ac:dyDescent="0.25">
      <c r="M1500" t="str">
        <f>IFERROR(INDEX(INVENTAIRE!$A$4:$A$502,INVENTAIRE!Q1047414),"")</f>
        <v/>
      </c>
      <c r="N1500" t="str">
        <f>IFERROR(INDEX('EMPRUNT MATERIEL'!$C$4:$C$361,'EMPRUNT MATERIEL'!L1047275),"")</f>
        <v/>
      </c>
    </row>
    <row r="1501" spans="13:14" x14ac:dyDescent="0.25">
      <c r="M1501" t="str">
        <f>IFERROR(INDEX(INVENTAIRE!$A$4:$A$502,INVENTAIRE!Q1047415),"")</f>
        <v/>
      </c>
      <c r="N1501" t="str">
        <f>IFERROR(INDEX('EMPRUNT MATERIEL'!$C$4:$C$361,'EMPRUNT MATERIEL'!L1047276),"")</f>
        <v/>
      </c>
    </row>
    <row r="1502" spans="13:14" x14ac:dyDescent="0.25">
      <c r="M1502" t="str">
        <f>IFERROR(INDEX(INVENTAIRE!$A$4:$A$502,INVENTAIRE!Q1047416),"")</f>
        <v/>
      </c>
      <c r="N1502" t="str">
        <f>IFERROR(INDEX('EMPRUNT MATERIEL'!$C$4:$C$361,'EMPRUNT MATERIEL'!L1047277),"")</f>
        <v/>
      </c>
    </row>
    <row r="1503" spans="13:14" x14ac:dyDescent="0.25">
      <c r="M1503" t="str">
        <f>IFERROR(INDEX(INVENTAIRE!$A$4:$A$502,INVENTAIRE!Q1047417),"")</f>
        <v/>
      </c>
      <c r="N1503" t="str">
        <f>IFERROR(INDEX('EMPRUNT MATERIEL'!$C$4:$C$361,'EMPRUNT MATERIEL'!L1047278),"")</f>
        <v/>
      </c>
    </row>
    <row r="1504" spans="13:14" x14ac:dyDescent="0.25">
      <c r="M1504" t="str">
        <f>IFERROR(INDEX(INVENTAIRE!$A$4:$A$502,INVENTAIRE!Q1047418),"")</f>
        <v/>
      </c>
      <c r="N1504" t="str">
        <f>IFERROR(INDEX('EMPRUNT MATERIEL'!$C$4:$C$361,'EMPRUNT MATERIEL'!L1047279),"")</f>
        <v/>
      </c>
    </row>
    <row r="1505" spans="13:14" x14ac:dyDescent="0.25">
      <c r="M1505" t="str">
        <f>IFERROR(INDEX(INVENTAIRE!$A$4:$A$502,INVENTAIRE!Q1047419),"")</f>
        <v/>
      </c>
      <c r="N1505" t="str">
        <f>IFERROR(INDEX('EMPRUNT MATERIEL'!$C$4:$C$361,'EMPRUNT MATERIEL'!L1047280),"")</f>
        <v/>
      </c>
    </row>
    <row r="1506" spans="13:14" x14ac:dyDescent="0.25">
      <c r="M1506" t="str">
        <f>IFERROR(INDEX(INVENTAIRE!$A$4:$A$502,INVENTAIRE!Q1047420),"")</f>
        <v/>
      </c>
      <c r="N1506" t="str">
        <f>IFERROR(INDEX('EMPRUNT MATERIEL'!$C$4:$C$361,'EMPRUNT MATERIEL'!L1047281),"")</f>
        <v/>
      </c>
    </row>
    <row r="1507" spans="13:14" x14ac:dyDescent="0.25">
      <c r="M1507" t="str">
        <f>IFERROR(INDEX(INVENTAIRE!$A$4:$A$502,INVENTAIRE!Q1047421),"")</f>
        <v/>
      </c>
      <c r="N1507" t="str">
        <f>IFERROR(INDEX('EMPRUNT MATERIEL'!$C$4:$C$361,'EMPRUNT MATERIEL'!L1047282),"")</f>
        <v/>
      </c>
    </row>
    <row r="1508" spans="13:14" x14ac:dyDescent="0.25">
      <c r="M1508" t="str">
        <f>IFERROR(INDEX(INVENTAIRE!$A$4:$A$502,INVENTAIRE!Q1047422),"")</f>
        <v/>
      </c>
      <c r="N1508" t="str">
        <f>IFERROR(INDEX('EMPRUNT MATERIEL'!$C$4:$C$361,'EMPRUNT MATERIEL'!L1047283),"")</f>
        <v/>
      </c>
    </row>
    <row r="1509" spans="13:14" x14ac:dyDescent="0.25">
      <c r="M1509" t="str">
        <f>IFERROR(INDEX(INVENTAIRE!$A$4:$A$502,INVENTAIRE!Q1047423),"")</f>
        <v/>
      </c>
      <c r="N1509" t="str">
        <f>IFERROR(INDEX('EMPRUNT MATERIEL'!$C$4:$C$361,'EMPRUNT MATERIEL'!L1047284),"")</f>
        <v/>
      </c>
    </row>
    <row r="1510" spans="13:14" x14ac:dyDescent="0.25">
      <c r="M1510" t="str">
        <f>IFERROR(INDEX(INVENTAIRE!$A$4:$A$502,INVENTAIRE!Q1047424),"")</f>
        <v/>
      </c>
      <c r="N1510" t="str">
        <f>IFERROR(INDEX('EMPRUNT MATERIEL'!$C$4:$C$361,'EMPRUNT MATERIEL'!L1047285),"")</f>
        <v/>
      </c>
    </row>
    <row r="1511" spans="13:14" x14ac:dyDescent="0.25">
      <c r="M1511" t="str">
        <f>IFERROR(INDEX(INVENTAIRE!$A$4:$A$502,INVENTAIRE!Q1047425),"")</f>
        <v/>
      </c>
      <c r="N1511" t="str">
        <f>IFERROR(INDEX('EMPRUNT MATERIEL'!$C$4:$C$361,'EMPRUNT MATERIEL'!L1047286),"")</f>
        <v/>
      </c>
    </row>
    <row r="1512" spans="13:14" x14ac:dyDescent="0.25">
      <c r="M1512" t="str">
        <f>IFERROR(INDEX(INVENTAIRE!$A$4:$A$502,INVENTAIRE!Q1047426),"")</f>
        <v/>
      </c>
      <c r="N1512" t="str">
        <f>IFERROR(INDEX('EMPRUNT MATERIEL'!$C$4:$C$361,'EMPRUNT MATERIEL'!L1047287),"")</f>
        <v/>
      </c>
    </row>
    <row r="1513" spans="13:14" x14ac:dyDescent="0.25">
      <c r="M1513" t="str">
        <f>IFERROR(INDEX(INVENTAIRE!$A$4:$A$502,INVENTAIRE!Q1047427),"")</f>
        <v/>
      </c>
      <c r="N1513" t="str">
        <f>IFERROR(INDEX('EMPRUNT MATERIEL'!$C$4:$C$361,'EMPRUNT MATERIEL'!L1047288),"")</f>
        <v/>
      </c>
    </row>
    <row r="1514" spans="13:14" x14ac:dyDescent="0.25">
      <c r="M1514" t="str">
        <f>IFERROR(INDEX(INVENTAIRE!$A$4:$A$502,INVENTAIRE!Q1047428),"")</f>
        <v/>
      </c>
      <c r="N1514" t="str">
        <f>IFERROR(INDEX('EMPRUNT MATERIEL'!$C$4:$C$361,'EMPRUNT MATERIEL'!L1047289),"")</f>
        <v/>
      </c>
    </row>
    <row r="1515" spans="13:14" x14ac:dyDescent="0.25">
      <c r="M1515" t="str">
        <f>IFERROR(INDEX(INVENTAIRE!$A$4:$A$502,INVENTAIRE!Q1047429),"")</f>
        <v/>
      </c>
      <c r="N1515" t="str">
        <f>IFERROR(INDEX('EMPRUNT MATERIEL'!$C$4:$C$361,'EMPRUNT MATERIEL'!L1047290),"")</f>
        <v/>
      </c>
    </row>
    <row r="1516" spans="13:14" x14ac:dyDescent="0.25">
      <c r="M1516" t="str">
        <f>IFERROR(INDEX(INVENTAIRE!$A$4:$A$502,INVENTAIRE!Q1047430),"")</f>
        <v/>
      </c>
      <c r="N1516" t="str">
        <f>IFERROR(INDEX('EMPRUNT MATERIEL'!$C$4:$C$361,'EMPRUNT MATERIEL'!L1047291),"")</f>
        <v/>
      </c>
    </row>
    <row r="1517" spans="13:14" x14ac:dyDescent="0.25">
      <c r="M1517" t="str">
        <f>IFERROR(INDEX(INVENTAIRE!$A$4:$A$502,INVENTAIRE!Q1047431),"")</f>
        <v/>
      </c>
      <c r="N1517" t="str">
        <f>IFERROR(INDEX('EMPRUNT MATERIEL'!$C$4:$C$361,'EMPRUNT MATERIEL'!L1047292),"")</f>
        <v/>
      </c>
    </row>
    <row r="1518" spans="13:14" x14ac:dyDescent="0.25">
      <c r="M1518" t="str">
        <f>IFERROR(INDEX(INVENTAIRE!$A$4:$A$502,INVENTAIRE!Q1047432),"")</f>
        <v/>
      </c>
      <c r="N1518" t="str">
        <f>IFERROR(INDEX('EMPRUNT MATERIEL'!$C$4:$C$361,'EMPRUNT MATERIEL'!L1047293),"")</f>
        <v/>
      </c>
    </row>
    <row r="1519" spans="13:14" x14ac:dyDescent="0.25">
      <c r="M1519" t="str">
        <f>IFERROR(INDEX(INVENTAIRE!$A$4:$A$502,INVENTAIRE!Q1047433),"")</f>
        <v/>
      </c>
      <c r="N1519" t="str">
        <f>IFERROR(INDEX('EMPRUNT MATERIEL'!$C$4:$C$361,'EMPRUNT MATERIEL'!L1047294),"")</f>
        <v/>
      </c>
    </row>
    <row r="1520" spans="13:14" x14ac:dyDescent="0.25">
      <c r="M1520" t="str">
        <f>IFERROR(INDEX(INVENTAIRE!$A$4:$A$502,INVENTAIRE!Q1047434),"")</f>
        <v/>
      </c>
      <c r="N1520" t="str">
        <f>IFERROR(INDEX('EMPRUNT MATERIEL'!$C$4:$C$361,'EMPRUNT MATERIEL'!L1047295),"")</f>
        <v/>
      </c>
    </row>
    <row r="1521" spans="13:14" x14ac:dyDescent="0.25">
      <c r="M1521" t="str">
        <f>IFERROR(INDEX(INVENTAIRE!$A$4:$A$502,INVENTAIRE!Q1047435),"")</f>
        <v/>
      </c>
      <c r="N1521" t="str">
        <f>IFERROR(INDEX('EMPRUNT MATERIEL'!$C$4:$C$361,'EMPRUNT MATERIEL'!L1047296),"")</f>
        <v/>
      </c>
    </row>
    <row r="1522" spans="13:14" x14ac:dyDescent="0.25">
      <c r="M1522" t="str">
        <f>IFERROR(INDEX(INVENTAIRE!$A$4:$A$502,INVENTAIRE!Q1047436),"")</f>
        <v/>
      </c>
      <c r="N1522" t="str">
        <f>IFERROR(INDEX('EMPRUNT MATERIEL'!$C$4:$C$361,'EMPRUNT MATERIEL'!L1047297),"")</f>
        <v/>
      </c>
    </row>
    <row r="1523" spans="13:14" x14ac:dyDescent="0.25">
      <c r="M1523" t="str">
        <f>IFERROR(INDEX(INVENTAIRE!$A$4:$A$502,INVENTAIRE!Q1047437),"")</f>
        <v/>
      </c>
      <c r="N1523" t="str">
        <f>IFERROR(INDEX('EMPRUNT MATERIEL'!$C$4:$C$361,'EMPRUNT MATERIEL'!L1047298),"")</f>
        <v/>
      </c>
    </row>
    <row r="1524" spans="13:14" x14ac:dyDescent="0.25">
      <c r="M1524" t="str">
        <f>IFERROR(INDEX(INVENTAIRE!$A$4:$A$502,INVENTAIRE!Q1047438),"")</f>
        <v/>
      </c>
      <c r="N1524" t="str">
        <f>IFERROR(INDEX('EMPRUNT MATERIEL'!$C$4:$C$361,'EMPRUNT MATERIEL'!L1047299),"")</f>
        <v/>
      </c>
    </row>
    <row r="1525" spans="13:14" x14ac:dyDescent="0.25">
      <c r="M1525" t="str">
        <f>IFERROR(INDEX(INVENTAIRE!$A$4:$A$502,INVENTAIRE!Q1047439),"")</f>
        <v/>
      </c>
      <c r="N1525" t="str">
        <f>IFERROR(INDEX('EMPRUNT MATERIEL'!$C$4:$C$361,'EMPRUNT MATERIEL'!L1047300),"")</f>
        <v/>
      </c>
    </row>
    <row r="1526" spans="13:14" x14ac:dyDescent="0.25">
      <c r="M1526" t="str">
        <f>IFERROR(INDEX(INVENTAIRE!$A$4:$A$502,INVENTAIRE!Q1047440),"")</f>
        <v/>
      </c>
      <c r="N1526" t="str">
        <f>IFERROR(INDEX('EMPRUNT MATERIEL'!$C$4:$C$361,'EMPRUNT MATERIEL'!L1047301),"")</f>
        <v/>
      </c>
    </row>
    <row r="1527" spans="13:14" x14ac:dyDescent="0.25">
      <c r="M1527" t="str">
        <f>IFERROR(INDEX(INVENTAIRE!$A$4:$A$502,INVENTAIRE!Q1047441),"")</f>
        <v/>
      </c>
      <c r="N1527" t="str">
        <f>IFERROR(INDEX('EMPRUNT MATERIEL'!$C$4:$C$361,'EMPRUNT MATERIEL'!L1047302),"")</f>
        <v/>
      </c>
    </row>
    <row r="1528" spans="13:14" x14ac:dyDescent="0.25">
      <c r="M1528" t="str">
        <f>IFERROR(INDEX(INVENTAIRE!$A$4:$A$502,INVENTAIRE!Q1047442),"")</f>
        <v/>
      </c>
      <c r="N1528" t="str">
        <f>IFERROR(INDEX('EMPRUNT MATERIEL'!$C$4:$C$361,'EMPRUNT MATERIEL'!L1047303),"")</f>
        <v/>
      </c>
    </row>
    <row r="1529" spans="13:14" x14ac:dyDescent="0.25">
      <c r="M1529" t="str">
        <f>IFERROR(INDEX(INVENTAIRE!$A$4:$A$502,INVENTAIRE!Q1047443),"")</f>
        <v/>
      </c>
      <c r="N1529" t="str">
        <f>IFERROR(INDEX('EMPRUNT MATERIEL'!$C$4:$C$361,'EMPRUNT MATERIEL'!L1047304),"")</f>
        <v/>
      </c>
    </row>
    <row r="1530" spans="13:14" x14ac:dyDescent="0.25">
      <c r="M1530" t="str">
        <f>IFERROR(INDEX(INVENTAIRE!$A$4:$A$502,INVENTAIRE!Q1047444),"")</f>
        <v/>
      </c>
      <c r="N1530" t="str">
        <f>IFERROR(INDEX('EMPRUNT MATERIEL'!$C$4:$C$361,'EMPRUNT MATERIEL'!L1047305),"")</f>
        <v/>
      </c>
    </row>
    <row r="1531" spans="13:14" x14ac:dyDescent="0.25">
      <c r="M1531" t="str">
        <f>IFERROR(INDEX(INVENTAIRE!$A$4:$A$502,INVENTAIRE!Q1047445),"")</f>
        <v/>
      </c>
      <c r="N1531" t="str">
        <f>IFERROR(INDEX('EMPRUNT MATERIEL'!$C$4:$C$361,'EMPRUNT MATERIEL'!L1047306),"")</f>
        <v/>
      </c>
    </row>
    <row r="1532" spans="13:14" x14ac:dyDescent="0.25">
      <c r="M1532" t="str">
        <f>IFERROR(INDEX(INVENTAIRE!$A$4:$A$502,INVENTAIRE!Q1047446),"")</f>
        <v/>
      </c>
      <c r="N1532" t="str">
        <f>IFERROR(INDEX('EMPRUNT MATERIEL'!$C$4:$C$361,'EMPRUNT MATERIEL'!L1047307),"")</f>
        <v/>
      </c>
    </row>
    <row r="1533" spans="13:14" x14ac:dyDescent="0.25">
      <c r="M1533" t="str">
        <f>IFERROR(INDEX(INVENTAIRE!$A$4:$A$502,INVENTAIRE!Q1047447),"")</f>
        <v/>
      </c>
      <c r="N1533" t="str">
        <f>IFERROR(INDEX('EMPRUNT MATERIEL'!$C$4:$C$361,'EMPRUNT MATERIEL'!L1047308),"")</f>
        <v/>
      </c>
    </row>
    <row r="1534" spans="13:14" x14ac:dyDescent="0.25">
      <c r="M1534" t="str">
        <f>IFERROR(INDEX(INVENTAIRE!$A$4:$A$502,INVENTAIRE!Q1047448),"")</f>
        <v/>
      </c>
      <c r="N1534" t="str">
        <f>IFERROR(INDEX('EMPRUNT MATERIEL'!$C$4:$C$361,'EMPRUNT MATERIEL'!L1047309),"")</f>
        <v/>
      </c>
    </row>
    <row r="1535" spans="13:14" x14ac:dyDescent="0.25">
      <c r="M1535" t="str">
        <f>IFERROR(INDEX(INVENTAIRE!$A$4:$A$502,INVENTAIRE!Q1047449),"")</f>
        <v/>
      </c>
      <c r="N1535" t="str">
        <f>IFERROR(INDEX('EMPRUNT MATERIEL'!$C$4:$C$361,'EMPRUNT MATERIEL'!L1047310),"")</f>
        <v/>
      </c>
    </row>
    <row r="1536" spans="13:14" x14ac:dyDescent="0.25">
      <c r="M1536" t="str">
        <f>IFERROR(INDEX(INVENTAIRE!$A$4:$A$502,INVENTAIRE!Q1047450),"")</f>
        <v/>
      </c>
      <c r="N1536" t="str">
        <f>IFERROR(INDEX('EMPRUNT MATERIEL'!$C$4:$C$361,'EMPRUNT MATERIEL'!L1047311),"")</f>
        <v/>
      </c>
    </row>
    <row r="1537" spans="13:14" x14ac:dyDescent="0.25">
      <c r="M1537" t="str">
        <f>IFERROR(INDEX(INVENTAIRE!$A$4:$A$502,INVENTAIRE!Q1047451),"")</f>
        <v/>
      </c>
      <c r="N1537" t="str">
        <f>IFERROR(INDEX('EMPRUNT MATERIEL'!$C$4:$C$361,'EMPRUNT MATERIEL'!L1047312),"")</f>
        <v/>
      </c>
    </row>
    <row r="1538" spans="13:14" x14ac:dyDescent="0.25">
      <c r="M1538" t="str">
        <f>IFERROR(INDEX(INVENTAIRE!$A$4:$A$502,INVENTAIRE!Q1047452),"")</f>
        <v/>
      </c>
      <c r="N1538" t="str">
        <f>IFERROR(INDEX('EMPRUNT MATERIEL'!$C$4:$C$361,'EMPRUNT MATERIEL'!L1047313),"")</f>
        <v/>
      </c>
    </row>
    <row r="1539" spans="13:14" x14ac:dyDescent="0.25">
      <c r="M1539" t="str">
        <f>IFERROR(INDEX(INVENTAIRE!$A$4:$A$502,INVENTAIRE!Q1047453),"")</f>
        <v/>
      </c>
      <c r="N1539" t="str">
        <f>IFERROR(INDEX('EMPRUNT MATERIEL'!$C$4:$C$361,'EMPRUNT MATERIEL'!L1047314),"")</f>
        <v/>
      </c>
    </row>
    <row r="1540" spans="13:14" x14ac:dyDescent="0.25">
      <c r="M1540" t="str">
        <f>IFERROR(INDEX(INVENTAIRE!$A$4:$A$502,INVENTAIRE!Q1047454),"")</f>
        <v/>
      </c>
      <c r="N1540" t="str">
        <f>IFERROR(INDEX('EMPRUNT MATERIEL'!$C$4:$C$361,'EMPRUNT MATERIEL'!L1047315),"")</f>
        <v/>
      </c>
    </row>
    <row r="1541" spans="13:14" x14ac:dyDescent="0.25">
      <c r="M1541" t="str">
        <f>IFERROR(INDEX(INVENTAIRE!$A$4:$A$502,INVENTAIRE!Q1047455),"")</f>
        <v/>
      </c>
      <c r="N1541" t="str">
        <f>IFERROR(INDEX('EMPRUNT MATERIEL'!$C$4:$C$361,'EMPRUNT MATERIEL'!L1047316),"")</f>
        <v/>
      </c>
    </row>
    <row r="1542" spans="13:14" x14ac:dyDescent="0.25">
      <c r="M1542" t="str">
        <f>IFERROR(INDEX(INVENTAIRE!$A$4:$A$502,INVENTAIRE!Q1047456),"")</f>
        <v/>
      </c>
      <c r="N1542" t="str">
        <f>IFERROR(INDEX('EMPRUNT MATERIEL'!$C$4:$C$361,'EMPRUNT MATERIEL'!L1047317),"")</f>
        <v/>
      </c>
    </row>
    <row r="1543" spans="13:14" x14ac:dyDescent="0.25">
      <c r="M1543" t="str">
        <f>IFERROR(INDEX(INVENTAIRE!$A$4:$A$502,INVENTAIRE!Q1047457),"")</f>
        <v/>
      </c>
      <c r="N1543" t="str">
        <f>IFERROR(INDEX('EMPRUNT MATERIEL'!$C$4:$C$361,'EMPRUNT MATERIEL'!L1047318),"")</f>
        <v/>
      </c>
    </row>
    <row r="1544" spans="13:14" x14ac:dyDescent="0.25">
      <c r="M1544" t="str">
        <f>IFERROR(INDEX(INVENTAIRE!$A$4:$A$502,INVENTAIRE!Q1047458),"")</f>
        <v/>
      </c>
      <c r="N1544" t="str">
        <f>IFERROR(INDEX('EMPRUNT MATERIEL'!$C$4:$C$361,'EMPRUNT MATERIEL'!L1047319),"")</f>
        <v/>
      </c>
    </row>
    <row r="1545" spans="13:14" x14ac:dyDescent="0.25">
      <c r="M1545" t="str">
        <f>IFERROR(INDEX(INVENTAIRE!$A$4:$A$502,INVENTAIRE!Q1047459),"")</f>
        <v/>
      </c>
      <c r="N1545" t="str">
        <f>IFERROR(INDEX('EMPRUNT MATERIEL'!$C$4:$C$361,'EMPRUNT MATERIEL'!L1047320),"")</f>
        <v/>
      </c>
    </row>
    <row r="1546" spans="13:14" x14ac:dyDescent="0.25">
      <c r="M1546" t="str">
        <f>IFERROR(INDEX(INVENTAIRE!$A$4:$A$502,INVENTAIRE!Q1047460),"")</f>
        <v/>
      </c>
      <c r="N1546" t="str">
        <f>IFERROR(INDEX('EMPRUNT MATERIEL'!$C$4:$C$361,'EMPRUNT MATERIEL'!L1047321),"")</f>
        <v/>
      </c>
    </row>
    <row r="1547" spans="13:14" x14ac:dyDescent="0.25">
      <c r="M1547" t="str">
        <f>IFERROR(INDEX(INVENTAIRE!$A$4:$A$502,INVENTAIRE!Q1047461),"")</f>
        <v/>
      </c>
      <c r="N1547" t="str">
        <f>IFERROR(INDEX('EMPRUNT MATERIEL'!$C$4:$C$361,'EMPRUNT MATERIEL'!L1047322),"")</f>
        <v/>
      </c>
    </row>
    <row r="1548" spans="13:14" x14ac:dyDescent="0.25">
      <c r="M1548" t="str">
        <f>IFERROR(INDEX(INVENTAIRE!$A$4:$A$502,INVENTAIRE!Q1047462),"")</f>
        <v/>
      </c>
      <c r="N1548" t="str">
        <f>IFERROR(INDEX('EMPRUNT MATERIEL'!$C$4:$C$361,'EMPRUNT MATERIEL'!L1047323),"")</f>
        <v/>
      </c>
    </row>
    <row r="1549" spans="13:14" x14ac:dyDescent="0.25">
      <c r="M1549" t="str">
        <f>IFERROR(INDEX(INVENTAIRE!$A$4:$A$502,INVENTAIRE!Q1047463),"")</f>
        <v/>
      </c>
      <c r="N1549" t="str">
        <f>IFERROR(INDEX('EMPRUNT MATERIEL'!$C$4:$C$361,'EMPRUNT MATERIEL'!L1047324),"")</f>
        <v/>
      </c>
    </row>
    <row r="1550" spans="13:14" x14ac:dyDescent="0.25">
      <c r="M1550" t="str">
        <f>IFERROR(INDEX(INVENTAIRE!$A$4:$A$502,INVENTAIRE!Q1047464),"")</f>
        <v/>
      </c>
      <c r="N1550" t="str">
        <f>IFERROR(INDEX('EMPRUNT MATERIEL'!$C$4:$C$361,'EMPRUNT MATERIEL'!L1047325),"")</f>
        <v/>
      </c>
    </row>
    <row r="1551" spans="13:14" x14ac:dyDescent="0.25">
      <c r="M1551" t="str">
        <f>IFERROR(INDEX(INVENTAIRE!$A$4:$A$502,INVENTAIRE!Q1047465),"")</f>
        <v/>
      </c>
      <c r="N1551" t="str">
        <f>IFERROR(INDEX('EMPRUNT MATERIEL'!$C$4:$C$361,'EMPRUNT MATERIEL'!L1047326),"")</f>
        <v/>
      </c>
    </row>
    <row r="1552" spans="13:14" x14ac:dyDescent="0.25">
      <c r="M1552" t="str">
        <f>IFERROR(INDEX(INVENTAIRE!$A$4:$A$502,INVENTAIRE!Q1047466),"")</f>
        <v/>
      </c>
      <c r="N1552" t="str">
        <f>IFERROR(INDEX('EMPRUNT MATERIEL'!$C$4:$C$361,'EMPRUNT MATERIEL'!L1047327),"")</f>
        <v/>
      </c>
    </row>
    <row r="1553" spans="13:14" x14ac:dyDescent="0.25">
      <c r="M1553" t="str">
        <f>IFERROR(INDEX(INVENTAIRE!$A$4:$A$502,INVENTAIRE!Q1047467),"")</f>
        <v/>
      </c>
      <c r="N1553" t="str">
        <f>IFERROR(INDEX('EMPRUNT MATERIEL'!$C$4:$C$361,'EMPRUNT MATERIEL'!L1047328),"")</f>
        <v/>
      </c>
    </row>
    <row r="1554" spans="13:14" x14ac:dyDescent="0.25">
      <c r="M1554" t="str">
        <f>IFERROR(INDEX(INVENTAIRE!$A$4:$A$502,INVENTAIRE!Q1047468),"")</f>
        <v/>
      </c>
      <c r="N1554" t="str">
        <f>IFERROR(INDEX('EMPRUNT MATERIEL'!$C$4:$C$361,'EMPRUNT MATERIEL'!L1047329),"")</f>
        <v/>
      </c>
    </row>
    <row r="1555" spans="13:14" x14ac:dyDescent="0.25">
      <c r="M1555" t="str">
        <f>IFERROR(INDEX(INVENTAIRE!$A$4:$A$502,INVENTAIRE!Q1047469),"")</f>
        <v/>
      </c>
      <c r="N1555" t="str">
        <f>IFERROR(INDEX('EMPRUNT MATERIEL'!$C$4:$C$361,'EMPRUNT MATERIEL'!L1047330),"")</f>
        <v/>
      </c>
    </row>
    <row r="1556" spans="13:14" x14ac:dyDescent="0.25">
      <c r="M1556" t="str">
        <f>IFERROR(INDEX(INVENTAIRE!$A$4:$A$502,INVENTAIRE!Q1047470),"")</f>
        <v/>
      </c>
      <c r="N1556" t="str">
        <f>IFERROR(INDEX('EMPRUNT MATERIEL'!$C$4:$C$361,'EMPRUNT MATERIEL'!L1047331),"")</f>
        <v/>
      </c>
    </row>
    <row r="1557" spans="13:14" x14ac:dyDescent="0.25">
      <c r="M1557" t="str">
        <f>IFERROR(INDEX(INVENTAIRE!$A$4:$A$502,INVENTAIRE!Q1047471),"")</f>
        <v/>
      </c>
      <c r="N1557" t="str">
        <f>IFERROR(INDEX('EMPRUNT MATERIEL'!$C$4:$C$361,'EMPRUNT MATERIEL'!L1047332),"")</f>
        <v/>
      </c>
    </row>
    <row r="1558" spans="13:14" x14ac:dyDescent="0.25">
      <c r="M1558" t="str">
        <f>IFERROR(INDEX(INVENTAIRE!$A$4:$A$502,INVENTAIRE!Q1047472),"")</f>
        <v/>
      </c>
      <c r="N1558" t="str">
        <f>IFERROR(INDEX('EMPRUNT MATERIEL'!$C$4:$C$361,'EMPRUNT MATERIEL'!L1047333),"")</f>
        <v/>
      </c>
    </row>
    <row r="1559" spans="13:14" x14ac:dyDescent="0.25">
      <c r="M1559" t="str">
        <f>IFERROR(INDEX(INVENTAIRE!$A$4:$A$502,INVENTAIRE!Q1047473),"")</f>
        <v/>
      </c>
      <c r="N1559" t="str">
        <f>IFERROR(INDEX('EMPRUNT MATERIEL'!$C$4:$C$361,'EMPRUNT MATERIEL'!L1047334),"")</f>
        <v/>
      </c>
    </row>
    <row r="1560" spans="13:14" x14ac:dyDescent="0.25">
      <c r="M1560" t="str">
        <f>IFERROR(INDEX(INVENTAIRE!$A$4:$A$502,INVENTAIRE!Q1047474),"")</f>
        <v/>
      </c>
      <c r="N1560" t="str">
        <f>IFERROR(INDEX('EMPRUNT MATERIEL'!$C$4:$C$361,'EMPRUNT MATERIEL'!L1047335),"")</f>
        <v/>
      </c>
    </row>
    <row r="1561" spans="13:14" x14ac:dyDescent="0.25">
      <c r="M1561" t="str">
        <f>IFERROR(INDEX(INVENTAIRE!$A$4:$A$502,INVENTAIRE!Q1047475),"")</f>
        <v/>
      </c>
      <c r="N1561" t="str">
        <f>IFERROR(INDEX('EMPRUNT MATERIEL'!$C$4:$C$361,'EMPRUNT MATERIEL'!L1047336),"")</f>
        <v/>
      </c>
    </row>
    <row r="1562" spans="13:14" x14ac:dyDescent="0.25">
      <c r="M1562" t="str">
        <f>IFERROR(INDEX(INVENTAIRE!$A$4:$A$502,INVENTAIRE!Q1047476),"")</f>
        <v/>
      </c>
      <c r="N1562" t="str">
        <f>IFERROR(INDEX('EMPRUNT MATERIEL'!$C$4:$C$361,'EMPRUNT MATERIEL'!L1047337),"")</f>
        <v/>
      </c>
    </row>
    <row r="1563" spans="13:14" x14ac:dyDescent="0.25">
      <c r="M1563" t="str">
        <f>IFERROR(INDEX(INVENTAIRE!$A$4:$A$502,INVENTAIRE!Q1047477),"")</f>
        <v/>
      </c>
      <c r="N1563" t="str">
        <f>IFERROR(INDEX('EMPRUNT MATERIEL'!$C$4:$C$361,'EMPRUNT MATERIEL'!L1047338),"")</f>
        <v/>
      </c>
    </row>
    <row r="1564" spans="13:14" x14ac:dyDescent="0.25">
      <c r="M1564" t="str">
        <f>IFERROR(INDEX(INVENTAIRE!$A$4:$A$502,INVENTAIRE!Q1047478),"")</f>
        <v/>
      </c>
      <c r="N1564" t="str">
        <f>IFERROR(INDEX('EMPRUNT MATERIEL'!$C$4:$C$361,'EMPRUNT MATERIEL'!L1047339),"")</f>
        <v/>
      </c>
    </row>
    <row r="1565" spans="13:14" x14ac:dyDescent="0.25">
      <c r="M1565" t="str">
        <f>IFERROR(INDEX(INVENTAIRE!$A$4:$A$502,INVENTAIRE!Q1047479),"")</f>
        <v/>
      </c>
      <c r="N1565" t="str">
        <f>IFERROR(INDEX('EMPRUNT MATERIEL'!$C$4:$C$361,'EMPRUNT MATERIEL'!L1047340),"")</f>
        <v/>
      </c>
    </row>
    <row r="1566" spans="13:14" x14ac:dyDescent="0.25">
      <c r="M1566" t="str">
        <f>IFERROR(INDEX(INVENTAIRE!$A$4:$A$502,INVENTAIRE!Q1047480),"")</f>
        <v/>
      </c>
      <c r="N1566" t="str">
        <f>IFERROR(INDEX('EMPRUNT MATERIEL'!$C$4:$C$361,'EMPRUNT MATERIEL'!L1047341),"")</f>
        <v/>
      </c>
    </row>
    <row r="1567" spans="13:14" x14ac:dyDescent="0.25">
      <c r="M1567" t="str">
        <f>IFERROR(INDEX(INVENTAIRE!$A$4:$A$502,INVENTAIRE!Q1047481),"")</f>
        <v/>
      </c>
      <c r="N1567" t="str">
        <f>IFERROR(INDEX('EMPRUNT MATERIEL'!$C$4:$C$361,'EMPRUNT MATERIEL'!L1047342),"")</f>
        <v/>
      </c>
    </row>
    <row r="1568" spans="13:14" x14ac:dyDescent="0.25">
      <c r="M1568" t="str">
        <f>IFERROR(INDEX(INVENTAIRE!$A$4:$A$502,INVENTAIRE!Q1047482),"")</f>
        <v/>
      </c>
      <c r="N1568" t="str">
        <f>IFERROR(INDEX('EMPRUNT MATERIEL'!$C$4:$C$361,'EMPRUNT MATERIEL'!L1047343),"")</f>
        <v/>
      </c>
    </row>
    <row r="1569" spans="13:14" x14ac:dyDescent="0.25">
      <c r="M1569" t="str">
        <f>IFERROR(INDEX(INVENTAIRE!$A$4:$A$502,INVENTAIRE!Q1047483),"")</f>
        <v/>
      </c>
      <c r="N1569" t="str">
        <f>IFERROR(INDEX('EMPRUNT MATERIEL'!$C$4:$C$361,'EMPRUNT MATERIEL'!L1047344),"")</f>
        <v/>
      </c>
    </row>
    <row r="1570" spans="13:14" x14ac:dyDescent="0.25">
      <c r="M1570" t="str">
        <f>IFERROR(INDEX(INVENTAIRE!$A$4:$A$502,INVENTAIRE!Q1047484),"")</f>
        <v/>
      </c>
      <c r="N1570" t="str">
        <f>IFERROR(INDEX('EMPRUNT MATERIEL'!$C$4:$C$361,'EMPRUNT MATERIEL'!L1047345),"")</f>
        <v/>
      </c>
    </row>
    <row r="1571" spans="13:14" x14ac:dyDescent="0.25">
      <c r="M1571" t="str">
        <f>IFERROR(INDEX(INVENTAIRE!$A$4:$A$502,INVENTAIRE!Q1047485),"")</f>
        <v/>
      </c>
      <c r="N1571" t="str">
        <f>IFERROR(INDEX('EMPRUNT MATERIEL'!$C$4:$C$361,'EMPRUNT MATERIEL'!L1047346),"")</f>
        <v/>
      </c>
    </row>
    <row r="1572" spans="13:14" x14ac:dyDescent="0.25">
      <c r="M1572" t="str">
        <f>IFERROR(INDEX(INVENTAIRE!$A$4:$A$502,INVENTAIRE!Q1047486),"")</f>
        <v/>
      </c>
      <c r="N1572" t="str">
        <f>IFERROR(INDEX('EMPRUNT MATERIEL'!$C$4:$C$361,'EMPRUNT MATERIEL'!L1047347),"")</f>
        <v/>
      </c>
    </row>
    <row r="1573" spans="13:14" x14ac:dyDescent="0.25">
      <c r="M1573" t="str">
        <f>IFERROR(INDEX(INVENTAIRE!$A$4:$A$502,INVENTAIRE!Q1047487),"")</f>
        <v/>
      </c>
      <c r="N1573" t="str">
        <f>IFERROR(INDEX('EMPRUNT MATERIEL'!$C$4:$C$361,'EMPRUNT MATERIEL'!L1047348),"")</f>
        <v/>
      </c>
    </row>
    <row r="1574" spans="13:14" x14ac:dyDescent="0.25">
      <c r="M1574" t="str">
        <f>IFERROR(INDEX(INVENTAIRE!$A$4:$A$502,INVENTAIRE!Q1047488),"")</f>
        <v/>
      </c>
      <c r="N1574" t="str">
        <f>IFERROR(INDEX('EMPRUNT MATERIEL'!$C$4:$C$361,'EMPRUNT MATERIEL'!L1047349),"")</f>
        <v/>
      </c>
    </row>
    <row r="1575" spans="13:14" x14ac:dyDescent="0.25">
      <c r="M1575" t="str">
        <f>IFERROR(INDEX(INVENTAIRE!$A$4:$A$502,INVENTAIRE!Q1047489),"")</f>
        <v/>
      </c>
      <c r="N1575" t="str">
        <f>IFERROR(INDEX('EMPRUNT MATERIEL'!$C$4:$C$361,'EMPRUNT MATERIEL'!L1047350),"")</f>
        <v/>
      </c>
    </row>
    <row r="1576" spans="13:14" x14ac:dyDescent="0.25">
      <c r="M1576" t="str">
        <f>IFERROR(INDEX(INVENTAIRE!$A$4:$A$502,INVENTAIRE!Q1047490),"")</f>
        <v/>
      </c>
      <c r="N1576" t="str">
        <f>IFERROR(INDEX('EMPRUNT MATERIEL'!$C$4:$C$361,'EMPRUNT MATERIEL'!L1047351),"")</f>
        <v/>
      </c>
    </row>
    <row r="1577" spans="13:14" x14ac:dyDescent="0.25">
      <c r="M1577" t="str">
        <f>IFERROR(INDEX(INVENTAIRE!$A$4:$A$502,INVENTAIRE!Q1047491),"")</f>
        <v/>
      </c>
      <c r="N1577" t="str">
        <f>IFERROR(INDEX('EMPRUNT MATERIEL'!$C$4:$C$361,'EMPRUNT MATERIEL'!L1047352),"")</f>
        <v/>
      </c>
    </row>
    <row r="1578" spans="13:14" x14ac:dyDescent="0.25">
      <c r="M1578" t="str">
        <f>IFERROR(INDEX(INVENTAIRE!$A$4:$A$502,INVENTAIRE!Q1047492),"")</f>
        <v/>
      </c>
      <c r="N1578" t="str">
        <f>IFERROR(INDEX('EMPRUNT MATERIEL'!$C$4:$C$361,'EMPRUNT MATERIEL'!L1047353),"")</f>
        <v/>
      </c>
    </row>
    <row r="1579" spans="13:14" x14ac:dyDescent="0.25">
      <c r="M1579" t="str">
        <f>IFERROR(INDEX(INVENTAIRE!$A$4:$A$502,INVENTAIRE!Q1047493),"")</f>
        <v/>
      </c>
      <c r="N1579" t="str">
        <f>IFERROR(INDEX('EMPRUNT MATERIEL'!$C$4:$C$361,'EMPRUNT MATERIEL'!L1047354),"")</f>
        <v/>
      </c>
    </row>
    <row r="1580" spans="13:14" x14ac:dyDescent="0.25">
      <c r="M1580" t="str">
        <f>IFERROR(INDEX(INVENTAIRE!$A$4:$A$502,INVENTAIRE!Q1047494),"")</f>
        <v/>
      </c>
      <c r="N1580" t="str">
        <f>IFERROR(INDEX('EMPRUNT MATERIEL'!$C$4:$C$361,'EMPRUNT MATERIEL'!L1047355),"")</f>
        <v/>
      </c>
    </row>
    <row r="1581" spans="13:14" x14ac:dyDescent="0.25">
      <c r="M1581" t="str">
        <f>IFERROR(INDEX(INVENTAIRE!$A$4:$A$502,INVENTAIRE!Q1047495),"")</f>
        <v/>
      </c>
      <c r="N1581" t="str">
        <f>IFERROR(INDEX('EMPRUNT MATERIEL'!$C$4:$C$361,'EMPRUNT MATERIEL'!L1047356),"")</f>
        <v/>
      </c>
    </row>
    <row r="1582" spans="13:14" x14ac:dyDescent="0.25">
      <c r="M1582" t="str">
        <f>IFERROR(INDEX(INVENTAIRE!$A$4:$A$502,INVENTAIRE!Q1047496),"")</f>
        <v/>
      </c>
      <c r="N1582" t="str">
        <f>IFERROR(INDEX('EMPRUNT MATERIEL'!$C$4:$C$361,'EMPRUNT MATERIEL'!L1047357),"")</f>
        <v/>
      </c>
    </row>
    <row r="1583" spans="13:14" x14ac:dyDescent="0.25">
      <c r="M1583" t="str">
        <f>IFERROR(INDEX(INVENTAIRE!$A$4:$A$502,INVENTAIRE!Q1047497),"")</f>
        <v/>
      </c>
      <c r="N1583" t="str">
        <f>IFERROR(INDEX('EMPRUNT MATERIEL'!$C$4:$C$361,'EMPRUNT MATERIEL'!L1047358),"")</f>
        <v/>
      </c>
    </row>
    <row r="1584" spans="13:14" x14ac:dyDescent="0.25">
      <c r="M1584" t="str">
        <f>IFERROR(INDEX(INVENTAIRE!$A$4:$A$502,INVENTAIRE!Q1047498),"")</f>
        <v/>
      </c>
      <c r="N1584" t="str">
        <f>IFERROR(INDEX('EMPRUNT MATERIEL'!$C$4:$C$361,'EMPRUNT MATERIEL'!L1047359),"")</f>
        <v/>
      </c>
    </row>
    <row r="1585" spans="13:14" x14ac:dyDescent="0.25">
      <c r="M1585" t="str">
        <f>IFERROR(INDEX(INVENTAIRE!$A$4:$A$502,INVENTAIRE!Q1047499),"")</f>
        <v/>
      </c>
      <c r="N1585" t="str">
        <f>IFERROR(INDEX('EMPRUNT MATERIEL'!$C$4:$C$361,'EMPRUNT MATERIEL'!L1047360),"")</f>
        <v/>
      </c>
    </row>
    <row r="1586" spans="13:14" x14ac:dyDescent="0.25">
      <c r="M1586" t="str">
        <f>IFERROR(INDEX(INVENTAIRE!$A$4:$A$502,INVENTAIRE!Q1047500),"")</f>
        <v/>
      </c>
      <c r="N1586" t="str">
        <f>IFERROR(INDEX('EMPRUNT MATERIEL'!$C$4:$C$361,'EMPRUNT MATERIEL'!L1047361),"")</f>
        <v/>
      </c>
    </row>
    <row r="1587" spans="13:14" x14ac:dyDescent="0.25">
      <c r="M1587" t="str">
        <f>IFERROR(INDEX(INVENTAIRE!$A$4:$A$502,INVENTAIRE!Q1047501),"")</f>
        <v/>
      </c>
      <c r="N1587" t="str">
        <f>IFERROR(INDEX('EMPRUNT MATERIEL'!$C$4:$C$361,'EMPRUNT MATERIEL'!L1047362),"")</f>
        <v/>
      </c>
    </row>
    <row r="1588" spans="13:14" x14ac:dyDescent="0.25">
      <c r="M1588" t="str">
        <f>IFERROR(INDEX(INVENTAIRE!$A$4:$A$502,INVENTAIRE!Q1047502),"")</f>
        <v/>
      </c>
      <c r="N1588" t="str">
        <f>IFERROR(INDEX('EMPRUNT MATERIEL'!$C$4:$C$361,'EMPRUNT MATERIEL'!L1047363),"")</f>
        <v/>
      </c>
    </row>
    <row r="1589" spans="13:14" x14ac:dyDescent="0.25">
      <c r="M1589" t="str">
        <f>IFERROR(INDEX(INVENTAIRE!$A$4:$A$502,INVENTAIRE!Q1047503),"")</f>
        <v/>
      </c>
      <c r="N1589" t="str">
        <f>IFERROR(INDEX('EMPRUNT MATERIEL'!$C$4:$C$361,'EMPRUNT MATERIEL'!L1047364),"")</f>
        <v/>
      </c>
    </row>
    <row r="1590" spans="13:14" x14ac:dyDescent="0.25">
      <c r="M1590" t="str">
        <f>IFERROR(INDEX(INVENTAIRE!$A$4:$A$502,INVENTAIRE!Q1047504),"")</f>
        <v/>
      </c>
      <c r="N1590" t="str">
        <f>IFERROR(INDEX('EMPRUNT MATERIEL'!$C$4:$C$361,'EMPRUNT MATERIEL'!L1047365),"")</f>
        <v/>
      </c>
    </row>
    <row r="1591" spans="13:14" x14ac:dyDescent="0.25">
      <c r="M1591" t="str">
        <f>IFERROR(INDEX(INVENTAIRE!$A$4:$A$502,INVENTAIRE!Q1047505),"")</f>
        <v/>
      </c>
      <c r="N1591" t="str">
        <f>IFERROR(INDEX('EMPRUNT MATERIEL'!$C$4:$C$361,'EMPRUNT MATERIEL'!L1047366),"")</f>
        <v/>
      </c>
    </row>
    <row r="1592" spans="13:14" x14ac:dyDescent="0.25">
      <c r="M1592" t="str">
        <f>IFERROR(INDEX(INVENTAIRE!$A$4:$A$502,INVENTAIRE!Q1047506),"")</f>
        <v/>
      </c>
      <c r="N1592" t="str">
        <f>IFERROR(INDEX('EMPRUNT MATERIEL'!$C$4:$C$361,'EMPRUNT MATERIEL'!L1047367),"")</f>
        <v/>
      </c>
    </row>
    <row r="1593" spans="13:14" x14ac:dyDescent="0.25">
      <c r="M1593" t="str">
        <f>IFERROR(INDEX(INVENTAIRE!$A$4:$A$502,INVENTAIRE!Q1047507),"")</f>
        <v/>
      </c>
      <c r="N1593" t="str">
        <f>IFERROR(INDEX('EMPRUNT MATERIEL'!$C$4:$C$361,'EMPRUNT MATERIEL'!L1047368),"")</f>
        <v/>
      </c>
    </row>
    <row r="1594" spans="13:14" x14ac:dyDescent="0.25">
      <c r="M1594" t="str">
        <f>IFERROR(INDEX(INVENTAIRE!$A$4:$A$502,INVENTAIRE!Q1047508),"")</f>
        <v/>
      </c>
      <c r="N1594" t="str">
        <f>IFERROR(INDEX('EMPRUNT MATERIEL'!$C$4:$C$361,'EMPRUNT MATERIEL'!L1047369),"")</f>
        <v/>
      </c>
    </row>
    <row r="1595" spans="13:14" x14ac:dyDescent="0.25">
      <c r="M1595" t="str">
        <f>IFERROR(INDEX(INVENTAIRE!$A$4:$A$502,INVENTAIRE!Q1047509),"")</f>
        <v/>
      </c>
      <c r="N1595" t="str">
        <f>IFERROR(INDEX('EMPRUNT MATERIEL'!$C$4:$C$361,'EMPRUNT MATERIEL'!L1047370),"")</f>
        <v/>
      </c>
    </row>
    <row r="1596" spans="13:14" x14ac:dyDescent="0.25">
      <c r="M1596" t="str">
        <f>IFERROR(INDEX(INVENTAIRE!$A$4:$A$502,INVENTAIRE!Q1047510),"")</f>
        <v/>
      </c>
      <c r="N1596" t="str">
        <f>IFERROR(INDEX('EMPRUNT MATERIEL'!$C$4:$C$361,'EMPRUNT MATERIEL'!L1047371),"")</f>
        <v/>
      </c>
    </row>
    <row r="1597" spans="13:14" x14ac:dyDescent="0.25">
      <c r="M1597" t="str">
        <f>IFERROR(INDEX(INVENTAIRE!$A$4:$A$502,INVENTAIRE!Q1047511),"")</f>
        <v/>
      </c>
      <c r="N1597" t="str">
        <f>IFERROR(INDEX('EMPRUNT MATERIEL'!$C$4:$C$361,'EMPRUNT MATERIEL'!L1047372),"")</f>
        <v/>
      </c>
    </row>
    <row r="1598" spans="13:14" x14ac:dyDescent="0.25">
      <c r="M1598" t="str">
        <f>IFERROR(INDEX(INVENTAIRE!$A$4:$A$502,INVENTAIRE!Q1047512),"")</f>
        <v/>
      </c>
      <c r="N1598" t="str">
        <f>IFERROR(INDEX('EMPRUNT MATERIEL'!$C$4:$C$361,'EMPRUNT MATERIEL'!L1047373),"")</f>
        <v/>
      </c>
    </row>
    <row r="1599" spans="13:14" x14ac:dyDescent="0.25">
      <c r="M1599" t="str">
        <f>IFERROR(INDEX(INVENTAIRE!$A$4:$A$502,INVENTAIRE!Q1047513),"")</f>
        <v/>
      </c>
      <c r="N1599" t="str">
        <f>IFERROR(INDEX('EMPRUNT MATERIEL'!$C$4:$C$361,'EMPRUNT MATERIEL'!L1047374),"")</f>
        <v/>
      </c>
    </row>
    <row r="1600" spans="13:14" x14ac:dyDescent="0.25">
      <c r="M1600" t="str">
        <f>IFERROR(INDEX(INVENTAIRE!$A$4:$A$502,INVENTAIRE!Q1047514),"")</f>
        <v/>
      </c>
      <c r="N1600" t="str">
        <f>IFERROR(INDEX('EMPRUNT MATERIEL'!$C$4:$C$361,'EMPRUNT MATERIEL'!L1047375),"")</f>
        <v/>
      </c>
    </row>
    <row r="1601" spans="13:14" x14ac:dyDescent="0.25">
      <c r="M1601" t="str">
        <f>IFERROR(INDEX(INVENTAIRE!$A$4:$A$502,INVENTAIRE!Q1047515),"")</f>
        <v/>
      </c>
      <c r="N1601" t="str">
        <f>IFERROR(INDEX('EMPRUNT MATERIEL'!$C$4:$C$361,'EMPRUNT MATERIEL'!L1047376),"")</f>
        <v/>
      </c>
    </row>
    <row r="1602" spans="13:14" x14ac:dyDescent="0.25">
      <c r="M1602" t="str">
        <f>IFERROR(INDEX(INVENTAIRE!$A$4:$A$502,INVENTAIRE!Q1047516),"")</f>
        <v/>
      </c>
      <c r="N1602" t="str">
        <f>IFERROR(INDEX('EMPRUNT MATERIEL'!$C$4:$C$361,'EMPRUNT MATERIEL'!L1047377),"")</f>
        <v/>
      </c>
    </row>
    <row r="1603" spans="13:14" x14ac:dyDescent="0.25">
      <c r="M1603" t="str">
        <f>IFERROR(INDEX(INVENTAIRE!$A$4:$A$502,INVENTAIRE!Q1047517),"")</f>
        <v/>
      </c>
      <c r="N1603" t="str">
        <f>IFERROR(INDEX('EMPRUNT MATERIEL'!$C$4:$C$361,'EMPRUNT MATERIEL'!L1047378),"")</f>
        <v/>
      </c>
    </row>
    <row r="1604" spans="13:14" x14ac:dyDescent="0.25">
      <c r="M1604" t="str">
        <f>IFERROR(INDEX(INVENTAIRE!$A$4:$A$502,INVENTAIRE!Q1047518),"")</f>
        <v/>
      </c>
      <c r="N1604" t="str">
        <f>IFERROR(INDEX('EMPRUNT MATERIEL'!$C$4:$C$361,'EMPRUNT MATERIEL'!L1047379),"")</f>
        <v/>
      </c>
    </row>
    <row r="1605" spans="13:14" x14ac:dyDescent="0.25">
      <c r="M1605" t="str">
        <f>IFERROR(INDEX(INVENTAIRE!$A$4:$A$502,INVENTAIRE!Q1047519),"")</f>
        <v/>
      </c>
      <c r="N1605" t="str">
        <f>IFERROR(INDEX('EMPRUNT MATERIEL'!$C$4:$C$361,'EMPRUNT MATERIEL'!L1047380),"")</f>
        <v/>
      </c>
    </row>
    <row r="1606" spans="13:14" x14ac:dyDescent="0.25">
      <c r="M1606" t="str">
        <f>IFERROR(INDEX(INVENTAIRE!$A$4:$A$502,INVENTAIRE!Q1047520),"")</f>
        <v/>
      </c>
      <c r="N1606" t="str">
        <f>IFERROR(INDEX('EMPRUNT MATERIEL'!$C$4:$C$361,'EMPRUNT MATERIEL'!L1047381),"")</f>
        <v/>
      </c>
    </row>
    <row r="1607" spans="13:14" x14ac:dyDescent="0.25">
      <c r="M1607" t="str">
        <f>IFERROR(INDEX(INVENTAIRE!$A$4:$A$502,INVENTAIRE!Q1047521),"")</f>
        <v/>
      </c>
      <c r="N1607" t="str">
        <f>IFERROR(INDEX('EMPRUNT MATERIEL'!$C$4:$C$361,'EMPRUNT MATERIEL'!L1047382),"")</f>
        <v/>
      </c>
    </row>
    <row r="1608" spans="13:14" x14ac:dyDescent="0.25">
      <c r="M1608" t="str">
        <f>IFERROR(INDEX(INVENTAIRE!$A$4:$A$502,INVENTAIRE!Q1047522),"")</f>
        <v/>
      </c>
      <c r="N1608" t="str">
        <f>IFERROR(INDEX('EMPRUNT MATERIEL'!$C$4:$C$361,'EMPRUNT MATERIEL'!L1047383),"")</f>
        <v/>
      </c>
    </row>
    <row r="1609" spans="13:14" x14ac:dyDescent="0.25">
      <c r="M1609" t="str">
        <f>IFERROR(INDEX(INVENTAIRE!$A$4:$A$502,INVENTAIRE!Q1047523),"")</f>
        <v/>
      </c>
      <c r="N1609" t="str">
        <f>IFERROR(INDEX('EMPRUNT MATERIEL'!$C$4:$C$361,'EMPRUNT MATERIEL'!L1047384),"")</f>
        <v/>
      </c>
    </row>
    <row r="1610" spans="13:14" x14ac:dyDescent="0.25">
      <c r="M1610" t="str">
        <f>IFERROR(INDEX(INVENTAIRE!$A$4:$A$502,INVENTAIRE!Q1047524),"")</f>
        <v/>
      </c>
      <c r="N1610" t="str">
        <f>IFERROR(INDEX('EMPRUNT MATERIEL'!$C$4:$C$361,'EMPRUNT MATERIEL'!L1047385),"")</f>
        <v/>
      </c>
    </row>
    <row r="1611" spans="13:14" x14ac:dyDescent="0.25">
      <c r="M1611" t="str">
        <f>IFERROR(INDEX(INVENTAIRE!$A$4:$A$502,INVENTAIRE!Q1047525),"")</f>
        <v/>
      </c>
      <c r="N1611" t="str">
        <f>IFERROR(INDEX('EMPRUNT MATERIEL'!$C$4:$C$361,'EMPRUNT MATERIEL'!L1047386),"")</f>
        <v/>
      </c>
    </row>
    <row r="1612" spans="13:14" x14ac:dyDescent="0.25">
      <c r="M1612" t="str">
        <f>IFERROR(INDEX(INVENTAIRE!$A$4:$A$502,INVENTAIRE!Q1047526),"")</f>
        <v/>
      </c>
      <c r="N1612" t="str">
        <f>IFERROR(INDEX('EMPRUNT MATERIEL'!$C$4:$C$361,'EMPRUNT MATERIEL'!L1047387),"")</f>
        <v/>
      </c>
    </row>
    <row r="1613" spans="13:14" x14ac:dyDescent="0.25">
      <c r="M1613" t="str">
        <f>IFERROR(INDEX(INVENTAIRE!$A$4:$A$502,INVENTAIRE!Q1047527),"")</f>
        <v/>
      </c>
      <c r="N1613" t="str">
        <f>IFERROR(INDEX('EMPRUNT MATERIEL'!$C$4:$C$361,'EMPRUNT MATERIEL'!L1047388),"")</f>
        <v/>
      </c>
    </row>
    <row r="1614" spans="13:14" x14ac:dyDescent="0.25">
      <c r="M1614" t="str">
        <f>IFERROR(INDEX(INVENTAIRE!$A$4:$A$502,INVENTAIRE!Q1047528),"")</f>
        <v/>
      </c>
      <c r="N1614" t="str">
        <f>IFERROR(INDEX('EMPRUNT MATERIEL'!$C$4:$C$361,'EMPRUNT MATERIEL'!L1047389),"")</f>
        <v/>
      </c>
    </row>
    <row r="1615" spans="13:14" x14ac:dyDescent="0.25">
      <c r="M1615" t="str">
        <f>IFERROR(INDEX(INVENTAIRE!$A$4:$A$502,INVENTAIRE!Q1047529),"")</f>
        <v/>
      </c>
      <c r="N1615" t="str">
        <f>IFERROR(INDEX('EMPRUNT MATERIEL'!$C$4:$C$361,'EMPRUNT MATERIEL'!L1047390),"")</f>
        <v/>
      </c>
    </row>
    <row r="1616" spans="13:14" x14ac:dyDescent="0.25">
      <c r="M1616" t="str">
        <f>IFERROR(INDEX(INVENTAIRE!$A$4:$A$502,INVENTAIRE!Q1047530),"")</f>
        <v/>
      </c>
      <c r="N1616" t="str">
        <f>IFERROR(INDEX('EMPRUNT MATERIEL'!$C$4:$C$361,'EMPRUNT MATERIEL'!L1047391),"")</f>
        <v/>
      </c>
    </row>
    <row r="1617" spans="13:14" x14ac:dyDescent="0.25">
      <c r="M1617" t="str">
        <f>IFERROR(INDEX(INVENTAIRE!$A$4:$A$502,INVENTAIRE!Q1047531),"")</f>
        <v/>
      </c>
      <c r="N1617" t="str">
        <f>IFERROR(INDEX('EMPRUNT MATERIEL'!$C$4:$C$361,'EMPRUNT MATERIEL'!L1047392),"")</f>
        <v/>
      </c>
    </row>
    <row r="1618" spans="13:14" x14ac:dyDescent="0.25">
      <c r="M1618" t="str">
        <f>IFERROR(INDEX(INVENTAIRE!$A$4:$A$502,INVENTAIRE!Q1047532),"")</f>
        <v/>
      </c>
      <c r="N1618" t="str">
        <f>IFERROR(INDEX('EMPRUNT MATERIEL'!$C$4:$C$361,'EMPRUNT MATERIEL'!L1047393),"")</f>
        <v/>
      </c>
    </row>
    <row r="1619" spans="13:14" x14ac:dyDescent="0.25">
      <c r="M1619" t="str">
        <f>IFERROR(INDEX(INVENTAIRE!$A$4:$A$502,INVENTAIRE!Q1047533),"")</f>
        <v/>
      </c>
      <c r="N1619" t="str">
        <f>IFERROR(INDEX('EMPRUNT MATERIEL'!$C$4:$C$361,'EMPRUNT MATERIEL'!L1047394),"")</f>
        <v/>
      </c>
    </row>
    <row r="1620" spans="13:14" x14ac:dyDescent="0.25">
      <c r="M1620" t="str">
        <f>IFERROR(INDEX(INVENTAIRE!$A$4:$A$502,INVENTAIRE!Q1047534),"")</f>
        <v/>
      </c>
      <c r="N1620" t="str">
        <f>IFERROR(INDEX('EMPRUNT MATERIEL'!$C$4:$C$361,'EMPRUNT MATERIEL'!L1047395),"")</f>
        <v/>
      </c>
    </row>
    <row r="1621" spans="13:14" x14ac:dyDescent="0.25">
      <c r="M1621" t="str">
        <f>IFERROR(INDEX(INVENTAIRE!$A$4:$A$502,INVENTAIRE!Q1047535),"")</f>
        <v/>
      </c>
      <c r="N1621" t="str">
        <f>IFERROR(INDEX('EMPRUNT MATERIEL'!$C$4:$C$361,'EMPRUNT MATERIEL'!L1047396),"")</f>
        <v/>
      </c>
    </row>
    <row r="1622" spans="13:14" x14ac:dyDescent="0.25">
      <c r="M1622" t="str">
        <f>IFERROR(INDEX(INVENTAIRE!$A$4:$A$502,INVENTAIRE!Q1047536),"")</f>
        <v/>
      </c>
      <c r="N1622" t="str">
        <f>IFERROR(INDEX('EMPRUNT MATERIEL'!$C$4:$C$361,'EMPRUNT MATERIEL'!L1047397),"")</f>
        <v/>
      </c>
    </row>
    <row r="1623" spans="13:14" x14ac:dyDescent="0.25">
      <c r="M1623" t="str">
        <f>IFERROR(INDEX(INVENTAIRE!$A$4:$A$502,INVENTAIRE!Q1047537),"")</f>
        <v/>
      </c>
      <c r="N1623" t="str">
        <f>IFERROR(INDEX('EMPRUNT MATERIEL'!$C$4:$C$361,'EMPRUNT MATERIEL'!L1047398),"")</f>
        <v/>
      </c>
    </row>
    <row r="1624" spans="13:14" x14ac:dyDescent="0.25">
      <c r="M1624" t="str">
        <f>IFERROR(INDEX(INVENTAIRE!$A$4:$A$502,INVENTAIRE!Q1047538),"")</f>
        <v/>
      </c>
      <c r="N1624" t="str">
        <f>IFERROR(INDEX('EMPRUNT MATERIEL'!$C$4:$C$361,'EMPRUNT MATERIEL'!L1047399),"")</f>
        <v/>
      </c>
    </row>
    <row r="1625" spans="13:14" x14ac:dyDescent="0.25">
      <c r="M1625" t="str">
        <f>IFERROR(INDEX(INVENTAIRE!$A$4:$A$502,INVENTAIRE!Q1047539),"")</f>
        <v/>
      </c>
      <c r="N1625" t="str">
        <f>IFERROR(INDEX('EMPRUNT MATERIEL'!$C$4:$C$361,'EMPRUNT MATERIEL'!L1047400),"")</f>
        <v/>
      </c>
    </row>
    <row r="1626" spans="13:14" x14ac:dyDescent="0.25">
      <c r="M1626" t="str">
        <f>IFERROR(INDEX(INVENTAIRE!$A$4:$A$502,INVENTAIRE!Q1047540),"")</f>
        <v/>
      </c>
      <c r="N1626" t="str">
        <f>IFERROR(INDEX('EMPRUNT MATERIEL'!$C$4:$C$361,'EMPRUNT MATERIEL'!L1047401),"")</f>
        <v/>
      </c>
    </row>
    <row r="1627" spans="13:14" x14ac:dyDescent="0.25">
      <c r="M1627" t="str">
        <f>IFERROR(INDEX(INVENTAIRE!$A$4:$A$502,INVENTAIRE!Q1047541),"")</f>
        <v/>
      </c>
      <c r="N1627" t="str">
        <f>IFERROR(INDEX('EMPRUNT MATERIEL'!$C$4:$C$361,'EMPRUNT MATERIEL'!L1047402),"")</f>
        <v/>
      </c>
    </row>
    <row r="1628" spans="13:14" x14ac:dyDescent="0.25">
      <c r="M1628" t="str">
        <f>IFERROR(INDEX(INVENTAIRE!$A$4:$A$502,INVENTAIRE!Q1047542),"")</f>
        <v/>
      </c>
      <c r="N1628" t="str">
        <f>IFERROR(INDEX('EMPRUNT MATERIEL'!$C$4:$C$361,'EMPRUNT MATERIEL'!L1047403),"")</f>
        <v/>
      </c>
    </row>
    <row r="1629" spans="13:14" x14ac:dyDescent="0.25">
      <c r="M1629" t="str">
        <f>IFERROR(INDEX(INVENTAIRE!$A$4:$A$502,INVENTAIRE!Q1047543),"")</f>
        <v/>
      </c>
      <c r="N1629" t="str">
        <f>IFERROR(INDEX('EMPRUNT MATERIEL'!$C$4:$C$361,'EMPRUNT MATERIEL'!L1047404),"")</f>
        <v/>
      </c>
    </row>
    <row r="1630" spans="13:14" x14ac:dyDescent="0.25">
      <c r="M1630" t="str">
        <f>IFERROR(INDEX(INVENTAIRE!$A$4:$A$502,INVENTAIRE!Q1047544),"")</f>
        <v/>
      </c>
      <c r="N1630" t="str">
        <f>IFERROR(INDEX('EMPRUNT MATERIEL'!$C$4:$C$361,'EMPRUNT MATERIEL'!L1047405),"")</f>
        <v/>
      </c>
    </row>
    <row r="1631" spans="13:14" x14ac:dyDescent="0.25">
      <c r="M1631" t="str">
        <f>IFERROR(INDEX(INVENTAIRE!$A$4:$A$502,INVENTAIRE!Q1047545),"")</f>
        <v/>
      </c>
      <c r="N1631" t="str">
        <f>IFERROR(INDEX('EMPRUNT MATERIEL'!$C$4:$C$361,'EMPRUNT MATERIEL'!L1047406),"")</f>
        <v/>
      </c>
    </row>
    <row r="1632" spans="13:14" x14ac:dyDescent="0.25">
      <c r="M1632" t="str">
        <f>IFERROR(INDEX(INVENTAIRE!$A$4:$A$502,INVENTAIRE!Q1047546),"")</f>
        <v/>
      </c>
      <c r="N1632" t="str">
        <f>IFERROR(INDEX('EMPRUNT MATERIEL'!$C$4:$C$361,'EMPRUNT MATERIEL'!L1047407),"")</f>
        <v/>
      </c>
    </row>
    <row r="1633" spans="13:14" x14ac:dyDescent="0.25">
      <c r="M1633" t="str">
        <f>IFERROR(INDEX(INVENTAIRE!$A$4:$A$502,INVENTAIRE!Q1047547),"")</f>
        <v/>
      </c>
      <c r="N1633" t="str">
        <f>IFERROR(INDEX('EMPRUNT MATERIEL'!$C$4:$C$361,'EMPRUNT MATERIEL'!L1047408),"")</f>
        <v/>
      </c>
    </row>
    <row r="1634" spans="13:14" x14ac:dyDescent="0.25">
      <c r="M1634" t="str">
        <f>IFERROR(INDEX(INVENTAIRE!$A$4:$A$502,INVENTAIRE!Q1047548),"")</f>
        <v/>
      </c>
      <c r="N1634" t="str">
        <f>IFERROR(INDEX('EMPRUNT MATERIEL'!$C$4:$C$361,'EMPRUNT MATERIEL'!L1047409),"")</f>
        <v/>
      </c>
    </row>
    <row r="1635" spans="13:14" x14ac:dyDescent="0.25">
      <c r="M1635" t="str">
        <f>IFERROR(INDEX(INVENTAIRE!$A$4:$A$502,INVENTAIRE!Q1047549),"")</f>
        <v/>
      </c>
      <c r="N1635" t="str">
        <f>IFERROR(INDEX('EMPRUNT MATERIEL'!$C$4:$C$361,'EMPRUNT MATERIEL'!L1047410),"")</f>
        <v/>
      </c>
    </row>
    <row r="1636" spans="13:14" x14ac:dyDescent="0.25">
      <c r="M1636" t="str">
        <f>IFERROR(INDEX(INVENTAIRE!$A$4:$A$502,INVENTAIRE!Q1047550),"")</f>
        <v/>
      </c>
      <c r="N1636" t="str">
        <f>IFERROR(INDEX('EMPRUNT MATERIEL'!$C$4:$C$361,'EMPRUNT MATERIEL'!L1047411),"")</f>
        <v/>
      </c>
    </row>
    <row r="1637" spans="13:14" x14ac:dyDescent="0.25">
      <c r="M1637" t="str">
        <f>IFERROR(INDEX(INVENTAIRE!$A$4:$A$502,INVENTAIRE!Q1047551),"")</f>
        <v/>
      </c>
      <c r="N1637" t="str">
        <f>IFERROR(INDEX('EMPRUNT MATERIEL'!$C$4:$C$361,'EMPRUNT MATERIEL'!L1047412),"")</f>
        <v/>
      </c>
    </row>
    <row r="1638" spans="13:14" x14ac:dyDescent="0.25">
      <c r="M1638" t="str">
        <f>IFERROR(INDEX(INVENTAIRE!$A$4:$A$502,INVENTAIRE!Q1047552),"")</f>
        <v/>
      </c>
      <c r="N1638" t="str">
        <f>IFERROR(INDEX('EMPRUNT MATERIEL'!$C$4:$C$361,'EMPRUNT MATERIEL'!L1047413),"")</f>
        <v/>
      </c>
    </row>
    <row r="1639" spans="13:14" x14ac:dyDescent="0.25">
      <c r="M1639" t="str">
        <f>IFERROR(INDEX(INVENTAIRE!$A$4:$A$502,INVENTAIRE!Q1047553),"")</f>
        <v/>
      </c>
      <c r="N1639" t="str">
        <f>IFERROR(INDEX('EMPRUNT MATERIEL'!$C$4:$C$361,'EMPRUNT MATERIEL'!L1047414),"")</f>
        <v/>
      </c>
    </row>
    <row r="1640" spans="13:14" x14ac:dyDescent="0.25">
      <c r="M1640" t="str">
        <f>IFERROR(INDEX(INVENTAIRE!$A$4:$A$502,INVENTAIRE!Q1047554),"")</f>
        <v/>
      </c>
      <c r="N1640" t="str">
        <f>IFERROR(INDEX('EMPRUNT MATERIEL'!$C$4:$C$361,'EMPRUNT MATERIEL'!L1047415),"")</f>
        <v/>
      </c>
    </row>
    <row r="1641" spans="13:14" x14ac:dyDescent="0.25">
      <c r="M1641" t="str">
        <f>IFERROR(INDEX(INVENTAIRE!$A$4:$A$502,INVENTAIRE!Q1047555),"")</f>
        <v/>
      </c>
      <c r="N1641" t="str">
        <f>IFERROR(INDEX('EMPRUNT MATERIEL'!$C$4:$C$361,'EMPRUNT MATERIEL'!L1047416),"")</f>
        <v/>
      </c>
    </row>
    <row r="1642" spans="13:14" x14ac:dyDescent="0.25">
      <c r="M1642" t="str">
        <f>IFERROR(INDEX(INVENTAIRE!$A$4:$A$502,INVENTAIRE!Q1047556),"")</f>
        <v/>
      </c>
      <c r="N1642" t="str">
        <f>IFERROR(INDEX('EMPRUNT MATERIEL'!$C$4:$C$361,'EMPRUNT MATERIEL'!L1047417),"")</f>
        <v/>
      </c>
    </row>
    <row r="1643" spans="13:14" x14ac:dyDescent="0.25">
      <c r="M1643" t="str">
        <f>IFERROR(INDEX(INVENTAIRE!$A$4:$A$502,INVENTAIRE!Q1047557),"")</f>
        <v/>
      </c>
      <c r="N1643" t="str">
        <f>IFERROR(INDEX('EMPRUNT MATERIEL'!$C$4:$C$361,'EMPRUNT MATERIEL'!L1047418),"")</f>
        <v/>
      </c>
    </row>
    <row r="1644" spans="13:14" x14ac:dyDescent="0.25">
      <c r="M1644" t="str">
        <f>IFERROR(INDEX(INVENTAIRE!$A$4:$A$502,INVENTAIRE!Q1047558),"")</f>
        <v/>
      </c>
      <c r="N1644" t="str">
        <f>IFERROR(INDEX('EMPRUNT MATERIEL'!$C$4:$C$361,'EMPRUNT MATERIEL'!L1047419),"")</f>
        <v/>
      </c>
    </row>
    <row r="1645" spans="13:14" x14ac:dyDescent="0.25">
      <c r="M1645" t="str">
        <f>IFERROR(INDEX(INVENTAIRE!$A$4:$A$502,INVENTAIRE!Q1047559),"")</f>
        <v/>
      </c>
      <c r="N1645" t="str">
        <f>IFERROR(INDEX('EMPRUNT MATERIEL'!$C$4:$C$361,'EMPRUNT MATERIEL'!L1047420),"")</f>
        <v/>
      </c>
    </row>
    <row r="1646" spans="13:14" x14ac:dyDescent="0.25">
      <c r="M1646" t="str">
        <f>IFERROR(INDEX(INVENTAIRE!$A$4:$A$502,INVENTAIRE!Q1047560),"")</f>
        <v/>
      </c>
      <c r="N1646" t="str">
        <f>IFERROR(INDEX('EMPRUNT MATERIEL'!$C$4:$C$361,'EMPRUNT MATERIEL'!L1047421),"")</f>
        <v/>
      </c>
    </row>
    <row r="1647" spans="13:14" x14ac:dyDescent="0.25">
      <c r="M1647" t="str">
        <f>IFERROR(INDEX(INVENTAIRE!$A$4:$A$502,INVENTAIRE!Q1047561),"")</f>
        <v/>
      </c>
      <c r="N1647" t="str">
        <f>IFERROR(INDEX('EMPRUNT MATERIEL'!$C$4:$C$361,'EMPRUNT MATERIEL'!L1047422),"")</f>
        <v/>
      </c>
    </row>
    <row r="1648" spans="13:14" x14ac:dyDescent="0.25">
      <c r="M1648" t="str">
        <f>IFERROR(INDEX(INVENTAIRE!$A$4:$A$502,INVENTAIRE!Q1047562),"")</f>
        <v/>
      </c>
      <c r="N1648" t="str">
        <f>IFERROR(INDEX('EMPRUNT MATERIEL'!$C$4:$C$361,'EMPRUNT MATERIEL'!L1047423),"")</f>
        <v/>
      </c>
    </row>
    <row r="1649" spans="13:14" x14ac:dyDescent="0.25">
      <c r="M1649" t="str">
        <f>IFERROR(INDEX(INVENTAIRE!$A$4:$A$502,INVENTAIRE!Q1047563),"")</f>
        <v/>
      </c>
      <c r="N1649" t="str">
        <f>IFERROR(INDEX('EMPRUNT MATERIEL'!$C$4:$C$361,'EMPRUNT MATERIEL'!L1047424),"")</f>
        <v/>
      </c>
    </row>
    <row r="1650" spans="13:14" x14ac:dyDescent="0.25">
      <c r="M1650" t="str">
        <f>IFERROR(INDEX(INVENTAIRE!$A$4:$A$502,INVENTAIRE!Q1047564),"")</f>
        <v/>
      </c>
      <c r="N1650" t="str">
        <f>IFERROR(INDEX('EMPRUNT MATERIEL'!$C$4:$C$361,'EMPRUNT MATERIEL'!L1047425),"")</f>
        <v/>
      </c>
    </row>
    <row r="1651" spans="13:14" x14ac:dyDescent="0.25">
      <c r="M1651" t="str">
        <f>IFERROR(INDEX(INVENTAIRE!$A$4:$A$502,INVENTAIRE!Q1047565),"")</f>
        <v/>
      </c>
      <c r="N1651" t="str">
        <f>IFERROR(INDEX('EMPRUNT MATERIEL'!$C$4:$C$361,'EMPRUNT MATERIEL'!L1047426),"")</f>
        <v/>
      </c>
    </row>
    <row r="1652" spans="13:14" x14ac:dyDescent="0.25">
      <c r="M1652" t="str">
        <f>IFERROR(INDEX(INVENTAIRE!$A$4:$A$502,INVENTAIRE!Q1047566),"")</f>
        <v/>
      </c>
      <c r="N1652" t="str">
        <f>IFERROR(INDEX('EMPRUNT MATERIEL'!$C$4:$C$361,'EMPRUNT MATERIEL'!L1047427),"")</f>
        <v/>
      </c>
    </row>
    <row r="1653" spans="13:14" x14ac:dyDescent="0.25">
      <c r="M1653" t="str">
        <f>IFERROR(INDEX(INVENTAIRE!$A$4:$A$502,INVENTAIRE!Q1047567),"")</f>
        <v/>
      </c>
      <c r="N1653" t="str">
        <f>IFERROR(INDEX('EMPRUNT MATERIEL'!$C$4:$C$361,'EMPRUNT MATERIEL'!L1047428),"")</f>
        <v/>
      </c>
    </row>
    <row r="1654" spans="13:14" x14ac:dyDescent="0.25">
      <c r="M1654" t="str">
        <f>IFERROR(INDEX(INVENTAIRE!$A$4:$A$502,INVENTAIRE!Q1047568),"")</f>
        <v/>
      </c>
      <c r="N1654" t="str">
        <f>IFERROR(INDEX('EMPRUNT MATERIEL'!$C$4:$C$361,'EMPRUNT MATERIEL'!L1047429),"")</f>
        <v/>
      </c>
    </row>
    <row r="1655" spans="13:14" x14ac:dyDescent="0.25">
      <c r="M1655" t="str">
        <f>IFERROR(INDEX(INVENTAIRE!$A$4:$A$502,INVENTAIRE!Q1047569),"")</f>
        <v/>
      </c>
      <c r="N1655" t="str">
        <f>IFERROR(INDEX('EMPRUNT MATERIEL'!$C$4:$C$361,'EMPRUNT MATERIEL'!L1047430),"")</f>
        <v/>
      </c>
    </row>
    <row r="1656" spans="13:14" x14ac:dyDescent="0.25">
      <c r="M1656" t="str">
        <f>IFERROR(INDEX(INVENTAIRE!$A$4:$A$502,INVENTAIRE!Q1047570),"")</f>
        <v/>
      </c>
      <c r="N1656" t="str">
        <f>IFERROR(INDEX('EMPRUNT MATERIEL'!$C$4:$C$361,'EMPRUNT MATERIEL'!L1047431),"")</f>
        <v/>
      </c>
    </row>
    <row r="1657" spans="13:14" x14ac:dyDescent="0.25">
      <c r="M1657" t="str">
        <f>IFERROR(INDEX(INVENTAIRE!$A$4:$A$502,INVENTAIRE!Q1047571),"")</f>
        <v/>
      </c>
      <c r="N1657" t="str">
        <f>IFERROR(INDEX('EMPRUNT MATERIEL'!$C$4:$C$361,'EMPRUNT MATERIEL'!L1047432),"")</f>
        <v/>
      </c>
    </row>
    <row r="1658" spans="13:14" x14ac:dyDescent="0.25">
      <c r="M1658" t="str">
        <f>IFERROR(INDEX(INVENTAIRE!$A$4:$A$502,INVENTAIRE!Q1047572),"")</f>
        <v/>
      </c>
      <c r="N1658" t="str">
        <f>IFERROR(INDEX('EMPRUNT MATERIEL'!$C$4:$C$361,'EMPRUNT MATERIEL'!L1047433),"")</f>
        <v/>
      </c>
    </row>
    <row r="1659" spans="13:14" x14ac:dyDescent="0.25">
      <c r="M1659" t="str">
        <f>IFERROR(INDEX(INVENTAIRE!$A$4:$A$502,INVENTAIRE!Q1047573),"")</f>
        <v/>
      </c>
      <c r="N1659" t="str">
        <f>IFERROR(INDEX('EMPRUNT MATERIEL'!$C$4:$C$361,'EMPRUNT MATERIEL'!L1047434),"")</f>
        <v/>
      </c>
    </row>
    <row r="1660" spans="13:14" x14ac:dyDescent="0.25">
      <c r="M1660" t="str">
        <f>IFERROR(INDEX(INVENTAIRE!$A$4:$A$502,INVENTAIRE!Q1047574),"")</f>
        <v/>
      </c>
      <c r="N1660" t="str">
        <f>IFERROR(INDEX('EMPRUNT MATERIEL'!$C$4:$C$361,'EMPRUNT MATERIEL'!L1047435),"")</f>
        <v/>
      </c>
    </row>
    <row r="1661" spans="13:14" x14ac:dyDescent="0.25">
      <c r="M1661" t="str">
        <f>IFERROR(INDEX(INVENTAIRE!$A$4:$A$502,INVENTAIRE!Q1047575),"")</f>
        <v/>
      </c>
      <c r="N1661" t="str">
        <f>IFERROR(INDEX('EMPRUNT MATERIEL'!$C$4:$C$361,'EMPRUNT MATERIEL'!L1047436),"")</f>
        <v/>
      </c>
    </row>
    <row r="1662" spans="13:14" x14ac:dyDescent="0.25">
      <c r="M1662" t="str">
        <f>IFERROR(INDEX(INVENTAIRE!$A$4:$A$502,INVENTAIRE!Q1047576),"")</f>
        <v/>
      </c>
      <c r="N1662" t="str">
        <f>IFERROR(INDEX('EMPRUNT MATERIEL'!$C$4:$C$361,'EMPRUNT MATERIEL'!L1047437),"")</f>
        <v/>
      </c>
    </row>
    <row r="1663" spans="13:14" x14ac:dyDescent="0.25">
      <c r="M1663" t="str">
        <f>IFERROR(INDEX(INVENTAIRE!$A$4:$A$502,INVENTAIRE!Q1047577),"")</f>
        <v/>
      </c>
      <c r="N1663" t="str">
        <f>IFERROR(INDEX('EMPRUNT MATERIEL'!$C$4:$C$361,'EMPRUNT MATERIEL'!L1047438),"")</f>
        <v/>
      </c>
    </row>
    <row r="1664" spans="13:14" x14ac:dyDescent="0.25">
      <c r="M1664" t="str">
        <f>IFERROR(INDEX(INVENTAIRE!$A$4:$A$502,INVENTAIRE!Q1047578),"")</f>
        <v/>
      </c>
      <c r="N1664" t="str">
        <f>IFERROR(INDEX('EMPRUNT MATERIEL'!$C$4:$C$361,'EMPRUNT MATERIEL'!L1047439),"")</f>
        <v/>
      </c>
    </row>
    <row r="1665" spans="13:14" x14ac:dyDescent="0.25">
      <c r="M1665" t="str">
        <f>IFERROR(INDEX(INVENTAIRE!$A$4:$A$502,INVENTAIRE!Q1047579),"")</f>
        <v/>
      </c>
      <c r="N1665" t="str">
        <f>IFERROR(INDEX('EMPRUNT MATERIEL'!$C$4:$C$361,'EMPRUNT MATERIEL'!L1047440),"")</f>
        <v/>
      </c>
    </row>
    <row r="1666" spans="13:14" x14ac:dyDescent="0.25">
      <c r="M1666" t="str">
        <f>IFERROR(INDEX(INVENTAIRE!$A$4:$A$502,INVENTAIRE!Q1047580),"")</f>
        <v/>
      </c>
      <c r="N1666" t="str">
        <f>IFERROR(INDEX('EMPRUNT MATERIEL'!$C$4:$C$361,'EMPRUNT MATERIEL'!L1047441),"")</f>
        <v/>
      </c>
    </row>
    <row r="1667" spans="13:14" x14ac:dyDescent="0.25">
      <c r="M1667" t="str">
        <f>IFERROR(INDEX(INVENTAIRE!$A$4:$A$502,INVENTAIRE!Q1047581),"")</f>
        <v/>
      </c>
      <c r="N1667" t="str">
        <f>IFERROR(INDEX('EMPRUNT MATERIEL'!$C$4:$C$361,'EMPRUNT MATERIEL'!L1047442),"")</f>
        <v/>
      </c>
    </row>
    <row r="1668" spans="13:14" x14ac:dyDescent="0.25">
      <c r="M1668" t="str">
        <f>IFERROR(INDEX(INVENTAIRE!$A$4:$A$502,INVENTAIRE!Q1047582),"")</f>
        <v/>
      </c>
      <c r="N1668" t="str">
        <f>IFERROR(INDEX('EMPRUNT MATERIEL'!$C$4:$C$361,'EMPRUNT MATERIEL'!L1047443),"")</f>
        <v/>
      </c>
    </row>
    <row r="1669" spans="13:14" x14ac:dyDescent="0.25">
      <c r="M1669" t="str">
        <f>IFERROR(INDEX(INVENTAIRE!$A$4:$A$502,INVENTAIRE!Q1047583),"")</f>
        <v/>
      </c>
      <c r="N1669" t="str">
        <f>IFERROR(INDEX('EMPRUNT MATERIEL'!$C$4:$C$361,'EMPRUNT MATERIEL'!L1047444),"")</f>
        <v/>
      </c>
    </row>
    <row r="1670" spans="13:14" x14ac:dyDescent="0.25">
      <c r="M1670" t="str">
        <f>IFERROR(INDEX(INVENTAIRE!$A$4:$A$502,INVENTAIRE!Q1047584),"")</f>
        <v/>
      </c>
      <c r="N1670" t="str">
        <f>IFERROR(INDEX('EMPRUNT MATERIEL'!$C$4:$C$361,'EMPRUNT MATERIEL'!L1047445),"")</f>
        <v/>
      </c>
    </row>
    <row r="1671" spans="13:14" x14ac:dyDescent="0.25">
      <c r="M1671" t="str">
        <f>IFERROR(INDEX(INVENTAIRE!$A$4:$A$502,INVENTAIRE!Q1047585),"")</f>
        <v/>
      </c>
      <c r="N1671" t="str">
        <f>IFERROR(INDEX('EMPRUNT MATERIEL'!$C$4:$C$361,'EMPRUNT MATERIEL'!L1047446),"")</f>
        <v/>
      </c>
    </row>
    <row r="1672" spans="13:14" x14ac:dyDescent="0.25">
      <c r="M1672" t="str">
        <f>IFERROR(INDEX(INVENTAIRE!$A$4:$A$502,INVENTAIRE!Q1047586),"")</f>
        <v/>
      </c>
      <c r="N1672" t="str">
        <f>IFERROR(INDEX('EMPRUNT MATERIEL'!$C$4:$C$361,'EMPRUNT MATERIEL'!L1047447),"")</f>
        <v/>
      </c>
    </row>
    <row r="1673" spans="13:14" x14ac:dyDescent="0.25">
      <c r="M1673" t="str">
        <f>IFERROR(INDEX(INVENTAIRE!$A$4:$A$502,INVENTAIRE!Q1047587),"")</f>
        <v/>
      </c>
      <c r="N1673" t="str">
        <f>IFERROR(INDEX('EMPRUNT MATERIEL'!$C$4:$C$361,'EMPRUNT MATERIEL'!L1047448),"")</f>
        <v/>
      </c>
    </row>
    <row r="1674" spans="13:14" x14ac:dyDescent="0.25">
      <c r="M1674" t="str">
        <f>IFERROR(INDEX(INVENTAIRE!$A$4:$A$502,INVENTAIRE!Q1047588),"")</f>
        <v/>
      </c>
      <c r="N1674" t="str">
        <f>IFERROR(INDEX('EMPRUNT MATERIEL'!$C$4:$C$361,'EMPRUNT MATERIEL'!L1047449),"")</f>
        <v/>
      </c>
    </row>
    <row r="1675" spans="13:14" x14ac:dyDescent="0.25">
      <c r="M1675" t="str">
        <f>IFERROR(INDEX(INVENTAIRE!$A$4:$A$502,INVENTAIRE!Q1047589),"")</f>
        <v/>
      </c>
      <c r="N1675" t="str">
        <f>IFERROR(INDEX('EMPRUNT MATERIEL'!$C$4:$C$361,'EMPRUNT MATERIEL'!L1047450),"")</f>
        <v/>
      </c>
    </row>
    <row r="1676" spans="13:14" x14ac:dyDescent="0.25">
      <c r="M1676" t="str">
        <f>IFERROR(INDEX(INVENTAIRE!$A$4:$A$502,INVENTAIRE!Q1047590),"")</f>
        <v/>
      </c>
      <c r="N1676" t="str">
        <f>IFERROR(INDEX('EMPRUNT MATERIEL'!$C$4:$C$361,'EMPRUNT MATERIEL'!L1047451),"")</f>
        <v/>
      </c>
    </row>
    <row r="1677" spans="13:14" x14ac:dyDescent="0.25">
      <c r="M1677" t="str">
        <f>IFERROR(INDEX(INVENTAIRE!$A$4:$A$502,INVENTAIRE!Q1047591),"")</f>
        <v/>
      </c>
      <c r="N1677" t="str">
        <f>IFERROR(INDEX('EMPRUNT MATERIEL'!$C$4:$C$361,'EMPRUNT MATERIEL'!L1047452),"")</f>
        <v/>
      </c>
    </row>
    <row r="1678" spans="13:14" x14ac:dyDescent="0.25">
      <c r="M1678" t="str">
        <f>IFERROR(INDEX(INVENTAIRE!$A$4:$A$502,INVENTAIRE!Q1047592),"")</f>
        <v/>
      </c>
      <c r="N1678" t="str">
        <f>IFERROR(INDEX('EMPRUNT MATERIEL'!$C$4:$C$361,'EMPRUNT MATERIEL'!L1047453),"")</f>
        <v/>
      </c>
    </row>
    <row r="1679" spans="13:14" x14ac:dyDescent="0.25">
      <c r="M1679" t="str">
        <f>IFERROR(INDEX(INVENTAIRE!$A$4:$A$502,INVENTAIRE!Q1047593),"")</f>
        <v/>
      </c>
      <c r="N1679" t="str">
        <f>IFERROR(INDEX('EMPRUNT MATERIEL'!$C$4:$C$361,'EMPRUNT MATERIEL'!L1047454),"")</f>
        <v/>
      </c>
    </row>
    <row r="1680" spans="13:14" x14ac:dyDescent="0.25">
      <c r="M1680" t="str">
        <f>IFERROR(INDEX(INVENTAIRE!$A$4:$A$502,INVENTAIRE!Q1047594),"")</f>
        <v/>
      </c>
      <c r="N1680" t="str">
        <f>IFERROR(INDEX('EMPRUNT MATERIEL'!$C$4:$C$361,'EMPRUNT MATERIEL'!L1047455),"")</f>
        <v/>
      </c>
    </row>
    <row r="1681" spans="13:14" x14ac:dyDescent="0.25">
      <c r="M1681" t="str">
        <f>IFERROR(INDEX(INVENTAIRE!$A$4:$A$502,INVENTAIRE!Q1047595),"")</f>
        <v/>
      </c>
      <c r="N1681" t="str">
        <f>IFERROR(INDEX('EMPRUNT MATERIEL'!$C$4:$C$361,'EMPRUNT MATERIEL'!L1047456),"")</f>
        <v/>
      </c>
    </row>
    <row r="1682" spans="13:14" x14ac:dyDescent="0.25">
      <c r="M1682" t="str">
        <f>IFERROR(INDEX(INVENTAIRE!$A$4:$A$502,INVENTAIRE!Q1047596),"")</f>
        <v/>
      </c>
      <c r="N1682" t="str">
        <f>IFERROR(INDEX('EMPRUNT MATERIEL'!$C$4:$C$361,'EMPRUNT MATERIEL'!L1047457),"")</f>
        <v/>
      </c>
    </row>
    <row r="1683" spans="13:14" x14ac:dyDescent="0.25">
      <c r="M1683" t="str">
        <f>IFERROR(INDEX(INVENTAIRE!$A$4:$A$502,INVENTAIRE!Q1047597),"")</f>
        <v/>
      </c>
      <c r="N1683" t="str">
        <f>IFERROR(INDEX('EMPRUNT MATERIEL'!$C$4:$C$361,'EMPRUNT MATERIEL'!L1047458),"")</f>
        <v/>
      </c>
    </row>
    <row r="1684" spans="13:14" x14ac:dyDescent="0.25">
      <c r="M1684" t="str">
        <f>IFERROR(INDEX(INVENTAIRE!$A$4:$A$502,INVENTAIRE!Q1047598),"")</f>
        <v/>
      </c>
      <c r="N1684" t="str">
        <f>IFERROR(INDEX('EMPRUNT MATERIEL'!$C$4:$C$361,'EMPRUNT MATERIEL'!L1047459),"")</f>
        <v/>
      </c>
    </row>
    <row r="1685" spans="13:14" x14ac:dyDescent="0.25">
      <c r="M1685" t="str">
        <f>IFERROR(INDEX(INVENTAIRE!$A$4:$A$502,INVENTAIRE!Q1047599),"")</f>
        <v/>
      </c>
      <c r="N1685" t="str">
        <f>IFERROR(INDEX('EMPRUNT MATERIEL'!$C$4:$C$361,'EMPRUNT MATERIEL'!L1047460),"")</f>
        <v/>
      </c>
    </row>
    <row r="1686" spans="13:14" x14ac:dyDescent="0.25">
      <c r="M1686" t="str">
        <f>IFERROR(INDEX(INVENTAIRE!$A$4:$A$502,INVENTAIRE!Q1047600),"")</f>
        <v/>
      </c>
      <c r="N1686" t="str">
        <f>IFERROR(INDEX('EMPRUNT MATERIEL'!$C$4:$C$361,'EMPRUNT MATERIEL'!L1047461),"")</f>
        <v/>
      </c>
    </row>
    <row r="1687" spans="13:14" x14ac:dyDescent="0.25">
      <c r="M1687" t="str">
        <f>IFERROR(INDEX(INVENTAIRE!$A$4:$A$502,INVENTAIRE!Q1047601),"")</f>
        <v/>
      </c>
      <c r="N1687" t="str">
        <f>IFERROR(INDEX('EMPRUNT MATERIEL'!$C$4:$C$361,'EMPRUNT MATERIEL'!L1047462),"")</f>
        <v/>
      </c>
    </row>
    <row r="1688" spans="13:14" x14ac:dyDescent="0.25">
      <c r="M1688" t="str">
        <f>IFERROR(INDEX(INVENTAIRE!$A$4:$A$502,INVENTAIRE!Q1047602),"")</f>
        <v/>
      </c>
      <c r="N1688" t="str">
        <f>IFERROR(INDEX('EMPRUNT MATERIEL'!$C$4:$C$361,'EMPRUNT MATERIEL'!L1047463),"")</f>
        <v/>
      </c>
    </row>
    <row r="1689" spans="13:14" x14ac:dyDescent="0.25">
      <c r="M1689" t="str">
        <f>IFERROR(INDEX(INVENTAIRE!$A$4:$A$502,INVENTAIRE!Q1047603),"")</f>
        <v/>
      </c>
      <c r="N1689" t="str">
        <f>IFERROR(INDEX('EMPRUNT MATERIEL'!$C$4:$C$361,'EMPRUNT MATERIEL'!L1047464),"")</f>
        <v/>
      </c>
    </row>
    <row r="1690" spans="13:14" x14ac:dyDescent="0.25">
      <c r="M1690" t="str">
        <f>IFERROR(INDEX(INVENTAIRE!$A$4:$A$502,INVENTAIRE!Q1047604),"")</f>
        <v/>
      </c>
      <c r="N1690" t="str">
        <f>IFERROR(INDEX('EMPRUNT MATERIEL'!$C$4:$C$361,'EMPRUNT MATERIEL'!L1047465),"")</f>
        <v/>
      </c>
    </row>
    <row r="1691" spans="13:14" x14ac:dyDescent="0.25">
      <c r="M1691" t="str">
        <f>IFERROR(INDEX(INVENTAIRE!$A$4:$A$502,INVENTAIRE!Q1047605),"")</f>
        <v/>
      </c>
      <c r="N1691" t="str">
        <f>IFERROR(INDEX('EMPRUNT MATERIEL'!$C$4:$C$361,'EMPRUNT MATERIEL'!L1047466),"")</f>
        <v/>
      </c>
    </row>
    <row r="1692" spans="13:14" x14ac:dyDescent="0.25">
      <c r="M1692" t="str">
        <f>IFERROR(INDEX(INVENTAIRE!$A$4:$A$502,INVENTAIRE!Q1047606),"")</f>
        <v/>
      </c>
      <c r="N1692" t="str">
        <f>IFERROR(INDEX('EMPRUNT MATERIEL'!$C$4:$C$361,'EMPRUNT MATERIEL'!L1047467),"")</f>
        <v/>
      </c>
    </row>
    <row r="1693" spans="13:14" x14ac:dyDescent="0.25">
      <c r="M1693" t="str">
        <f>IFERROR(INDEX(INVENTAIRE!$A$4:$A$502,INVENTAIRE!Q1047607),"")</f>
        <v/>
      </c>
      <c r="N1693" t="str">
        <f>IFERROR(INDEX('EMPRUNT MATERIEL'!$C$4:$C$361,'EMPRUNT MATERIEL'!L1047468),"")</f>
        <v/>
      </c>
    </row>
    <row r="1694" spans="13:14" x14ac:dyDescent="0.25">
      <c r="M1694" t="str">
        <f>IFERROR(INDEX(INVENTAIRE!$A$4:$A$502,INVENTAIRE!Q1047608),"")</f>
        <v/>
      </c>
      <c r="N1694" t="str">
        <f>IFERROR(INDEX('EMPRUNT MATERIEL'!$C$4:$C$361,'EMPRUNT MATERIEL'!L1047469),"")</f>
        <v/>
      </c>
    </row>
    <row r="1695" spans="13:14" x14ac:dyDescent="0.25">
      <c r="M1695" t="str">
        <f>IFERROR(INDEX(INVENTAIRE!$A$4:$A$502,INVENTAIRE!Q1047609),"")</f>
        <v/>
      </c>
      <c r="N1695" t="str">
        <f>IFERROR(INDEX('EMPRUNT MATERIEL'!$C$4:$C$361,'EMPRUNT MATERIEL'!L1047470),"")</f>
        <v/>
      </c>
    </row>
    <row r="1696" spans="13:14" x14ac:dyDescent="0.25">
      <c r="M1696" t="str">
        <f>IFERROR(INDEX(INVENTAIRE!$A$4:$A$502,INVENTAIRE!Q1047610),"")</f>
        <v/>
      </c>
      <c r="N1696" t="str">
        <f>IFERROR(INDEX('EMPRUNT MATERIEL'!$C$4:$C$361,'EMPRUNT MATERIEL'!L1047471),"")</f>
        <v/>
      </c>
    </row>
    <row r="1697" spans="13:14" x14ac:dyDescent="0.25">
      <c r="M1697" t="str">
        <f>IFERROR(INDEX(INVENTAIRE!$A$4:$A$502,INVENTAIRE!Q1047611),"")</f>
        <v/>
      </c>
      <c r="N1697" t="str">
        <f>IFERROR(INDEX('EMPRUNT MATERIEL'!$C$4:$C$361,'EMPRUNT MATERIEL'!L1047472),"")</f>
        <v/>
      </c>
    </row>
    <row r="1698" spans="13:14" x14ac:dyDescent="0.25">
      <c r="M1698" t="str">
        <f>IFERROR(INDEX(INVENTAIRE!$A$4:$A$502,INVENTAIRE!Q1047612),"")</f>
        <v/>
      </c>
      <c r="N1698" t="str">
        <f>IFERROR(INDEX('EMPRUNT MATERIEL'!$C$4:$C$361,'EMPRUNT MATERIEL'!L1047473),"")</f>
        <v/>
      </c>
    </row>
    <row r="1699" spans="13:14" x14ac:dyDescent="0.25">
      <c r="M1699" t="str">
        <f>IFERROR(INDEX(INVENTAIRE!$A$4:$A$502,INVENTAIRE!Q1047613),"")</f>
        <v/>
      </c>
      <c r="N1699" t="str">
        <f>IFERROR(INDEX('EMPRUNT MATERIEL'!$C$4:$C$361,'EMPRUNT MATERIEL'!L1047474),"")</f>
        <v/>
      </c>
    </row>
    <row r="1700" spans="13:14" x14ac:dyDescent="0.25">
      <c r="M1700" t="str">
        <f>IFERROR(INDEX(INVENTAIRE!$A$4:$A$502,INVENTAIRE!Q1047614),"")</f>
        <v/>
      </c>
      <c r="N1700" t="str">
        <f>IFERROR(INDEX('EMPRUNT MATERIEL'!$C$4:$C$361,'EMPRUNT MATERIEL'!L1047475),"")</f>
        <v/>
      </c>
    </row>
    <row r="1701" spans="13:14" x14ac:dyDescent="0.25">
      <c r="M1701" t="str">
        <f>IFERROR(INDEX(INVENTAIRE!$A$4:$A$502,INVENTAIRE!Q1047615),"")</f>
        <v/>
      </c>
      <c r="N1701" t="str">
        <f>IFERROR(INDEX('EMPRUNT MATERIEL'!$C$4:$C$361,'EMPRUNT MATERIEL'!L1047476),"")</f>
        <v/>
      </c>
    </row>
    <row r="1702" spans="13:14" x14ac:dyDescent="0.25">
      <c r="M1702" t="str">
        <f>IFERROR(INDEX(INVENTAIRE!$A$4:$A$502,INVENTAIRE!Q1047616),"")</f>
        <v/>
      </c>
      <c r="N1702" t="str">
        <f>IFERROR(INDEX('EMPRUNT MATERIEL'!$C$4:$C$361,'EMPRUNT MATERIEL'!L1047477),"")</f>
        <v/>
      </c>
    </row>
    <row r="1703" spans="13:14" x14ac:dyDescent="0.25">
      <c r="M1703" t="str">
        <f>IFERROR(INDEX(INVENTAIRE!$A$4:$A$502,INVENTAIRE!Q1047617),"")</f>
        <v/>
      </c>
      <c r="N1703" t="str">
        <f>IFERROR(INDEX('EMPRUNT MATERIEL'!$C$4:$C$361,'EMPRUNT MATERIEL'!L1047478),"")</f>
        <v/>
      </c>
    </row>
    <row r="1704" spans="13:14" x14ac:dyDescent="0.25">
      <c r="M1704" t="str">
        <f>IFERROR(INDEX(INVENTAIRE!$A$4:$A$502,INVENTAIRE!Q1047618),"")</f>
        <v/>
      </c>
      <c r="N1704" t="str">
        <f>IFERROR(INDEX('EMPRUNT MATERIEL'!$C$4:$C$361,'EMPRUNT MATERIEL'!L1047479),"")</f>
        <v/>
      </c>
    </row>
    <row r="1705" spans="13:14" x14ac:dyDescent="0.25">
      <c r="M1705" t="str">
        <f>IFERROR(INDEX(INVENTAIRE!$A$4:$A$502,INVENTAIRE!Q1047619),"")</f>
        <v/>
      </c>
      <c r="N1705" t="str">
        <f>IFERROR(INDEX('EMPRUNT MATERIEL'!$C$4:$C$361,'EMPRUNT MATERIEL'!L1047480),"")</f>
        <v/>
      </c>
    </row>
    <row r="1706" spans="13:14" x14ac:dyDescent="0.25">
      <c r="M1706" t="str">
        <f>IFERROR(INDEX(INVENTAIRE!$A$4:$A$502,INVENTAIRE!Q1047620),"")</f>
        <v/>
      </c>
      <c r="N1706" t="str">
        <f>IFERROR(INDEX('EMPRUNT MATERIEL'!$C$4:$C$361,'EMPRUNT MATERIEL'!L1047481),"")</f>
        <v/>
      </c>
    </row>
    <row r="1707" spans="13:14" x14ac:dyDescent="0.25">
      <c r="M1707" t="str">
        <f>IFERROR(INDEX(INVENTAIRE!$A$4:$A$502,INVENTAIRE!Q1047621),"")</f>
        <v/>
      </c>
      <c r="N1707" t="str">
        <f>IFERROR(INDEX('EMPRUNT MATERIEL'!$C$4:$C$361,'EMPRUNT MATERIEL'!L1047482),"")</f>
        <v/>
      </c>
    </row>
    <row r="1708" spans="13:14" x14ac:dyDescent="0.25">
      <c r="M1708" t="str">
        <f>IFERROR(INDEX(INVENTAIRE!$A$4:$A$502,INVENTAIRE!Q1047622),"")</f>
        <v/>
      </c>
      <c r="N1708" t="str">
        <f>IFERROR(INDEX('EMPRUNT MATERIEL'!$C$4:$C$361,'EMPRUNT MATERIEL'!L1047483),"")</f>
        <v/>
      </c>
    </row>
    <row r="1709" spans="13:14" x14ac:dyDescent="0.25">
      <c r="M1709" t="str">
        <f>IFERROR(INDEX(INVENTAIRE!$A$4:$A$502,INVENTAIRE!Q1047623),"")</f>
        <v/>
      </c>
      <c r="N1709" t="str">
        <f>IFERROR(INDEX('EMPRUNT MATERIEL'!$C$4:$C$361,'EMPRUNT MATERIEL'!L1047484),"")</f>
        <v/>
      </c>
    </row>
    <row r="1710" spans="13:14" x14ac:dyDescent="0.25">
      <c r="M1710" t="str">
        <f>IFERROR(INDEX(INVENTAIRE!$A$4:$A$502,INVENTAIRE!Q1047624),"")</f>
        <v/>
      </c>
      <c r="N1710" t="str">
        <f>IFERROR(INDEX('EMPRUNT MATERIEL'!$C$4:$C$361,'EMPRUNT MATERIEL'!L1047485),"")</f>
        <v/>
      </c>
    </row>
    <row r="1711" spans="13:14" x14ac:dyDescent="0.25">
      <c r="M1711" t="str">
        <f>IFERROR(INDEX(INVENTAIRE!$A$4:$A$502,INVENTAIRE!Q1047625),"")</f>
        <v/>
      </c>
      <c r="N1711" t="str">
        <f>IFERROR(INDEX('EMPRUNT MATERIEL'!$C$4:$C$361,'EMPRUNT MATERIEL'!L1047486),"")</f>
        <v/>
      </c>
    </row>
    <row r="1712" spans="13:14" x14ac:dyDescent="0.25">
      <c r="M1712" t="str">
        <f>IFERROR(INDEX(INVENTAIRE!$A$4:$A$502,INVENTAIRE!Q1047626),"")</f>
        <v/>
      </c>
      <c r="N1712" t="str">
        <f>IFERROR(INDEX('EMPRUNT MATERIEL'!$C$4:$C$361,'EMPRUNT MATERIEL'!L1047487),"")</f>
        <v/>
      </c>
    </row>
    <row r="1713" spans="13:14" x14ac:dyDescent="0.25">
      <c r="M1713" t="str">
        <f>IFERROR(INDEX(INVENTAIRE!$A$4:$A$502,INVENTAIRE!Q1047627),"")</f>
        <v/>
      </c>
      <c r="N1713" t="str">
        <f>IFERROR(INDEX('EMPRUNT MATERIEL'!$C$4:$C$361,'EMPRUNT MATERIEL'!L1047488),"")</f>
        <v/>
      </c>
    </row>
    <row r="1714" spans="13:14" x14ac:dyDescent="0.25">
      <c r="M1714" t="str">
        <f>IFERROR(INDEX(INVENTAIRE!$A$4:$A$502,INVENTAIRE!Q1047628),"")</f>
        <v/>
      </c>
      <c r="N1714" t="str">
        <f>IFERROR(INDEX('EMPRUNT MATERIEL'!$C$4:$C$361,'EMPRUNT MATERIEL'!L1047489),"")</f>
        <v/>
      </c>
    </row>
    <row r="1715" spans="13:14" x14ac:dyDescent="0.25">
      <c r="M1715" t="str">
        <f>IFERROR(INDEX(INVENTAIRE!$A$4:$A$502,INVENTAIRE!Q1047629),"")</f>
        <v/>
      </c>
      <c r="N1715" t="str">
        <f>IFERROR(INDEX('EMPRUNT MATERIEL'!$C$4:$C$361,'EMPRUNT MATERIEL'!L1047490),"")</f>
        <v/>
      </c>
    </row>
    <row r="1716" spans="13:14" x14ac:dyDescent="0.25">
      <c r="M1716" t="str">
        <f>IFERROR(INDEX(INVENTAIRE!$A$4:$A$502,INVENTAIRE!Q1047630),"")</f>
        <v/>
      </c>
      <c r="N1716" t="str">
        <f>IFERROR(INDEX('EMPRUNT MATERIEL'!$C$4:$C$361,'EMPRUNT MATERIEL'!L1047491),"")</f>
        <v/>
      </c>
    </row>
    <row r="1717" spans="13:14" x14ac:dyDescent="0.25">
      <c r="M1717" t="str">
        <f>IFERROR(INDEX(INVENTAIRE!$A$4:$A$502,INVENTAIRE!Q1047631),"")</f>
        <v/>
      </c>
      <c r="N1717" t="str">
        <f>IFERROR(INDEX('EMPRUNT MATERIEL'!$C$4:$C$361,'EMPRUNT MATERIEL'!L1047492),"")</f>
        <v/>
      </c>
    </row>
    <row r="1718" spans="13:14" x14ac:dyDescent="0.25">
      <c r="M1718" t="str">
        <f>IFERROR(INDEX(INVENTAIRE!$A$4:$A$502,INVENTAIRE!Q1047632),"")</f>
        <v/>
      </c>
      <c r="N1718" t="str">
        <f>IFERROR(INDEX('EMPRUNT MATERIEL'!$C$4:$C$361,'EMPRUNT MATERIEL'!L1047493),"")</f>
        <v/>
      </c>
    </row>
    <row r="1719" spans="13:14" x14ac:dyDescent="0.25">
      <c r="M1719" t="str">
        <f>IFERROR(INDEX(INVENTAIRE!$A$4:$A$502,INVENTAIRE!Q1047633),"")</f>
        <v/>
      </c>
      <c r="N1719" t="str">
        <f>IFERROR(INDEX('EMPRUNT MATERIEL'!$C$4:$C$361,'EMPRUNT MATERIEL'!L1047494),"")</f>
        <v/>
      </c>
    </row>
    <row r="1720" spans="13:14" x14ac:dyDescent="0.25">
      <c r="M1720" t="str">
        <f>IFERROR(INDEX(INVENTAIRE!$A$4:$A$502,INVENTAIRE!Q1047634),"")</f>
        <v/>
      </c>
      <c r="N1720" t="str">
        <f>IFERROR(INDEX('EMPRUNT MATERIEL'!$C$4:$C$361,'EMPRUNT MATERIEL'!L1047495),"")</f>
        <v/>
      </c>
    </row>
    <row r="1721" spans="13:14" x14ac:dyDescent="0.25">
      <c r="M1721" t="str">
        <f>IFERROR(INDEX(INVENTAIRE!$A$4:$A$502,INVENTAIRE!Q1047635),"")</f>
        <v/>
      </c>
      <c r="N1721" t="str">
        <f>IFERROR(INDEX('EMPRUNT MATERIEL'!$C$4:$C$361,'EMPRUNT MATERIEL'!L1047496),"")</f>
        <v/>
      </c>
    </row>
    <row r="1722" spans="13:14" x14ac:dyDescent="0.25">
      <c r="M1722" t="str">
        <f>IFERROR(INDEX(INVENTAIRE!$A$4:$A$502,INVENTAIRE!Q1047636),"")</f>
        <v/>
      </c>
      <c r="N1722" t="str">
        <f>IFERROR(INDEX('EMPRUNT MATERIEL'!$C$4:$C$361,'EMPRUNT MATERIEL'!L1047497),"")</f>
        <v/>
      </c>
    </row>
    <row r="1723" spans="13:14" x14ac:dyDescent="0.25">
      <c r="M1723" t="str">
        <f>IFERROR(INDEX(INVENTAIRE!$A$4:$A$502,INVENTAIRE!Q1047637),"")</f>
        <v/>
      </c>
      <c r="N1723" t="str">
        <f>IFERROR(INDEX('EMPRUNT MATERIEL'!$C$4:$C$361,'EMPRUNT MATERIEL'!L1047498),"")</f>
        <v/>
      </c>
    </row>
    <row r="1724" spans="13:14" x14ac:dyDescent="0.25">
      <c r="M1724" t="str">
        <f>IFERROR(INDEX(INVENTAIRE!$A$4:$A$502,INVENTAIRE!Q1047638),"")</f>
        <v/>
      </c>
      <c r="N1724" t="str">
        <f>IFERROR(INDEX('EMPRUNT MATERIEL'!$C$4:$C$361,'EMPRUNT MATERIEL'!L1047499),"")</f>
        <v/>
      </c>
    </row>
    <row r="1725" spans="13:14" x14ac:dyDescent="0.25">
      <c r="M1725" t="str">
        <f>IFERROR(INDEX(INVENTAIRE!$A$4:$A$502,INVENTAIRE!Q1047639),"")</f>
        <v/>
      </c>
      <c r="N1725" t="str">
        <f>IFERROR(INDEX('EMPRUNT MATERIEL'!$C$4:$C$361,'EMPRUNT MATERIEL'!L1047500),"")</f>
        <v/>
      </c>
    </row>
    <row r="1726" spans="13:14" x14ac:dyDescent="0.25">
      <c r="M1726" t="str">
        <f>IFERROR(INDEX(INVENTAIRE!$A$4:$A$502,INVENTAIRE!Q1047640),"")</f>
        <v/>
      </c>
      <c r="N1726" t="str">
        <f>IFERROR(INDEX('EMPRUNT MATERIEL'!$C$4:$C$361,'EMPRUNT MATERIEL'!L1047501),"")</f>
        <v/>
      </c>
    </row>
    <row r="1727" spans="13:14" x14ac:dyDescent="0.25">
      <c r="M1727" t="str">
        <f>IFERROR(INDEX(INVENTAIRE!$A$4:$A$502,INVENTAIRE!Q1047641),"")</f>
        <v/>
      </c>
      <c r="N1727" t="str">
        <f>IFERROR(INDEX('EMPRUNT MATERIEL'!$C$4:$C$361,'EMPRUNT MATERIEL'!L1047502),"")</f>
        <v/>
      </c>
    </row>
    <row r="1728" spans="13:14" x14ac:dyDescent="0.25">
      <c r="M1728" t="str">
        <f>IFERROR(INDEX(INVENTAIRE!$A$4:$A$502,INVENTAIRE!Q1047642),"")</f>
        <v/>
      </c>
      <c r="N1728" t="str">
        <f>IFERROR(INDEX('EMPRUNT MATERIEL'!$C$4:$C$361,'EMPRUNT MATERIEL'!L1047503),"")</f>
        <v/>
      </c>
    </row>
    <row r="1729" spans="13:14" x14ac:dyDescent="0.25">
      <c r="M1729" t="str">
        <f>IFERROR(INDEX(INVENTAIRE!$A$4:$A$502,INVENTAIRE!Q1047643),"")</f>
        <v/>
      </c>
      <c r="N1729" t="str">
        <f>IFERROR(INDEX('EMPRUNT MATERIEL'!$C$4:$C$361,'EMPRUNT MATERIEL'!L1047504),"")</f>
        <v/>
      </c>
    </row>
    <row r="1730" spans="13:14" x14ac:dyDescent="0.25">
      <c r="M1730" t="str">
        <f>IFERROR(INDEX(INVENTAIRE!$A$4:$A$502,INVENTAIRE!Q1047644),"")</f>
        <v/>
      </c>
      <c r="N1730" t="str">
        <f>IFERROR(INDEX('EMPRUNT MATERIEL'!$C$4:$C$361,'EMPRUNT MATERIEL'!L1047505),"")</f>
        <v/>
      </c>
    </row>
    <row r="1731" spans="13:14" x14ac:dyDescent="0.25">
      <c r="M1731" t="str">
        <f>IFERROR(INDEX(INVENTAIRE!$A$4:$A$502,INVENTAIRE!Q1047645),"")</f>
        <v/>
      </c>
      <c r="N1731" t="str">
        <f>IFERROR(INDEX('EMPRUNT MATERIEL'!$C$4:$C$361,'EMPRUNT MATERIEL'!L1047506),"")</f>
        <v/>
      </c>
    </row>
    <row r="1732" spans="13:14" x14ac:dyDescent="0.25">
      <c r="M1732" t="str">
        <f>IFERROR(INDEX(INVENTAIRE!$A$4:$A$502,INVENTAIRE!Q1047646),"")</f>
        <v/>
      </c>
      <c r="N1732" t="str">
        <f>IFERROR(INDEX('EMPRUNT MATERIEL'!$C$4:$C$361,'EMPRUNT MATERIEL'!L1047507),"")</f>
        <v/>
      </c>
    </row>
    <row r="1733" spans="13:14" x14ac:dyDescent="0.25">
      <c r="M1733" t="str">
        <f>IFERROR(INDEX(INVENTAIRE!$A$4:$A$502,INVENTAIRE!Q1047647),"")</f>
        <v/>
      </c>
      <c r="N1733" t="str">
        <f>IFERROR(INDEX('EMPRUNT MATERIEL'!$C$4:$C$361,'EMPRUNT MATERIEL'!L1047508),"")</f>
        <v/>
      </c>
    </row>
    <row r="1734" spans="13:14" x14ac:dyDescent="0.25">
      <c r="M1734" t="str">
        <f>IFERROR(INDEX(INVENTAIRE!$A$4:$A$502,INVENTAIRE!Q1047648),"")</f>
        <v/>
      </c>
      <c r="N1734" t="str">
        <f>IFERROR(INDEX('EMPRUNT MATERIEL'!$C$4:$C$361,'EMPRUNT MATERIEL'!L1047509),"")</f>
        <v/>
      </c>
    </row>
    <row r="1735" spans="13:14" x14ac:dyDescent="0.25">
      <c r="M1735" t="str">
        <f>IFERROR(INDEX(INVENTAIRE!$A$4:$A$502,INVENTAIRE!Q1047649),"")</f>
        <v/>
      </c>
      <c r="N1735" t="str">
        <f>IFERROR(INDEX('EMPRUNT MATERIEL'!$C$4:$C$361,'EMPRUNT MATERIEL'!L1047510),"")</f>
        <v/>
      </c>
    </row>
    <row r="1736" spans="13:14" x14ac:dyDescent="0.25">
      <c r="M1736" t="str">
        <f>IFERROR(INDEX(INVENTAIRE!$A$4:$A$502,INVENTAIRE!Q1047650),"")</f>
        <v/>
      </c>
      <c r="N1736" t="str">
        <f>IFERROR(INDEX('EMPRUNT MATERIEL'!$C$4:$C$361,'EMPRUNT MATERIEL'!L1047511),"")</f>
        <v/>
      </c>
    </row>
    <row r="1737" spans="13:14" x14ac:dyDescent="0.25">
      <c r="M1737" t="str">
        <f>IFERROR(INDEX(INVENTAIRE!$A$4:$A$502,INVENTAIRE!Q1047651),"")</f>
        <v/>
      </c>
      <c r="N1737" t="str">
        <f>IFERROR(INDEX('EMPRUNT MATERIEL'!$C$4:$C$361,'EMPRUNT MATERIEL'!L1047512),"")</f>
        <v/>
      </c>
    </row>
    <row r="1738" spans="13:14" x14ac:dyDescent="0.25">
      <c r="M1738" t="str">
        <f>IFERROR(INDEX(INVENTAIRE!$A$4:$A$502,INVENTAIRE!Q1047652),"")</f>
        <v/>
      </c>
      <c r="N1738" t="str">
        <f>IFERROR(INDEX('EMPRUNT MATERIEL'!$C$4:$C$361,'EMPRUNT MATERIEL'!L1047513),"")</f>
        <v/>
      </c>
    </row>
    <row r="1739" spans="13:14" x14ac:dyDescent="0.25">
      <c r="M1739" t="str">
        <f>IFERROR(INDEX(INVENTAIRE!$A$4:$A$502,INVENTAIRE!Q1047653),"")</f>
        <v/>
      </c>
      <c r="N1739" t="str">
        <f>IFERROR(INDEX('EMPRUNT MATERIEL'!$C$4:$C$361,'EMPRUNT MATERIEL'!L1047514),"")</f>
        <v/>
      </c>
    </row>
    <row r="1740" spans="13:14" x14ac:dyDescent="0.25">
      <c r="M1740" t="str">
        <f>IFERROR(INDEX(INVENTAIRE!$A$4:$A$502,INVENTAIRE!Q1047654),"")</f>
        <v/>
      </c>
      <c r="N1740" t="str">
        <f>IFERROR(INDEX('EMPRUNT MATERIEL'!$C$4:$C$361,'EMPRUNT MATERIEL'!L1047515),"")</f>
        <v/>
      </c>
    </row>
    <row r="1741" spans="13:14" x14ac:dyDescent="0.25">
      <c r="M1741" t="str">
        <f>IFERROR(INDEX(INVENTAIRE!$A$4:$A$502,INVENTAIRE!Q1047655),"")</f>
        <v/>
      </c>
      <c r="N1741" t="str">
        <f>IFERROR(INDEX('EMPRUNT MATERIEL'!$C$4:$C$361,'EMPRUNT MATERIEL'!L1047516),"")</f>
        <v/>
      </c>
    </row>
    <row r="1742" spans="13:14" x14ac:dyDescent="0.25">
      <c r="M1742" t="str">
        <f>IFERROR(INDEX(INVENTAIRE!$A$4:$A$502,INVENTAIRE!Q1047656),"")</f>
        <v/>
      </c>
      <c r="N1742" t="str">
        <f>IFERROR(INDEX('EMPRUNT MATERIEL'!$C$4:$C$361,'EMPRUNT MATERIEL'!L1047517),"")</f>
        <v/>
      </c>
    </row>
    <row r="1743" spans="13:14" x14ac:dyDescent="0.25">
      <c r="M1743" t="str">
        <f>IFERROR(INDEX(INVENTAIRE!$A$4:$A$502,INVENTAIRE!Q1047657),"")</f>
        <v/>
      </c>
      <c r="N1743" t="str">
        <f>IFERROR(INDEX('EMPRUNT MATERIEL'!$C$4:$C$361,'EMPRUNT MATERIEL'!L1047518),"")</f>
        <v/>
      </c>
    </row>
    <row r="1744" spans="13:14" x14ac:dyDescent="0.25">
      <c r="M1744" t="str">
        <f>IFERROR(INDEX(INVENTAIRE!$A$4:$A$502,INVENTAIRE!Q1047658),"")</f>
        <v/>
      </c>
      <c r="N1744" t="str">
        <f>IFERROR(INDEX('EMPRUNT MATERIEL'!$C$4:$C$361,'EMPRUNT MATERIEL'!L1047519),"")</f>
        <v/>
      </c>
    </row>
    <row r="1745" spans="13:14" x14ac:dyDescent="0.25">
      <c r="M1745" t="str">
        <f>IFERROR(INDEX(INVENTAIRE!$A$4:$A$502,INVENTAIRE!Q1047659),"")</f>
        <v/>
      </c>
      <c r="N1745" t="str">
        <f>IFERROR(INDEX('EMPRUNT MATERIEL'!$C$4:$C$361,'EMPRUNT MATERIEL'!L1047520),"")</f>
        <v/>
      </c>
    </row>
    <row r="1746" spans="13:14" x14ac:dyDescent="0.25">
      <c r="M1746" t="str">
        <f>IFERROR(INDEX(INVENTAIRE!$A$4:$A$502,INVENTAIRE!Q1047660),"")</f>
        <v/>
      </c>
      <c r="N1746" t="str">
        <f>IFERROR(INDEX('EMPRUNT MATERIEL'!$C$4:$C$361,'EMPRUNT MATERIEL'!L1047521),"")</f>
        <v/>
      </c>
    </row>
    <row r="1747" spans="13:14" x14ac:dyDescent="0.25">
      <c r="M1747" t="str">
        <f>IFERROR(INDEX(INVENTAIRE!$A$4:$A$502,INVENTAIRE!Q1047661),"")</f>
        <v/>
      </c>
      <c r="N1747" t="str">
        <f>IFERROR(INDEX('EMPRUNT MATERIEL'!$C$4:$C$361,'EMPRUNT MATERIEL'!L1047522),"")</f>
        <v/>
      </c>
    </row>
    <row r="1748" spans="13:14" x14ac:dyDescent="0.25">
      <c r="M1748" t="str">
        <f>IFERROR(INDEX(INVENTAIRE!$A$4:$A$502,INVENTAIRE!Q1047662),"")</f>
        <v/>
      </c>
      <c r="N1748" t="str">
        <f>IFERROR(INDEX('EMPRUNT MATERIEL'!$C$4:$C$361,'EMPRUNT MATERIEL'!L1047523),"")</f>
        <v/>
      </c>
    </row>
    <row r="1749" spans="13:14" x14ac:dyDescent="0.25">
      <c r="M1749" t="str">
        <f>IFERROR(INDEX(INVENTAIRE!$A$4:$A$502,INVENTAIRE!Q1047663),"")</f>
        <v/>
      </c>
      <c r="N1749" t="str">
        <f>IFERROR(INDEX('EMPRUNT MATERIEL'!$C$4:$C$361,'EMPRUNT MATERIEL'!L1047524),"")</f>
        <v/>
      </c>
    </row>
    <row r="1750" spans="13:14" x14ac:dyDescent="0.25">
      <c r="M1750" t="str">
        <f>IFERROR(INDEX(INVENTAIRE!$A$4:$A$502,INVENTAIRE!Q1047664),"")</f>
        <v/>
      </c>
      <c r="N1750" t="str">
        <f>IFERROR(INDEX('EMPRUNT MATERIEL'!$C$4:$C$361,'EMPRUNT MATERIEL'!L1047525),"")</f>
        <v/>
      </c>
    </row>
    <row r="1751" spans="13:14" x14ac:dyDescent="0.25">
      <c r="M1751" t="str">
        <f>IFERROR(INDEX(INVENTAIRE!$A$4:$A$502,INVENTAIRE!Q1047665),"")</f>
        <v/>
      </c>
      <c r="N1751" t="str">
        <f>IFERROR(INDEX('EMPRUNT MATERIEL'!$C$4:$C$361,'EMPRUNT MATERIEL'!L1047526),"")</f>
        <v/>
      </c>
    </row>
    <row r="1752" spans="13:14" x14ac:dyDescent="0.25">
      <c r="M1752" t="str">
        <f>IFERROR(INDEX(INVENTAIRE!$A$4:$A$502,INVENTAIRE!Q1047666),"")</f>
        <v/>
      </c>
      <c r="N1752" t="str">
        <f>IFERROR(INDEX('EMPRUNT MATERIEL'!$C$4:$C$361,'EMPRUNT MATERIEL'!L1047527),"")</f>
        <v/>
      </c>
    </row>
    <row r="1753" spans="13:14" x14ac:dyDescent="0.25">
      <c r="M1753" t="str">
        <f>IFERROR(INDEX(INVENTAIRE!$A$4:$A$502,INVENTAIRE!Q1047667),"")</f>
        <v/>
      </c>
      <c r="N1753" t="str">
        <f>IFERROR(INDEX('EMPRUNT MATERIEL'!$C$4:$C$361,'EMPRUNT MATERIEL'!L1047528),"")</f>
        <v/>
      </c>
    </row>
    <row r="1754" spans="13:14" x14ac:dyDescent="0.25">
      <c r="M1754" t="str">
        <f>IFERROR(INDEX(INVENTAIRE!$A$4:$A$502,INVENTAIRE!Q1047668),"")</f>
        <v/>
      </c>
      <c r="N1754" t="str">
        <f>IFERROR(INDEX('EMPRUNT MATERIEL'!$C$4:$C$361,'EMPRUNT MATERIEL'!L1047529),"")</f>
        <v/>
      </c>
    </row>
    <row r="1755" spans="13:14" x14ac:dyDescent="0.25">
      <c r="M1755" t="str">
        <f>IFERROR(INDEX(INVENTAIRE!$A$4:$A$502,INVENTAIRE!Q1047669),"")</f>
        <v/>
      </c>
      <c r="N1755" t="str">
        <f>IFERROR(INDEX('EMPRUNT MATERIEL'!$C$4:$C$361,'EMPRUNT MATERIEL'!L1047530),"")</f>
        <v/>
      </c>
    </row>
    <row r="1756" spans="13:14" x14ac:dyDescent="0.25">
      <c r="M1756" t="str">
        <f>IFERROR(INDEX(INVENTAIRE!$A$4:$A$502,INVENTAIRE!Q1047670),"")</f>
        <v/>
      </c>
      <c r="N1756" t="str">
        <f>IFERROR(INDEX('EMPRUNT MATERIEL'!$C$4:$C$361,'EMPRUNT MATERIEL'!L1047531),"")</f>
        <v/>
      </c>
    </row>
    <row r="1757" spans="13:14" x14ac:dyDescent="0.25">
      <c r="M1757" t="str">
        <f>IFERROR(INDEX(INVENTAIRE!$A$4:$A$502,INVENTAIRE!Q1047671),"")</f>
        <v/>
      </c>
      <c r="N1757" t="str">
        <f>IFERROR(INDEX('EMPRUNT MATERIEL'!$C$4:$C$361,'EMPRUNT MATERIEL'!L1047532),"")</f>
        <v/>
      </c>
    </row>
    <row r="1758" spans="13:14" x14ac:dyDescent="0.25">
      <c r="M1758" t="str">
        <f>IFERROR(INDEX(INVENTAIRE!$A$4:$A$502,INVENTAIRE!Q1047672),"")</f>
        <v/>
      </c>
      <c r="N1758" t="str">
        <f>IFERROR(INDEX('EMPRUNT MATERIEL'!$C$4:$C$361,'EMPRUNT MATERIEL'!L1047533),"")</f>
        <v/>
      </c>
    </row>
    <row r="1759" spans="13:14" x14ac:dyDescent="0.25">
      <c r="M1759" t="str">
        <f>IFERROR(INDEX(INVENTAIRE!$A$4:$A$502,INVENTAIRE!Q1047673),"")</f>
        <v/>
      </c>
      <c r="N1759" t="str">
        <f>IFERROR(INDEX('EMPRUNT MATERIEL'!$C$4:$C$361,'EMPRUNT MATERIEL'!L1047534),"")</f>
        <v/>
      </c>
    </row>
    <row r="1760" spans="13:14" x14ac:dyDescent="0.25">
      <c r="M1760" t="str">
        <f>IFERROR(INDEX(INVENTAIRE!$A$4:$A$502,INVENTAIRE!Q1047674),"")</f>
        <v/>
      </c>
      <c r="N1760" t="str">
        <f>IFERROR(INDEX('EMPRUNT MATERIEL'!$C$4:$C$361,'EMPRUNT MATERIEL'!L1047535),"")</f>
        <v/>
      </c>
    </row>
    <row r="1761" spans="13:14" x14ac:dyDescent="0.25">
      <c r="M1761" t="str">
        <f>IFERROR(INDEX(INVENTAIRE!$A$4:$A$502,INVENTAIRE!Q1047675),"")</f>
        <v/>
      </c>
      <c r="N1761" t="str">
        <f>IFERROR(INDEX('EMPRUNT MATERIEL'!$C$4:$C$361,'EMPRUNT MATERIEL'!L1047536),"")</f>
        <v/>
      </c>
    </row>
    <row r="1762" spans="13:14" x14ac:dyDescent="0.25">
      <c r="M1762" t="str">
        <f>IFERROR(INDEX(INVENTAIRE!$A$4:$A$502,INVENTAIRE!Q1047676),"")</f>
        <v/>
      </c>
      <c r="N1762" t="str">
        <f>IFERROR(INDEX('EMPRUNT MATERIEL'!$C$4:$C$361,'EMPRUNT MATERIEL'!L1047537),"")</f>
        <v/>
      </c>
    </row>
    <row r="1763" spans="13:14" x14ac:dyDescent="0.25">
      <c r="M1763" t="str">
        <f>IFERROR(INDEX(INVENTAIRE!$A$4:$A$502,INVENTAIRE!Q1047677),"")</f>
        <v/>
      </c>
      <c r="N1763" t="str">
        <f>IFERROR(INDEX('EMPRUNT MATERIEL'!$C$4:$C$361,'EMPRUNT MATERIEL'!L1047538),"")</f>
        <v/>
      </c>
    </row>
    <row r="1764" spans="13:14" x14ac:dyDescent="0.25">
      <c r="M1764" t="str">
        <f>IFERROR(INDEX(INVENTAIRE!$A$4:$A$502,INVENTAIRE!Q1047678),"")</f>
        <v/>
      </c>
      <c r="N1764" t="str">
        <f>IFERROR(INDEX('EMPRUNT MATERIEL'!$C$4:$C$361,'EMPRUNT MATERIEL'!L1047539),"")</f>
        <v/>
      </c>
    </row>
    <row r="1765" spans="13:14" x14ac:dyDescent="0.25">
      <c r="M1765" t="str">
        <f>IFERROR(INDEX(INVENTAIRE!$A$4:$A$502,INVENTAIRE!Q1047679),"")</f>
        <v/>
      </c>
      <c r="N1765" t="str">
        <f>IFERROR(INDEX('EMPRUNT MATERIEL'!$C$4:$C$361,'EMPRUNT MATERIEL'!L1047540),"")</f>
        <v/>
      </c>
    </row>
    <row r="1766" spans="13:14" x14ac:dyDescent="0.25">
      <c r="M1766" t="str">
        <f>IFERROR(INDEX(INVENTAIRE!$A$4:$A$502,INVENTAIRE!Q1047680),"")</f>
        <v/>
      </c>
      <c r="N1766" t="str">
        <f>IFERROR(INDEX('EMPRUNT MATERIEL'!$C$4:$C$361,'EMPRUNT MATERIEL'!L1047541),"")</f>
        <v/>
      </c>
    </row>
    <row r="1767" spans="13:14" x14ac:dyDescent="0.25">
      <c r="M1767" t="str">
        <f>IFERROR(INDEX(INVENTAIRE!$A$4:$A$502,INVENTAIRE!Q1047681),"")</f>
        <v/>
      </c>
      <c r="N1767" t="str">
        <f>IFERROR(INDEX('EMPRUNT MATERIEL'!$C$4:$C$361,'EMPRUNT MATERIEL'!L1047542),"")</f>
        <v/>
      </c>
    </row>
    <row r="1768" spans="13:14" x14ac:dyDescent="0.25">
      <c r="M1768" t="str">
        <f>IFERROR(INDEX(INVENTAIRE!$A$4:$A$502,INVENTAIRE!Q1047682),"")</f>
        <v/>
      </c>
      <c r="N1768" t="str">
        <f>IFERROR(INDEX('EMPRUNT MATERIEL'!$C$4:$C$361,'EMPRUNT MATERIEL'!L1047543),"")</f>
        <v/>
      </c>
    </row>
    <row r="1769" spans="13:14" x14ac:dyDescent="0.25">
      <c r="M1769" t="str">
        <f>IFERROR(INDEX(INVENTAIRE!$A$4:$A$502,INVENTAIRE!Q1047683),"")</f>
        <v/>
      </c>
      <c r="N1769" t="str">
        <f>IFERROR(INDEX('EMPRUNT MATERIEL'!$C$4:$C$361,'EMPRUNT MATERIEL'!L1047544),"")</f>
        <v/>
      </c>
    </row>
    <row r="1770" spans="13:14" x14ac:dyDescent="0.25">
      <c r="M1770" t="str">
        <f>IFERROR(INDEX(INVENTAIRE!$A$4:$A$502,INVENTAIRE!Q1047684),"")</f>
        <v/>
      </c>
      <c r="N1770" t="str">
        <f>IFERROR(INDEX('EMPRUNT MATERIEL'!$C$4:$C$361,'EMPRUNT MATERIEL'!L1047545),"")</f>
        <v/>
      </c>
    </row>
    <row r="1771" spans="13:14" x14ac:dyDescent="0.25">
      <c r="M1771" t="str">
        <f>IFERROR(INDEX(INVENTAIRE!$A$4:$A$502,INVENTAIRE!Q1047685),"")</f>
        <v/>
      </c>
      <c r="N1771" t="str">
        <f>IFERROR(INDEX('EMPRUNT MATERIEL'!$C$4:$C$361,'EMPRUNT MATERIEL'!L1047546),"")</f>
        <v/>
      </c>
    </row>
    <row r="1772" spans="13:14" x14ac:dyDescent="0.25">
      <c r="M1772" t="str">
        <f>IFERROR(INDEX(INVENTAIRE!$A$4:$A$502,INVENTAIRE!Q1047686),"")</f>
        <v/>
      </c>
      <c r="N1772" t="str">
        <f>IFERROR(INDEX('EMPRUNT MATERIEL'!$C$4:$C$361,'EMPRUNT MATERIEL'!L1047547),"")</f>
        <v/>
      </c>
    </row>
    <row r="1773" spans="13:14" x14ac:dyDescent="0.25">
      <c r="M1773" t="str">
        <f>IFERROR(INDEX(INVENTAIRE!$A$4:$A$502,INVENTAIRE!Q1047687),"")</f>
        <v/>
      </c>
      <c r="N1773" t="str">
        <f>IFERROR(INDEX('EMPRUNT MATERIEL'!$C$4:$C$361,'EMPRUNT MATERIEL'!L1047548),"")</f>
        <v/>
      </c>
    </row>
    <row r="1774" spans="13:14" x14ac:dyDescent="0.25">
      <c r="M1774" t="str">
        <f>IFERROR(INDEX(INVENTAIRE!$A$4:$A$502,INVENTAIRE!Q1047688),"")</f>
        <v/>
      </c>
      <c r="N1774" t="str">
        <f>IFERROR(INDEX('EMPRUNT MATERIEL'!$C$4:$C$361,'EMPRUNT MATERIEL'!L1047549),"")</f>
        <v/>
      </c>
    </row>
    <row r="1775" spans="13:14" x14ac:dyDescent="0.25">
      <c r="M1775" t="str">
        <f>IFERROR(INDEX(INVENTAIRE!$A$4:$A$502,INVENTAIRE!Q1047689),"")</f>
        <v/>
      </c>
      <c r="N1775" t="str">
        <f>IFERROR(INDEX('EMPRUNT MATERIEL'!$C$4:$C$361,'EMPRUNT MATERIEL'!L1047550),"")</f>
        <v/>
      </c>
    </row>
    <row r="1776" spans="13:14" x14ac:dyDescent="0.25">
      <c r="M1776" t="str">
        <f>IFERROR(INDEX(INVENTAIRE!$A$4:$A$502,INVENTAIRE!Q1047690),"")</f>
        <v/>
      </c>
      <c r="N1776" t="str">
        <f>IFERROR(INDEX('EMPRUNT MATERIEL'!$C$4:$C$361,'EMPRUNT MATERIEL'!L1047551),"")</f>
        <v/>
      </c>
    </row>
    <row r="1777" spans="13:14" x14ac:dyDescent="0.25">
      <c r="M1777" t="str">
        <f>IFERROR(INDEX(INVENTAIRE!$A$4:$A$502,INVENTAIRE!Q1047691),"")</f>
        <v/>
      </c>
      <c r="N1777" t="str">
        <f>IFERROR(INDEX('EMPRUNT MATERIEL'!$C$4:$C$361,'EMPRUNT MATERIEL'!L1047552),"")</f>
        <v/>
      </c>
    </row>
    <row r="1778" spans="13:14" x14ac:dyDescent="0.25">
      <c r="M1778" t="str">
        <f>IFERROR(INDEX(INVENTAIRE!$A$4:$A$502,INVENTAIRE!Q1047692),"")</f>
        <v/>
      </c>
      <c r="N1778" t="str">
        <f>IFERROR(INDEX('EMPRUNT MATERIEL'!$C$4:$C$361,'EMPRUNT MATERIEL'!L1047553),"")</f>
        <v/>
      </c>
    </row>
    <row r="1779" spans="13:14" x14ac:dyDescent="0.25">
      <c r="M1779" t="str">
        <f>IFERROR(INDEX(INVENTAIRE!$A$4:$A$502,INVENTAIRE!Q1047693),"")</f>
        <v/>
      </c>
      <c r="N1779" t="str">
        <f>IFERROR(INDEX('EMPRUNT MATERIEL'!$C$4:$C$361,'EMPRUNT MATERIEL'!L1047554),"")</f>
        <v/>
      </c>
    </row>
    <row r="1780" spans="13:14" x14ac:dyDescent="0.25">
      <c r="M1780" t="str">
        <f>IFERROR(INDEX(INVENTAIRE!$A$4:$A$502,INVENTAIRE!Q1047694),"")</f>
        <v/>
      </c>
      <c r="N1780" t="str">
        <f>IFERROR(INDEX('EMPRUNT MATERIEL'!$C$4:$C$361,'EMPRUNT MATERIEL'!L1047555),"")</f>
        <v/>
      </c>
    </row>
    <row r="1781" spans="13:14" x14ac:dyDescent="0.25">
      <c r="M1781" t="str">
        <f>IFERROR(INDEX(INVENTAIRE!$A$4:$A$502,INVENTAIRE!Q1047695),"")</f>
        <v/>
      </c>
      <c r="N1781" t="str">
        <f>IFERROR(INDEX('EMPRUNT MATERIEL'!$C$4:$C$361,'EMPRUNT MATERIEL'!L1047556),"")</f>
        <v/>
      </c>
    </row>
    <row r="1782" spans="13:14" x14ac:dyDescent="0.25">
      <c r="M1782" t="str">
        <f>IFERROR(INDEX(INVENTAIRE!$A$4:$A$502,INVENTAIRE!Q1047696),"")</f>
        <v/>
      </c>
      <c r="N1782" t="str">
        <f>IFERROR(INDEX('EMPRUNT MATERIEL'!$C$4:$C$361,'EMPRUNT MATERIEL'!L1047557),"")</f>
        <v/>
      </c>
    </row>
    <row r="1783" spans="13:14" x14ac:dyDescent="0.25">
      <c r="M1783" t="str">
        <f>IFERROR(INDEX(INVENTAIRE!$A$4:$A$502,INVENTAIRE!Q1047697),"")</f>
        <v/>
      </c>
      <c r="N1783" t="str">
        <f>IFERROR(INDEX('EMPRUNT MATERIEL'!$C$4:$C$361,'EMPRUNT MATERIEL'!L1047558),"")</f>
        <v/>
      </c>
    </row>
    <row r="1784" spans="13:14" x14ac:dyDescent="0.25">
      <c r="M1784" t="str">
        <f>IFERROR(INDEX(INVENTAIRE!$A$4:$A$502,INVENTAIRE!Q1047698),"")</f>
        <v/>
      </c>
      <c r="N1784" t="str">
        <f>IFERROR(INDEX('EMPRUNT MATERIEL'!$C$4:$C$361,'EMPRUNT MATERIEL'!L1047559),"")</f>
        <v/>
      </c>
    </row>
    <row r="1785" spans="13:14" x14ac:dyDescent="0.25">
      <c r="M1785" t="str">
        <f>IFERROR(INDEX(INVENTAIRE!$A$4:$A$502,INVENTAIRE!Q1047699),"")</f>
        <v/>
      </c>
      <c r="N1785" t="str">
        <f>IFERROR(INDEX('EMPRUNT MATERIEL'!$C$4:$C$361,'EMPRUNT MATERIEL'!L1047560),"")</f>
        <v/>
      </c>
    </row>
    <row r="1786" spans="13:14" x14ac:dyDescent="0.25">
      <c r="M1786" t="str">
        <f>IFERROR(INDEX(INVENTAIRE!$A$4:$A$502,INVENTAIRE!Q1047700),"")</f>
        <v/>
      </c>
      <c r="N1786" t="str">
        <f>IFERROR(INDEX('EMPRUNT MATERIEL'!$C$4:$C$361,'EMPRUNT MATERIEL'!L1047561),"")</f>
        <v/>
      </c>
    </row>
    <row r="1787" spans="13:14" x14ac:dyDescent="0.25">
      <c r="M1787" t="str">
        <f>IFERROR(INDEX(INVENTAIRE!$A$4:$A$502,INVENTAIRE!Q1047701),"")</f>
        <v/>
      </c>
      <c r="N1787" t="str">
        <f>IFERROR(INDEX('EMPRUNT MATERIEL'!$C$4:$C$361,'EMPRUNT MATERIEL'!L1047562),"")</f>
        <v/>
      </c>
    </row>
    <row r="1788" spans="13:14" x14ac:dyDescent="0.25">
      <c r="M1788" t="str">
        <f>IFERROR(INDEX(INVENTAIRE!$A$4:$A$502,INVENTAIRE!Q1047702),"")</f>
        <v/>
      </c>
      <c r="N1788" t="str">
        <f>IFERROR(INDEX('EMPRUNT MATERIEL'!$C$4:$C$361,'EMPRUNT MATERIEL'!L1047563),"")</f>
        <v/>
      </c>
    </row>
    <row r="1789" spans="13:14" x14ac:dyDescent="0.25">
      <c r="M1789" t="str">
        <f>IFERROR(INDEX(INVENTAIRE!$A$4:$A$502,INVENTAIRE!Q1047703),"")</f>
        <v/>
      </c>
      <c r="N1789" t="str">
        <f>IFERROR(INDEX('EMPRUNT MATERIEL'!$C$4:$C$361,'EMPRUNT MATERIEL'!L1047564),"")</f>
        <v/>
      </c>
    </row>
    <row r="1790" spans="13:14" x14ac:dyDescent="0.25">
      <c r="M1790" t="str">
        <f>IFERROR(INDEX(INVENTAIRE!$A$4:$A$502,INVENTAIRE!Q1047704),"")</f>
        <v/>
      </c>
      <c r="N1790" t="str">
        <f>IFERROR(INDEX('EMPRUNT MATERIEL'!$C$4:$C$361,'EMPRUNT MATERIEL'!L1047565),"")</f>
        <v/>
      </c>
    </row>
    <row r="1791" spans="13:14" x14ac:dyDescent="0.25">
      <c r="M1791" t="str">
        <f>IFERROR(INDEX(INVENTAIRE!$A$4:$A$502,INVENTAIRE!Q1047705),"")</f>
        <v/>
      </c>
      <c r="N1791" t="str">
        <f>IFERROR(INDEX('EMPRUNT MATERIEL'!$C$4:$C$361,'EMPRUNT MATERIEL'!L1047566),"")</f>
        <v/>
      </c>
    </row>
    <row r="1792" spans="13:14" x14ac:dyDescent="0.25">
      <c r="M1792" t="str">
        <f>IFERROR(INDEX(INVENTAIRE!$A$4:$A$502,INVENTAIRE!Q1047706),"")</f>
        <v/>
      </c>
      <c r="N1792" t="str">
        <f>IFERROR(INDEX('EMPRUNT MATERIEL'!$C$4:$C$361,'EMPRUNT MATERIEL'!L1047567),"")</f>
        <v/>
      </c>
    </row>
    <row r="1793" spans="13:14" x14ac:dyDescent="0.25">
      <c r="M1793" t="str">
        <f>IFERROR(INDEX(INVENTAIRE!$A$4:$A$502,INVENTAIRE!Q1047707),"")</f>
        <v/>
      </c>
      <c r="N1793" t="str">
        <f>IFERROR(INDEX('EMPRUNT MATERIEL'!$C$4:$C$361,'EMPRUNT MATERIEL'!L1047568),"")</f>
        <v/>
      </c>
    </row>
    <row r="1794" spans="13:14" x14ac:dyDescent="0.25">
      <c r="M1794" t="str">
        <f>IFERROR(INDEX(INVENTAIRE!$A$4:$A$502,INVENTAIRE!Q1047708),"")</f>
        <v/>
      </c>
      <c r="N1794" t="str">
        <f>IFERROR(INDEX('EMPRUNT MATERIEL'!$C$4:$C$361,'EMPRUNT MATERIEL'!L1047569),"")</f>
        <v/>
      </c>
    </row>
    <row r="1795" spans="13:14" x14ac:dyDescent="0.25">
      <c r="M1795" t="str">
        <f>IFERROR(INDEX(INVENTAIRE!$A$4:$A$502,INVENTAIRE!Q1047709),"")</f>
        <v/>
      </c>
      <c r="N1795" t="str">
        <f>IFERROR(INDEX('EMPRUNT MATERIEL'!$C$4:$C$361,'EMPRUNT MATERIEL'!L1047570),"")</f>
        <v/>
      </c>
    </row>
    <row r="1796" spans="13:14" x14ac:dyDescent="0.25">
      <c r="M1796" t="str">
        <f>IFERROR(INDEX(INVENTAIRE!$A$4:$A$502,INVENTAIRE!Q1047710),"")</f>
        <v/>
      </c>
      <c r="N1796" t="str">
        <f>IFERROR(INDEX('EMPRUNT MATERIEL'!$C$4:$C$361,'EMPRUNT MATERIEL'!L1047571),"")</f>
        <v/>
      </c>
    </row>
    <row r="1797" spans="13:14" x14ac:dyDescent="0.25">
      <c r="M1797" t="str">
        <f>IFERROR(INDEX(INVENTAIRE!$A$4:$A$502,INVENTAIRE!Q1047711),"")</f>
        <v/>
      </c>
      <c r="N1797" t="str">
        <f>IFERROR(INDEX('EMPRUNT MATERIEL'!$C$4:$C$361,'EMPRUNT MATERIEL'!L1047572),"")</f>
        <v/>
      </c>
    </row>
    <row r="1798" spans="13:14" x14ac:dyDescent="0.25">
      <c r="M1798" t="str">
        <f>IFERROR(INDEX(INVENTAIRE!$A$4:$A$502,INVENTAIRE!Q1047712),"")</f>
        <v/>
      </c>
      <c r="N1798" t="str">
        <f>IFERROR(INDEX('EMPRUNT MATERIEL'!$C$4:$C$361,'EMPRUNT MATERIEL'!L1047573),"")</f>
        <v/>
      </c>
    </row>
    <row r="1799" spans="13:14" x14ac:dyDescent="0.25">
      <c r="M1799" t="str">
        <f>IFERROR(INDEX(INVENTAIRE!$A$4:$A$502,INVENTAIRE!Q1047713),"")</f>
        <v/>
      </c>
      <c r="N1799" t="str">
        <f>IFERROR(INDEX('EMPRUNT MATERIEL'!$C$4:$C$361,'EMPRUNT MATERIEL'!L1047574),"")</f>
        <v/>
      </c>
    </row>
    <row r="1800" spans="13:14" x14ac:dyDescent="0.25">
      <c r="M1800" t="str">
        <f>IFERROR(INDEX(INVENTAIRE!$A$4:$A$502,INVENTAIRE!Q1047714),"")</f>
        <v/>
      </c>
      <c r="N1800" t="str">
        <f>IFERROR(INDEX('EMPRUNT MATERIEL'!$C$4:$C$361,'EMPRUNT MATERIEL'!L1047575),"")</f>
        <v/>
      </c>
    </row>
    <row r="1801" spans="13:14" x14ac:dyDescent="0.25">
      <c r="M1801" t="str">
        <f>IFERROR(INDEX(INVENTAIRE!$A$4:$A$502,INVENTAIRE!Q1047715),"")</f>
        <v/>
      </c>
      <c r="N1801" t="str">
        <f>IFERROR(INDEX('EMPRUNT MATERIEL'!$C$4:$C$361,'EMPRUNT MATERIEL'!L1047576),"")</f>
        <v/>
      </c>
    </row>
    <row r="1802" spans="13:14" x14ac:dyDescent="0.25">
      <c r="M1802" t="str">
        <f>IFERROR(INDEX(INVENTAIRE!$A$4:$A$502,INVENTAIRE!Q1047716),"")</f>
        <v/>
      </c>
      <c r="N1802" t="str">
        <f>IFERROR(INDEX('EMPRUNT MATERIEL'!$C$4:$C$361,'EMPRUNT MATERIEL'!L1047577),"")</f>
        <v/>
      </c>
    </row>
    <row r="1803" spans="13:14" x14ac:dyDescent="0.25">
      <c r="M1803" t="str">
        <f>IFERROR(INDEX(INVENTAIRE!$A$4:$A$502,INVENTAIRE!Q1047717),"")</f>
        <v/>
      </c>
      <c r="N1803" t="str">
        <f>IFERROR(INDEX('EMPRUNT MATERIEL'!$C$4:$C$361,'EMPRUNT MATERIEL'!L1047578),"")</f>
        <v/>
      </c>
    </row>
    <row r="1804" spans="13:14" x14ac:dyDescent="0.25">
      <c r="M1804" t="str">
        <f>IFERROR(INDEX(INVENTAIRE!$A$4:$A$502,INVENTAIRE!Q1047718),"")</f>
        <v/>
      </c>
      <c r="N1804" t="str">
        <f>IFERROR(INDEX('EMPRUNT MATERIEL'!$C$4:$C$361,'EMPRUNT MATERIEL'!L1047579),"")</f>
        <v/>
      </c>
    </row>
    <row r="1805" spans="13:14" x14ac:dyDescent="0.25">
      <c r="M1805" t="str">
        <f>IFERROR(INDEX(INVENTAIRE!$A$4:$A$502,INVENTAIRE!Q1047719),"")</f>
        <v/>
      </c>
      <c r="N1805" t="str">
        <f>IFERROR(INDEX('EMPRUNT MATERIEL'!$C$4:$C$361,'EMPRUNT MATERIEL'!L1047580),"")</f>
        <v/>
      </c>
    </row>
    <row r="1806" spans="13:14" x14ac:dyDescent="0.25">
      <c r="M1806" t="str">
        <f>IFERROR(INDEX(INVENTAIRE!$A$4:$A$502,INVENTAIRE!Q1047720),"")</f>
        <v/>
      </c>
      <c r="N1806" t="str">
        <f>IFERROR(INDEX('EMPRUNT MATERIEL'!$C$4:$C$361,'EMPRUNT MATERIEL'!L1047581),"")</f>
        <v/>
      </c>
    </row>
    <row r="1807" spans="13:14" x14ac:dyDescent="0.25">
      <c r="M1807" t="str">
        <f>IFERROR(INDEX(INVENTAIRE!$A$4:$A$502,INVENTAIRE!Q1047721),"")</f>
        <v/>
      </c>
      <c r="N1807" t="str">
        <f>IFERROR(INDEX('EMPRUNT MATERIEL'!$C$4:$C$361,'EMPRUNT MATERIEL'!L1047582),"")</f>
        <v/>
      </c>
    </row>
    <row r="1808" spans="13:14" x14ac:dyDescent="0.25">
      <c r="M1808" t="str">
        <f>IFERROR(INDEX(INVENTAIRE!$A$4:$A$502,INVENTAIRE!Q1047722),"")</f>
        <v/>
      </c>
      <c r="N1808" t="str">
        <f>IFERROR(INDEX('EMPRUNT MATERIEL'!$C$4:$C$361,'EMPRUNT MATERIEL'!L1047583),"")</f>
        <v/>
      </c>
    </row>
    <row r="1809" spans="13:14" x14ac:dyDescent="0.25">
      <c r="M1809" t="str">
        <f>IFERROR(INDEX(INVENTAIRE!$A$4:$A$502,INVENTAIRE!Q1047723),"")</f>
        <v/>
      </c>
      <c r="N1809" t="str">
        <f>IFERROR(INDEX('EMPRUNT MATERIEL'!$C$4:$C$361,'EMPRUNT MATERIEL'!L1047584),"")</f>
        <v/>
      </c>
    </row>
    <row r="1810" spans="13:14" x14ac:dyDescent="0.25">
      <c r="M1810" t="str">
        <f>IFERROR(INDEX(INVENTAIRE!$A$4:$A$502,INVENTAIRE!Q1047724),"")</f>
        <v/>
      </c>
      <c r="N1810" t="str">
        <f>IFERROR(INDEX('EMPRUNT MATERIEL'!$C$4:$C$361,'EMPRUNT MATERIEL'!L1047585),"")</f>
        <v/>
      </c>
    </row>
    <row r="1811" spans="13:14" x14ac:dyDescent="0.25">
      <c r="M1811" t="str">
        <f>IFERROR(INDEX(INVENTAIRE!$A$4:$A$502,INVENTAIRE!Q1047725),"")</f>
        <v/>
      </c>
      <c r="N1811" t="str">
        <f>IFERROR(INDEX('EMPRUNT MATERIEL'!$C$4:$C$361,'EMPRUNT MATERIEL'!L1047586),"")</f>
        <v/>
      </c>
    </row>
    <row r="1812" spans="13:14" x14ac:dyDescent="0.25">
      <c r="M1812" t="str">
        <f>IFERROR(INDEX(INVENTAIRE!$A$4:$A$502,INVENTAIRE!Q1047726),"")</f>
        <v/>
      </c>
      <c r="N1812" t="str">
        <f>IFERROR(INDEX('EMPRUNT MATERIEL'!$C$4:$C$361,'EMPRUNT MATERIEL'!L1047587),"")</f>
        <v/>
      </c>
    </row>
    <row r="1813" spans="13:14" x14ac:dyDescent="0.25">
      <c r="M1813" t="str">
        <f>IFERROR(INDEX(INVENTAIRE!$A$4:$A$502,INVENTAIRE!Q1047727),"")</f>
        <v/>
      </c>
      <c r="N1813" t="str">
        <f>IFERROR(INDEX('EMPRUNT MATERIEL'!$C$4:$C$361,'EMPRUNT MATERIEL'!L1047588),"")</f>
        <v/>
      </c>
    </row>
    <row r="1814" spans="13:14" x14ac:dyDescent="0.25">
      <c r="M1814" t="str">
        <f>IFERROR(INDEX(INVENTAIRE!$A$4:$A$502,INVENTAIRE!Q1047728),"")</f>
        <v/>
      </c>
      <c r="N1814" t="str">
        <f>IFERROR(INDEX('EMPRUNT MATERIEL'!$C$4:$C$361,'EMPRUNT MATERIEL'!L1047589),"")</f>
        <v/>
      </c>
    </row>
    <row r="1815" spans="13:14" x14ac:dyDescent="0.25">
      <c r="M1815" t="str">
        <f>IFERROR(INDEX(INVENTAIRE!$A$4:$A$502,INVENTAIRE!Q1047729),"")</f>
        <v/>
      </c>
      <c r="N1815" t="str">
        <f>IFERROR(INDEX('EMPRUNT MATERIEL'!$C$4:$C$361,'EMPRUNT MATERIEL'!L1047590),"")</f>
        <v/>
      </c>
    </row>
    <row r="1816" spans="13:14" x14ac:dyDescent="0.25">
      <c r="M1816" t="str">
        <f>IFERROR(INDEX(INVENTAIRE!$A$4:$A$502,INVENTAIRE!Q1047730),"")</f>
        <v/>
      </c>
      <c r="N1816" t="str">
        <f>IFERROR(INDEX('EMPRUNT MATERIEL'!$C$4:$C$361,'EMPRUNT MATERIEL'!L1047591),"")</f>
        <v/>
      </c>
    </row>
    <row r="1817" spans="13:14" x14ac:dyDescent="0.25">
      <c r="M1817" t="str">
        <f>IFERROR(INDEX(INVENTAIRE!$A$4:$A$502,INVENTAIRE!Q1047731),"")</f>
        <v/>
      </c>
      <c r="N1817" t="str">
        <f>IFERROR(INDEX('EMPRUNT MATERIEL'!$C$4:$C$361,'EMPRUNT MATERIEL'!L1047592),"")</f>
        <v/>
      </c>
    </row>
    <row r="1818" spans="13:14" x14ac:dyDescent="0.25">
      <c r="M1818" t="str">
        <f>IFERROR(INDEX(INVENTAIRE!$A$4:$A$502,INVENTAIRE!Q1047732),"")</f>
        <v/>
      </c>
      <c r="N1818" t="str">
        <f>IFERROR(INDEX('EMPRUNT MATERIEL'!$C$4:$C$361,'EMPRUNT MATERIEL'!L1047593),"")</f>
        <v/>
      </c>
    </row>
    <row r="1819" spans="13:14" x14ac:dyDescent="0.25">
      <c r="M1819" t="str">
        <f>IFERROR(INDEX(INVENTAIRE!$A$4:$A$502,INVENTAIRE!Q1047733),"")</f>
        <v/>
      </c>
      <c r="N1819" t="str">
        <f>IFERROR(INDEX('EMPRUNT MATERIEL'!$C$4:$C$361,'EMPRUNT MATERIEL'!L1047594),"")</f>
        <v/>
      </c>
    </row>
    <row r="1820" spans="13:14" x14ac:dyDescent="0.25">
      <c r="M1820" t="str">
        <f>IFERROR(INDEX(INVENTAIRE!$A$4:$A$502,INVENTAIRE!Q1047734),"")</f>
        <v/>
      </c>
      <c r="N1820" t="str">
        <f>IFERROR(INDEX('EMPRUNT MATERIEL'!$C$4:$C$361,'EMPRUNT MATERIEL'!L1047595),"")</f>
        <v/>
      </c>
    </row>
    <row r="1821" spans="13:14" x14ac:dyDescent="0.25">
      <c r="M1821" t="str">
        <f>IFERROR(INDEX(INVENTAIRE!$A$4:$A$502,INVENTAIRE!Q1047735),"")</f>
        <v/>
      </c>
      <c r="N1821" t="str">
        <f>IFERROR(INDEX('EMPRUNT MATERIEL'!$C$4:$C$361,'EMPRUNT MATERIEL'!L1047596),"")</f>
        <v/>
      </c>
    </row>
    <row r="1822" spans="13:14" x14ac:dyDescent="0.25">
      <c r="M1822" t="str">
        <f>IFERROR(INDEX(INVENTAIRE!$A$4:$A$502,INVENTAIRE!Q1047736),"")</f>
        <v/>
      </c>
      <c r="N1822" t="str">
        <f>IFERROR(INDEX('EMPRUNT MATERIEL'!$C$4:$C$361,'EMPRUNT MATERIEL'!L1047597),"")</f>
        <v/>
      </c>
    </row>
    <row r="1823" spans="13:14" x14ac:dyDescent="0.25">
      <c r="M1823" t="str">
        <f>IFERROR(INDEX(INVENTAIRE!$A$4:$A$502,INVENTAIRE!Q1047737),"")</f>
        <v/>
      </c>
      <c r="N1823" t="str">
        <f>IFERROR(INDEX('EMPRUNT MATERIEL'!$C$4:$C$361,'EMPRUNT MATERIEL'!L1047598),"")</f>
        <v/>
      </c>
    </row>
    <row r="1824" spans="13:14" x14ac:dyDescent="0.25">
      <c r="M1824" t="str">
        <f>IFERROR(INDEX(INVENTAIRE!$A$4:$A$502,INVENTAIRE!Q1047738),"")</f>
        <v/>
      </c>
      <c r="N1824" t="str">
        <f>IFERROR(INDEX('EMPRUNT MATERIEL'!$C$4:$C$361,'EMPRUNT MATERIEL'!L1047599),"")</f>
        <v/>
      </c>
    </row>
    <row r="1825" spans="13:14" x14ac:dyDescent="0.25">
      <c r="M1825" t="str">
        <f>IFERROR(INDEX(INVENTAIRE!$A$4:$A$502,INVENTAIRE!Q1047739),"")</f>
        <v/>
      </c>
      <c r="N1825" t="str">
        <f>IFERROR(INDEX('EMPRUNT MATERIEL'!$C$4:$C$361,'EMPRUNT MATERIEL'!L1047600),"")</f>
        <v/>
      </c>
    </row>
    <row r="1826" spans="13:14" x14ac:dyDescent="0.25">
      <c r="M1826" t="str">
        <f>IFERROR(INDEX(INVENTAIRE!$A$4:$A$502,INVENTAIRE!Q1047740),"")</f>
        <v/>
      </c>
      <c r="N1826" t="str">
        <f>IFERROR(INDEX('EMPRUNT MATERIEL'!$C$4:$C$361,'EMPRUNT MATERIEL'!L1047601),"")</f>
        <v/>
      </c>
    </row>
    <row r="1827" spans="13:14" x14ac:dyDescent="0.25">
      <c r="M1827" t="str">
        <f>IFERROR(INDEX(INVENTAIRE!$A$4:$A$502,INVENTAIRE!Q1047741),"")</f>
        <v/>
      </c>
      <c r="N1827" t="str">
        <f>IFERROR(INDEX('EMPRUNT MATERIEL'!$C$4:$C$361,'EMPRUNT MATERIEL'!L1047602),"")</f>
        <v/>
      </c>
    </row>
    <row r="1828" spans="13:14" x14ac:dyDescent="0.25">
      <c r="M1828" t="str">
        <f>IFERROR(INDEX(INVENTAIRE!$A$4:$A$502,INVENTAIRE!Q1047742),"")</f>
        <v/>
      </c>
      <c r="N1828" t="str">
        <f>IFERROR(INDEX('EMPRUNT MATERIEL'!$C$4:$C$361,'EMPRUNT MATERIEL'!L1047603),"")</f>
        <v/>
      </c>
    </row>
    <row r="1829" spans="13:14" x14ac:dyDescent="0.25">
      <c r="M1829" t="str">
        <f>IFERROR(INDEX(INVENTAIRE!$A$4:$A$502,INVENTAIRE!Q1047743),"")</f>
        <v/>
      </c>
      <c r="N1829" t="str">
        <f>IFERROR(INDEX('EMPRUNT MATERIEL'!$C$4:$C$361,'EMPRUNT MATERIEL'!L1047604),"")</f>
        <v/>
      </c>
    </row>
    <row r="1830" spans="13:14" x14ac:dyDescent="0.25">
      <c r="M1830" t="str">
        <f>IFERROR(INDEX(INVENTAIRE!$A$4:$A$502,INVENTAIRE!Q1047744),"")</f>
        <v/>
      </c>
      <c r="N1830" t="str">
        <f>IFERROR(INDEX('EMPRUNT MATERIEL'!$C$4:$C$361,'EMPRUNT MATERIEL'!L1047605),"")</f>
        <v/>
      </c>
    </row>
    <row r="1831" spans="13:14" x14ac:dyDescent="0.25">
      <c r="M1831" t="str">
        <f>IFERROR(INDEX(INVENTAIRE!$A$4:$A$502,INVENTAIRE!Q1047745),"")</f>
        <v/>
      </c>
      <c r="N1831" t="str">
        <f>IFERROR(INDEX('EMPRUNT MATERIEL'!$C$4:$C$361,'EMPRUNT MATERIEL'!L1047606),"")</f>
        <v/>
      </c>
    </row>
    <row r="1832" spans="13:14" x14ac:dyDescent="0.25">
      <c r="M1832" t="str">
        <f>IFERROR(INDEX(INVENTAIRE!$A$4:$A$502,INVENTAIRE!Q1047746),"")</f>
        <v/>
      </c>
      <c r="N1832" t="str">
        <f>IFERROR(INDEX('EMPRUNT MATERIEL'!$C$4:$C$361,'EMPRUNT MATERIEL'!L1047607),"")</f>
        <v/>
      </c>
    </row>
    <row r="1833" spans="13:14" x14ac:dyDescent="0.25">
      <c r="M1833" t="str">
        <f>IFERROR(INDEX(INVENTAIRE!$A$4:$A$502,INVENTAIRE!Q1047747),"")</f>
        <v/>
      </c>
      <c r="N1833" t="str">
        <f>IFERROR(INDEX('EMPRUNT MATERIEL'!$C$4:$C$361,'EMPRUNT MATERIEL'!L1047608),"")</f>
        <v/>
      </c>
    </row>
    <row r="1834" spans="13:14" x14ac:dyDescent="0.25">
      <c r="M1834" t="str">
        <f>IFERROR(INDEX(INVENTAIRE!$A$4:$A$502,INVENTAIRE!Q1047748),"")</f>
        <v/>
      </c>
      <c r="N1834" t="str">
        <f>IFERROR(INDEX('EMPRUNT MATERIEL'!$C$4:$C$361,'EMPRUNT MATERIEL'!L1047609),"")</f>
        <v/>
      </c>
    </row>
    <row r="1835" spans="13:14" x14ac:dyDescent="0.25">
      <c r="M1835" t="str">
        <f>IFERROR(INDEX(INVENTAIRE!$A$4:$A$502,INVENTAIRE!Q1047749),"")</f>
        <v/>
      </c>
      <c r="N1835" t="str">
        <f>IFERROR(INDEX('EMPRUNT MATERIEL'!$C$4:$C$361,'EMPRUNT MATERIEL'!L1047610),"")</f>
        <v/>
      </c>
    </row>
    <row r="1836" spans="13:14" x14ac:dyDescent="0.25">
      <c r="M1836" t="str">
        <f>IFERROR(INDEX(INVENTAIRE!$A$4:$A$502,INVENTAIRE!Q1047750),"")</f>
        <v/>
      </c>
      <c r="N1836" t="str">
        <f>IFERROR(INDEX('EMPRUNT MATERIEL'!$C$4:$C$361,'EMPRUNT MATERIEL'!L1047611),"")</f>
        <v/>
      </c>
    </row>
    <row r="1837" spans="13:14" x14ac:dyDescent="0.25">
      <c r="M1837" t="str">
        <f>IFERROR(INDEX(INVENTAIRE!$A$4:$A$502,INVENTAIRE!Q1047751),"")</f>
        <v/>
      </c>
      <c r="N1837" t="str">
        <f>IFERROR(INDEX('EMPRUNT MATERIEL'!$C$4:$C$361,'EMPRUNT MATERIEL'!L1047612),"")</f>
        <v/>
      </c>
    </row>
    <row r="1838" spans="13:14" x14ac:dyDescent="0.25">
      <c r="M1838" t="str">
        <f>IFERROR(INDEX(INVENTAIRE!$A$4:$A$502,INVENTAIRE!Q1047752),"")</f>
        <v/>
      </c>
      <c r="N1838" t="str">
        <f>IFERROR(INDEX('EMPRUNT MATERIEL'!$C$4:$C$361,'EMPRUNT MATERIEL'!L1047613),"")</f>
        <v/>
      </c>
    </row>
    <row r="1839" spans="13:14" x14ac:dyDescent="0.25">
      <c r="M1839" t="str">
        <f>IFERROR(INDEX(INVENTAIRE!$A$4:$A$502,INVENTAIRE!Q1047753),"")</f>
        <v/>
      </c>
      <c r="N1839" t="str">
        <f>IFERROR(INDEX('EMPRUNT MATERIEL'!$C$4:$C$361,'EMPRUNT MATERIEL'!L1047614),"")</f>
        <v/>
      </c>
    </row>
    <row r="1840" spans="13:14" x14ac:dyDescent="0.25">
      <c r="M1840" t="str">
        <f>IFERROR(INDEX(INVENTAIRE!$A$4:$A$502,INVENTAIRE!Q1047754),"")</f>
        <v/>
      </c>
      <c r="N1840" t="str">
        <f>IFERROR(INDEX('EMPRUNT MATERIEL'!$C$4:$C$361,'EMPRUNT MATERIEL'!L1047615),"")</f>
        <v/>
      </c>
    </row>
    <row r="1841" spans="13:14" x14ac:dyDescent="0.25">
      <c r="M1841" t="str">
        <f>IFERROR(INDEX(INVENTAIRE!$A$4:$A$502,INVENTAIRE!Q1047755),"")</f>
        <v/>
      </c>
      <c r="N1841" t="str">
        <f>IFERROR(INDEX('EMPRUNT MATERIEL'!$C$4:$C$361,'EMPRUNT MATERIEL'!L1047616),"")</f>
        <v/>
      </c>
    </row>
    <row r="1842" spans="13:14" x14ac:dyDescent="0.25">
      <c r="M1842" t="str">
        <f>IFERROR(INDEX(INVENTAIRE!$A$4:$A$502,INVENTAIRE!Q1047756),"")</f>
        <v/>
      </c>
      <c r="N1842" t="str">
        <f>IFERROR(INDEX('EMPRUNT MATERIEL'!$C$4:$C$361,'EMPRUNT MATERIEL'!L1047617),"")</f>
        <v/>
      </c>
    </row>
    <row r="1843" spans="13:14" x14ac:dyDescent="0.25">
      <c r="M1843" t="str">
        <f>IFERROR(INDEX(INVENTAIRE!$A$4:$A$502,INVENTAIRE!Q1047757),"")</f>
        <v/>
      </c>
      <c r="N1843" t="str">
        <f>IFERROR(INDEX('EMPRUNT MATERIEL'!$C$4:$C$361,'EMPRUNT MATERIEL'!L1047618),"")</f>
        <v/>
      </c>
    </row>
    <row r="1844" spans="13:14" x14ac:dyDescent="0.25">
      <c r="M1844" t="str">
        <f>IFERROR(INDEX(INVENTAIRE!$A$4:$A$502,INVENTAIRE!Q1047758),"")</f>
        <v/>
      </c>
      <c r="N1844" t="str">
        <f>IFERROR(INDEX('EMPRUNT MATERIEL'!$C$4:$C$361,'EMPRUNT MATERIEL'!L1047619),"")</f>
        <v/>
      </c>
    </row>
    <row r="1845" spans="13:14" x14ac:dyDescent="0.25">
      <c r="M1845" t="str">
        <f>IFERROR(INDEX(INVENTAIRE!$A$4:$A$502,INVENTAIRE!Q1047759),"")</f>
        <v/>
      </c>
      <c r="N1845" t="str">
        <f>IFERROR(INDEX('EMPRUNT MATERIEL'!$C$4:$C$361,'EMPRUNT MATERIEL'!L1047620),"")</f>
        <v/>
      </c>
    </row>
    <row r="1846" spans="13:14" x14ac:dyDescent="0.25">
      <c r="M1846" t="str">
        <f>IFERROR(INDEX(INVENTAIRE!$A$4:$A$502,INVENTAIRE!Q1047760),"")</f>
        <v/>
      </c>
      <c r="N1846" t="str">
        <f>IFERROR(INDEX('EMPRUNT MATERIEL'!$C$4:$C$361,'EMPRUNT MATERIEL'!L1047621),"")</f>
        <v/>
      </c>
    </row>
    <row r="1847" spans="13:14" x14ac:dyDescent="0.25">
      <c r="M1847" t="str">
        <f>IFERROR(INDEX(INVENTAIRE!$A$4:$A$502,INVENTAIRE!Q1047761),"")</f>
        <v/>
      </c>
      <c r="N1847" t="str">
        <f>IFERROR(INDEX('EMPRUNT MATERIEL'!$C$4:$C$361,'EMPRUNT MATERIEL'!L1047622),"")</f>
        <v/>
      </c>
    </row>
    <row r="1848" spans="13:14" x14ac:dyDescent="0.25">
      <c r="M1848" t="str">
        <f>IFERROR(INDEX(INVENTAIRE!$A$4:$A$502,INVENTAIRE!Q1047762),"")</f>
        <v/>
      </c>
      <c r="N1848" t="str">
        <f>IFERROR(INDEX('EMPRUNT MATERIEL'!$C$4:$C$361,'EMPRUNT MATERIEL'!L1047623),"")</f>
        <v/>
      </c>
    </row>
    <row r="1849" spans="13:14" x14ac:dyDescent="0.25">
      <c r="M1849" t="str">
        <f>IFERROR(INDEX(INVENTAIRE!$A$4:$A$502,INVENTAIRE!Q1047763),"")</f>
        <v/>
      </c>
      <c r="N1849" t="str">
        <f>IFERROR(INDEX('EMPRUNT MATERIEL'!$C$4:$C$361,'EMPRUNT MATERIEL'!L1047624),"")</f>
        <v/>
      </c>
    </row>
    <row r="1850" spans="13:14" x14ac:dyDescent="0.25">
      <c r="M1850" t="str">
        <f>IFERROR(INDEX(INVENTAIRE!$A$4:$A$502,INVENTAIRE!Q1047764),"")</f>
        <v/>
      </c>
      <c r="N1850" t="str">
        <f>IFERROR(INDEX('EMPRUNT MATERIEL'!$C$4:$C$361,'EMPRUNT MATERIEL'!L1047625),"")</f>
        <v/>
      </c>
    </row>
    <row r="1851" spans="13:14" x14ac:dyDescent="0.25">
      <c r="M1851" t="str">
        <f>IFERROR(INDEX(INVENTAIRE!$A$4:$A$502,INVENTAIRE!Q1047765),"")</f>
        <v/>
      </c>
      <c r="N1851" t="str">
        <f>IFERROR(INDEX('EMPRUNT MATERIEL'!$C$4:$C$361,'EMPRUNT MATERIEL'!L1047626),"")</f>
        <v/>
      </c>
    </row>
    <row r="1852" spans="13:14" x14ac:dyDescent="0.25">
      <c r="M1852" t="str">
        <f>IFERROR(INDEX(INVENTAIRE!$A$4:$A$502,INVENTAIRE!Q1047766),"")</f>
        <v/>
      </c>
      <c r="N1852" t="str">
        <f>IFERROR(INDEX('EMPRUNT MATERIEL'!$C$4:$C$361,'EMPRUNT MATERIEL'!L1047627),"")</f>
        <v/>
      </c>
    </row>
    <row r="1853" spans="13:14" x14ac:dyDescent="0.25">
      <c r="M1853" t="str">
        <f>IFERROR(INDEX(INVENTAIRE!$A$4:$A$502,INVENTAIRE!Q1047767),"")</f>
        <v/>
      </c>
      <c r="N1853" t="str">
        <f>IFERROR(INDEX('EMPRUNT MATERIEL'!$C$4:$C$361,'EMPRUNT MATERIEL'!L1047628),"")</f>
        <v/>
      </c>
    </row>
    <row r="1854" spans="13:14" x14ac:dyDescent="0.25">
      <c r="M1854" t="str">
        <f>IFERROR(INDEX(INVENTAIRE!$A$4:$A$502,INVENTAIRE!Q1047768),"")</f>
        <v/>
      </c>
      <c r="N1854" t="str">
        <f>IFERROR(INDEX('EMPRUNT MATERIEL'!$C$4:$C$361,'EMPRUNT MATERIEL'!L1047629),"")</f>
        <v/>
      </c>
    </row>
    <row r="1855" spans="13:14" x14ac:dyDescent="0.25">
      <c r="M1855" t="str">
        <f>IFERROR(INDEX(INVENTAIRE!$A$4:$A$502,INVENTAIRE!Q1047769),"")</f>
        <v/>
      </c>
      <c r="N1855" t="str">
        <f>IFERROR(INDEX('EMPRUNT MATERIEL'!$C$4:$C$361,'EMPRUNT MATERIEL'!L1047630),"")</f>
        <v/>
      </c>
    </row>
    <row r="1856" spans="13:14" x14ac:dyDescent="0.25">
      <c r="M1856" t="str">
        <f>IFERROR(INDEX(INVENTAIRE!$A$4:$A$502,INVENTAIRE!Q1047770),"")</f>
        <v/>
      </c>
      <c r="N1856" t="str">
        <f>IFERROR(INDEX('EMPRUNT MATERIEL'!$C$4:$C$361,'EMPRUNT MATERIEL'!L1047631),"")</f>
        <v/>
      </c>
    </row>
    <row r="1857" spans="13:14" x14ac:dyDescent="0.25">
      <c r="M1857" t="str">
        <f>IFERROR(INDEX(INVENTAIRE!$A$4:$A$502,INVENTAIRE!Q1047771),"")</f>
        <v/>
      </c>
      <c r="N1857" t="str">
        <f>IFERROR(INDEX('EMPRUNT MATERIEL'!$C$4:$C$361,'EMPRUNT MATERIEL'!L1047632),"")</f>
        <v/>
      </c>
    </row>
    <row r="1858" spans="13:14" x14ac:dyDescent="0.25">
      <c r="M1858" t="str">
        <f>IFERROR(INDEX(INVENTAIRE!$A$4:$A$502,INVENTAIRE!Q1047772),"")</f>
        <v/>
      </c>
      <c r="N1858" t="str">
        <f>IFERROR(INDEX('EMPRUNT MATERIEL'!$C$4:$C$361,'EMPRUNT MATERIEL'!L1047633),"")</f>
        <v/>
      </c>
    </row>
    <row r="1859" spans="13:14" x14ac:dyDescent="0.25">
      <c r="M1859" t="str">
        <f>IFERROR(INDEX(INVENTAIRE!$A$4:$A$502,INVENTAIRE!Q1047773),"")</f>
        <v/>
      </c>
      <c r="N1859" t="str">
        <f>IFERROR(INDEX('EMPRUNT MATERIEL'!$C$4:$C$361,'EMPRUNT MATERIEL'!L1047634),"")</f>
        <v/>
      </c>
    </row>
    <row r="1860" spans="13:14" x14ac:dyDescent="0.25">
      <c r="M1860" t="str">
        <f>IFERROR(INDEX(INVENTAIRE!$A$4:$A$502,INVENTAIRE!Q1047774),"")</f>
        <v/>
      </c>
      <c r="N1860" t="str">
        <f>IFERROR(INDEX('EMPRUNT MATERIEL'!$C$4:$C$361,'EMPRUNT MATERIEL'!L1047635),"")</f>
        <v/>
      </c>
    </row>
    <row r="1861" spans="13:14" x14ac:dyDescent="0.25">
      <c r="M1861" t="str">
        <f>IFERROR(INDEX(INVENTAIRE!$A$4:$A$502,INVENTAIRE!Q1047775),"")</f>
        <v/>
      </c>
      <c r="N1861" t="str">
        <f>IFERROR(INDEX('EMPRUNT MATERIEL'!$C$4:$C$361,'EMPRUNT MATERIEL'!L1047636),"")</f>
        <v/>
      </c>
    </row>
    <row r="1862" spans="13:14" x14ac:dyDescent="0.25">
      <c r="M1862" t="str">
        <f>IFERROR(INDEX(INVENTAIRE!$A$4:$A$502,INVENTAIRE!Q1047776),"")</f>
        <v/>
      </c>
      <c r="N1862" t="str">
        <f>IFERROR(INDEX('EMPRUNT MATERIEL'!$C$4:$C$361,'EMPRUNT MATERIEL'!L1047637),"")</f>
        <v/>
      </c>
    </row>
    <row r="1863" spans="13:14" x14ac:dyDescent="0.25">
      <c r="M1863" t="str">
        <f>IFERROR(INDEX(INVENTAIRE!$A$4:$A$502,INVENTAIRE!Q1047777),"")</f>
        <v/>
      </c>
      <c r="N1863" t="str">
        <f>IFERROR(INDEX('EMPRUNT MATERIEL'!$C$4:$C$361,'EMPRUNT MATERIEL'!L1047638),"")</f>
        <v/>
      </c>
    </row>
    <row r="1864" spans="13:14" x14ac:dyDescent="0.25">
      <c r="M1864" t="str">
        <f>IFERROR(INDEX(INVENTAIRE!$A$4:$A$502,INVENTAIRE!Q1047778),"")</f>
        <v/>
      </c>
      <c r="N1864" t="str">
        <f>IFERROR(INDEX('EMPRUNT MATERIEL'!$C$4:$C$361,'EMPRUNT MATERIEL'!L1047639),"")</f>
        <v/>
      </c>
    </row>
    <row r="1865" spans="13:14" x14ac:dyDescent="0.25">
      <c r="M1865" t="str">
        <f>IFERROR(INDEX(INVENTAIRE!$A$4:$A$502,INVENTAIRE!Q1047779),"")</f>
        <v/>
      </c>
      <c r="N1865" t="str">
        <f>IFERROR(INDEX('EMPRUNT MATERIEL'!$C$4:$C$361,'EMPRUNT MATERIEL'!L1047640),"")</f>
        <v/>
      </c>
    </row>
    <row r="1866" spans="13:14" x14ac:dyDescent="0.25">
      <c r="M1866" t="str">
        <f>IFERROR(INDEX(INVENTAIRE!$A$4:$A$502,INVENTAIRE!Q1047780),"")</f>
        <v/>
      </c>
      <c r="N1866" t="str">
        <f>IFERROR(INDEX('EMPRUNT MATERIEL'!$C$4:$C$361,'EMPRUNT MATERIEL'!L1047641),"")</f>
        <v/>
      </c>
    </row>
    <row r="1867" spans="13:14" x14ac:dyDescent="0.25">
      <c r="M1867" t="str">
        <f>IFERROR(INDEX(INVENTAIRE!$A$4:$A$502,INVENTAIRE!Q1047781),"")</f>
        <v/>
      </c>
      <c r="N1867" t="str">
        <f>IFERROR(INDEX('EMPRUNT MATERIEL'!$C$4:$C$361,'EMPRUNT MATERIEL'!L1047642),"")</f>
        <v/>
      </c>
    </row>
    <row r="1868" spans="13:14" x14ac:dyDescent="0.25">
      <c r="M1868" t="str">
        <f>IFERROR(INDEX(INVENTAIRE!$A$4:$A$502,INVENTAIRE!Q1047782),"")</f>
        <v/>
      </c>
      <c r="N1868" t="str">
        <f>IFERROR(INDEX('EMPRUNT MATERIEL'!$C$4:$C$361,'EMPRUNT MATERIEL'!L1047643),"")</f>
        <v/>
      </c>
    </row>
    <row r="1869" spans="13:14" x14ac:dyDescent="0.25">
      <c r="M1869" t="str">
        <f>IFERROR(INDEX(INVENTAIRE!$A$4:$A$502,INVENTAIRE!Q1047783),"")</f>
        <v/>
      </c>
      <c r="N1869" t="str">
        <f>IFERROR(INDEX('EMPRUNT MATERIEL'!$C$4:$C$361,'EMPRUNT MATERIEL'!L1047644),"")</f>
        <v/>
      </c>
    </row>
    <row r="1870" spans="13:14" x14ac:dyDescent="0.25">
      <c r="M1870" t="str">
        <f>IFERROR(INDEX(INVENTAIRE!$A$4:$A$502,INVENTAIRE!Q1047784),"")</f>
        <v/>
      </c>
      <c r="N1870" t="str">
        <f>IFERROR(INDEX('EMPRUNT MATERIEL'!$C$4:$C$361,'EMPRUNT MATERIEL'!L1047645),"")</f>
        <v/>
      </c>
    </row>
    <row r="1871" spans="13:14" x14ac:dyDescent="0.25">
      <c r="M1871" t="str">
        <f>IFERROR(INDEX(INVENTAIRE!$A$4:$A$502,INVENTAIRE!Q1047785),"")</f>
        <v/>
      </c>
      <c r="N1871" t="str">
        <f>IFERROR(INDEX('EMPRUNT MATERIEL'!$C$4:$C$361,'EMPRUNT MATERIEL'!L1047646),"")</f>
        <v/>
      </c>
    </row>
    <row r="1872" spans="13:14" x14ac:dyDescent="0.25">
      <c r="M1872" t="str">
        <f>IFERROR(INDEX(INVENTAIRE!$A$4:$A$502,INVENTAIRE!Q1047786),"")</f>
        <v/>
      </c>
      <c r="N1872" t="str">
        <f>IFERROR(INDEX('EMPRUNT MATERIEL'!$C$4:$C$361,'EMPRUNT MATERIEL'!L1047647),"")</f>
        <v/>
      </c>
    </row>
    <row r="1873" spans="13:14" x14ac:dyDescent="0.25">
      <c r="M1873" t="str">
        <f>IFERROR(INDEX(INVENTAIRE!$A$4:$A$502,INVENTAIRE!Q1047787),"")</f>
        <v/>
      </c>
      <c r="N1873" t="str">
        <f>IFERROR(INDEX('EMPRUNT MATERIEL'!$C$4:$C$361,'EMPRUNT MATERIEL'!L1047648),"")</f>
        <v/>
      </c>
    </row>
    <row r="1874" spans="13:14" x14ac:dyDescent="0.25">
      <c r="M1874" t="str">
        <f>IFERROR(INDEX(INVENTAIRE!$A$4:$A$502,INVENTAIRE!Q1047788),"")</f>
        <v/>
      </c>
      <c r="N1874" t="str">
        <f>IFERROR(INDEX('EMPRUNT MATERIEL'!$C$4:$C$361,'EMPRUNT MATERIEL'!L1047649),"")</f>
        <v/>
      </c>
    </row>
    <row r="1875" spans="13:14" x14ac:dyDescent="0.25">
      <c r="M1875" t="str">
        <f>IFERROR(INDEX(INVENTAIRE!$A$4:$A$502,INVENTAIRE!Q1047789),"")</f>
        <v/>
      </c>
      <c r="N1875" t="str">
        <f>IFERROR(INDEX('EMPRUNT MATERIEL'!$C$4:$C$361,'EMPRUNT MATERIEL'!L1047650),"")</f>
        <v/>
      </c>
    </row>
    <row r="1876" spans="13:14" x14ac:dyDescent="0.25">
      <c r="M1876" t="str">
        <f>IFERROR(INDEX(INVENTAIRE!$A$4:$A$502,INVENTAIRE!Q1047790),"")</f>
        <v/>
      </c>
      <c r="N1876" t="str">
        <f>IFERROR(INDEX('EMPRUNT MATERIEL'!$C$4:$C$361,'EMPRUNT MATERIEL'!L1047651),"")</f>
        <v/>
      </c>
    </row>
    <row r="1877" spans="13:14" x14ac:dyDescent="0.25">
      <c r="M1877" t="str">
        <f>IFERROR(INDEX(INVENTAIRE!$A$4:$A$502,INVENTAIRE!Q1047791),"")</f>
        <v/>
      </c>
      <c r="N1877" t="str">
        <f>IFERROR(INDEX('EMPRUNT MATERIEL'!$C$4:$C$361,'EMPRUNT MATERIEL'!L1047652),"")</f>
        <v/>
      </c>
    </row>
    <row r="1878" spans="13:14" x14ac:dyDescent="0.25">
      <c r="M1878" t="str">
        <f>IFERROR(INDEX(INVENTAIRE!$A$4:$A$502,INVENTAIRE!Q1047792),"")</f>
        <v/>
      </c>
      <c r="N1878" t="str">
        <f>IFERROR(INDEX('EMPRUNT MATERIEL'!$C$4:$C$361,'EMPRUNT MATERIEL'!L1047653),"")</f>
        <v/>
      </c>
    </row>
    <row r="1879" spans="13:14" x14ac:dyDescent="0.25">
      <c r="M1879" t="str">
        <f>IFERROR(INDEX(INVENTAIRE!$A$4:$A$502,INVENTAIRE!Q1047793),"")</f>
        <v/>
      </c>
      <c r="N1879" t="str">
        <f>IFERROR(INDEX('EMPRUNT MATERIEL'!$C$4:$C$361,'EMPRUNT MATERIEL'!L1047654),"")</f>
        <v/>
      </c>
    </row>
    <row r="1880" spans="13:14" x14ac:dyDescent="0.25">
      <c r="M1880" t="str">
        <f>IFERROR(INDEX(INVENTAIRE!$A$4:$A$502,INVENTAIRE!Q1047794),"")</f>
        <v/>
      </c>
      <c r="N1880" t="str">
        <f>IFERROR(INDEX('EMPRUNT MATERIEL'!$C$4:$C$361,'EMPRUNT MATERIEL'!L1047655),"")</f>
        <v/>
      </c>
    </row>
    <row r="1881" spans="13:14" x14ac:dyDescent="0.25">
      <c r="M1881" t="str">
        <f>IFERROR(INDEX(INVENTAIRE!$A$4:$A$502,INVENTAIRE!Q1047795),"")</f>
        <v/>
      </c>
      <c r="N1881" t="str">
        <f>IFERROR(INDEX('EMPRUNT MATERIEL'!$C$4:$C$361,'EMPRUNT MATERIEL'!L1047656),"")</f>
        <v/>
      </c>
    </row>
    <row r="1882" spans="13:14" x14ac:dyDescent="0.25">
      <c r="M1882" t="str">
        <f>IFERROR(INDEX(INVENTAIRE!$A$4:$A$502,INVENTAIRE!Q1047796),"")</f>
        <v/>
      </c>
      <c r="N1882" t="str">
        <f>IFERROR(INDEX('EMPRUNT MATERIEL'!$C$4:$C$361,'EMPRUNT MATERIEL'!L1047657),"")</f>
        <v/>
      </c>
    </row>
    <row r="1883" spans="13:14" x14ac:dyDescent="0.25">
      <c r="M1883" t="str">
        <f>IFERROR(INDEX(INVENTAIRE!$A$4:$A$502,INVENTAIRE!Q1047797),"")</f>
        <v/>
      </c>
      <c r="N1883" t="str">
        <f>IFERROR(INDEX('EMPRUNT MATERIEL'!$C$4:$C$361,'EMPRUNT MATERIEL'!L1047658),"")</f>
        <v/>
      </c>
    </row>
    <row r="1884" spans="13:14" x14ac:dyDescent="0.25">
      <c r="M1884" t="str">
        <f>IFERROR(INDEX(INVENTAIRE!$A$4:$A$502,INVENTAIRE!Q1047798),"")</f>
        <v/>
      </c>
      <c r="N1884" t="str">
        <f>IFERROR(INDEX('EMPRUNT MATERIEL'!$C$4:$C$361,'EMPRUNT MATERIEL'!L1047659),"")</f>
        <v/>
      </c>
    </row>
    <row r="1885" spans="13:14" x14ac:dyDescent="0.25">
      <c r="M1885" t="str">
        <f>IFERROR(INDEX(INVENTAIRE!$A$4:$A$502,INVENTAIRE!Q1047799),"")</f>
        <v/>
      </c>
      <c r="N1885" t="str">
        <f>IFERROR(INDEX('EMPRUNT MATERIEL'!$C$4:$C$361,'EMPRUNT MATERIEL'!L1047660),"")</f>
        <v/>
      </c>
    </row>
    <row r="1886" spans="13:14" x14ac:dyDescent="0.25">
      <c r="M1886" t="str">
        <f>IFERROR(INDEX(INVENTAIRE!$A$4:$A$502,INVENTAIRE!Q1047800),"")</f>
        <v/>
      </c>
      <c r="N1886" t="str">
        <f>IFERROR(INDEX('EMPRUNT MATERIEL'!$C$4:$C$361,'EMPRUNT MATERIEL'!L1047661),"")</f>
        <v/>
      </c>
    </row>
    <row r="1887" spans="13:14" x14ac:dyDescent="0.25">
      <c r="M1887" t="str">
        <f>IFERROR(INDEX(INVENTAIRE!$A$4:$A$502,INVENTAIRE!Q1047801),"")</f>
        <v/>
      </c>
      <c r="N1887" t="str">
        <f>IFERROR(INDEX('EMPRUNT MATERIEL'!$C$4:$C$361,'EMPRUNT MATERIEL'!L1047662),"")</f>
        <v/>
      </c>
    </row>
    <row r="1888" spans="13:14" x14ac:dyDescent="0.25">
      <c r="M1888" t="str">
        <f>IFERROR(INDEX(INVENTAIRE!$A$4:$A$502,INVENTAIRE!Q1047802),"")</f>
        <v/>
      </c>
      <c r="N1888" t="str">
        <f>IFERROR(INDEX('EMPRUNT MATERIEL'!$C$4:$C$361,'EMPRUNT MATERIEL'!L1047663),"")</f>
        <v/>
      </c>
    </row>
    <row r="1889" spans="13:14" x14ac:dyDescent="0.25">
      <c r="M1889" t="str">
        <f>IFERROR(INDEX(INVENTAIRE!$A$4:$A$502,INVENTAIRE!Q1047803),"")</f>
        <v/>
      </c>
      <c r="N1889" t="str">
        <f>IFERROR(INDEX('EMPRUNT MATERIEL'!$C$4:$C$361,'EMPRUNT MATERIEL'!L1047664),"")</f>
        <v/>
      </c>
    </row>
    <row r="1890" spans="13:14" x14ac:dyDescent="0.25">
      <c r="M1890" t="str">
        <f>IFERROR(INDEX(INVENTAIRE!$A$4:$A$502,INVENTAIRE!Q1047804),"")</f>
        <v/>
      </c>
      <c r="N1890" t="str">
        <f>IFERROR(INDEX('EMPRUNT MATERIEL'!$C$4:$C$361,'EMPRUNT MATERIEL'!L1047665),"")</f>
        <v/>
      </c>
    </row>
    <row r="1891" spans="13:14" x14ac:dyDescent="0.25">
      <c r="M1891" t="str">
        <f>IFERROR(INDEX(INVENTAIRE!$A$4:$A$502,INVENTAIRE!Q1047805),"")</f>
        <v/>
      </c>
      <c r="N1891" t="str">
        <f>IFERROR(INDEX('EMPRUNT MATERIEL'!$C$4:$C$361,'EMPRUNT MATERIEL'!L1047666),"")</f>
        <v/>
      </c>
    </row>
    <row r="1892" spans="13:14" x14ac:dyDescent="0.25">
      <c r="M1892" t="str">
        <f>IFERROR(INDEX(INVENTAIRE!$A$4:$A$502,INVENTAIRE!Q1047806),"")</f>
        <v/>
      </c>
      <c r="N1892" t="str">
        <f>IFERROR(INDEX('EMPRUNT MATERIEL'!$C$4:$C$361,'EMPRUNT MATERIEL'!L1047667),"")</f>
        <v/>
      </c>
    </row>
    <row r="1893" spans="13:14" x14ac:dyDescent="0.25">
      <c r="M1893" t="str">
        <f>IFERROR(INDEX(INVENTAIRE!$A$4:$A$502,INVENTAIRE!Q1047807),"")</f>
        <v/>
      </c>
      <c r="N1893" t="str">
        <f>IFERROR(INDEX('EMPRUNT MATERIEL'!$C$4:$C$361,'EMPRUNT MATERIEL'!L1047668),"")</f>
        <v/>
      </c>
    </row>
    <row r="1894" spans="13:14" x14ac:dyDescent="0.25">
      <c r="M1894" t="str">
        <f>IFERROR(INDEX(INVENTAIRE!$A$4:$A$502,INVENTAIRE!Q1047808),"")</f>
        <v/>
      </c>
      <c r="N1894" t="str">
        <f>IFERROR(INDEX('EMPRUNT MATERIEL'!$C$4:$C$361,'EMPRUNT MATERIEL'!L1047669),"")</f>
        <v/>
      </c>
    </row>
    <row r="1895" spans="13:14" x14ac:dyDescent="0.25">
      <c r="M1895" t="str">
        <f>IFERROR(INDEX(INVENTAIRE!$A$4:$A$502,INVENTAIRE!Q1047809),"")</f>
        <v/>
      </c>
      <c r="N1895" t="str">
        <f>IFERROR(INDEX('EMPRUNT MATERIEL'!$C$4:$C$361,'EMPRUNT MATERIEL'!L1047670),"")</f>
        <v/>
      </c>
    </row>
    <row r="1896" spans="13:14" x14ac:dyDescent="0.25">
      <c r="M1896" t="str">
        <f>IFERROR(INDEX(INVENTAIRE!$A$4:$A$502,INVENTAIRE!Q1047810),"")</f>
        <v/>
      </c>
      <c r="N1896" t="str">
        <f>IFERROR(INDEX('EMPRUNT MATERIEL'!$C$4:$C$361,'EMPRUNT MATERIEL'!L1047671),"")</f>
        <v/>
      </c>
    </row>
    <row r="1897" spans="13:14" x14ac:dyDescent="0.25">
      <c r="M1897" t="str">
        <f>IFERROR(INDEX(INVENTAIRE!$A$4:$A$502,INVENTAIRE!Q1047811),"")</f>
        <v/>
      </c>
      <c r="N1897" t="str">
        <f>IFERROR(INDEX('EMPRUNT MATERIEL'!$C$4:$C$361,'EMPRUNT MATERIEL'!L1047672),"")</f>
        <v/>
      </c>
    </row>
    <row r="1898" spans="13:14" x14ac:dyDescent="0.25">
      <c r="M1898" t="str">
        <f>IFERROR(INDEX(INVENTAIRE!$A$4:$A$502,INVENTAIRE!Q1047812),"")</f>
        <v/>
      </c>
      <c r="N1898" t="str">
        <f>IFERROR(INDEX('EMPRUNT MATERIEL'!$C$4:$C$361,'EMPRUNT MATERIEL'!L1047673),"")</f>
        <v/>
      </c>
    </row>
    <row r="1899" spans="13:14" x14ac:dyDescent="0.25">
      <c r="M1899" t="str">
        <f>IFERROR(INDEX(INVENTAIRE!$A$4:$A$502,INVENTAIRE!Q1047813),"")</f>
        <v/>
      </c>
      <c r="N1899" t="str">
        <f>IFERROR(INDEX('EMPRUNT MATERIEL'!$C$4:$C$361,'EMPRUNT MATERIEL'!L1047674),"")</f>
        <v/>
      </c>
    </row>
    <row r="1900" spans="13:14" x14ac:dyDescent="0.25">
      <c r="M1900" t="str">
        <f>IFERROR(INDEX(INVENTAIRE!$A$4:$A$502,INVENTAIRE!Q1047814),"")</f>
        <v/>
      </c>
      <c r="N1900" t="str">
        <f>IFERROR(INDEX('EMPRUNT MATERIEL'!$C$4:$C$361,'EMPRUNT MATERIEL'!L1047675),"")</f>
        <v/>
      </c>
    </row>
    <row r="1901" spans="13:14" x14ac:dyDescent="0.25">
      <c r="M1901" t="str">
        <f>IFERROR(INDEX(INVENTAIRE!$A$4:$A$502,INVENTAIRE!Q1047815),"")</f>
        <v/>
      </c>
      <c r="N1901" t="str">
        <f>IFERROR(INDEX('EMPRUNT MATERIEL'!$C$4:$C$361,'EMPRUNT MATERIEL'!L1047676),"")</f>
        <v/>
      </c>
    </row>
    <row r="1902" spans="13:14" x14ac:dyDescent="0.25">
      <c r="M1902" t="str">
        <f>IFERROR(INDEX(INVENTAIRE!$A$4:$A$502,INVENTAIRE!Q1047816),"")</f>
        <v/>
      </c>
      <c r="N1902" t="str">
        <f>IFERROR(INDEX('EMPRUNT MATERIEL'!$C$4:$C$361,'EMPRUNT MATERIEL'!L1047677),"")</f>
        <v/>
      </c>
    </row>
    <row r="1903" spans="13:14" x14ac:dyDescent="0.25">
      <c r="M1903" t="str">
        <f>IFERROR(INDEX(INVENTAIRE!$A$4:$A$502,INVENTAIRE!Q1047817),"")</f>
        <v/>
      </c>
      <c r="N1903" t="str">
        <f>IFERROR(INDEX('EMPRUNT MATERIEL'!$C$4:$C$361,'EMPRUNT MATERIEL'!L1047678),"")</f>
        <v/>
      </c>
    </row>
    <row r="1904" spans="13:14" x14ac:dyDescent="0.25">
      <c r="M1904" t="str">
        <f>IFERROR(INDEX(INVENTAIRE!$A$4:$A$502,INVENTAIRE!Q1047818),"")</f>
        <v/>
      </c>
      <c r="N1904" t="str">
        <f>IFERROR(INDEX('EMPRUNT MATERIEL'!$C$4:$C$361,'EMPRUNT MATERIEL'!L1047679),"")</f>
        <v/>
      </c>
    </row>
    <row r="1905" spans="13:14" x14ac:dyDescent="0.25">
      <c r="M1905" t="str">
        <f>IFERROR(INDEX(INVENTAIRE!$A$4:$A$502,INVENTAIRE!Q1047819),"")</f>
        <v/>
      </c>
      <c r="N1905" t="str">
        <f>IFERROR(INDEX('EMPRUNT MATERIEL'!$C$4:$C$361,'EMPRUNT MATERIEL'!L1047680),"")</f>
        <v/>
      </c>
    </row>
    <row r="1906" spans="13:14" x14ac:dyDescent="0.25">
      <c r="M1906" t="str">
        <f>IFERROR(INDEX(INVENTAIRE!$A$4:$A$502,INVENTAIRE!Q1047820),"")</f>
        <v/>
      </c>
      <c r="N1906" t="str">
        <f>IFERROR(INDEX('EMPRUNT MATERIEL'!$C$4:$C$361,'EMPRUNT MATERIEL'!L1047681),"")</f>
        <v/>
      </c>
    </row>
    <row r="1907" spans="13:14" x14ac:dyDescent="0.25">
      <c r="M1907" t="str">
        <f>IFERROR(INDEX(INVENTAIRE!$A$4:$A$502,INVENTAIRE!Q1047821),"")</f>
        <v/>
      </c>
      <c r="N1907" t="str">
        <f>IFERROR(INDEX('EMPRUNT MATERIEL'!$C$4:$C$361,'EMPRUNT MATERIEL'!L1047682),"")</f>
        <v/>
      </c>
    </row>
    <row r="1908" spans="13:14" x14ac:dyDescent="0.25">
      <c r="M1908" t="str">
        <f>IFERROR(INDEX(INVENTAIRE!$A$4:$A$502,INVENTAIRE!Q1047822),"")</f>
        <v/>
      </c>
      <c r="N1908" t="str">
        <f>IFERROR(INDEX('EMPRUNT MATERIEL'!$C$4:$C$361,'EMPRUNT MATERIEL'!L1047683),"")</f>
        <v/>
      </c>
    </row>
    <row r="1909" spans="13:14" x14ac:dyDescent="0.25">
      <c r="M1909" t="str">
        <f>IFERROR(INDEX(INVENTAIRE!$A$4:$A$502,INVENTAIRE!Q1047823),"")</f>
        <v/>
      </c>
      <c r="N1909" t="str">
        <f>IFERROR(INDEX('EMPRUNT MATERIEL'!$C$4:$C$361,'EMPRUNT MATERIEL'!L1047684),"")</f>
        <v/>
      </c>
    </row>
    <row r="1910" spans="13:14" x14ac:dyDescent="0.25">
      <c r="M1910" t="str">
        <f>IFERROR(INDEX(INVENTAIRE!$A$4:$A$502,INVENTAIRE!Q1047824),"")</f>
        <v/>
      </c>
      <c r="N1910" t="str">
        <f>IFERROR(INDEX('EMPRUNT MATERIEL'!$C$4:$C$361,'EMPRUNT MATERIEL'!L1047685),"")</f>
        <v/>
      </c>
    </row>
    <row r="1911" spans="13:14" x14ac:dyDescent="0.25">
      <c r="M1911" t="str">
        <f>IFERROR(INDEX(INVENTAIRE!$A$4:$A$502,INVENTAIRE!Q1047825),"")</f>
        <v/>
      </c>
      <c r="N1911" t="str">
        <f>IFERROR(INDEX('EMPRUNT MATERIEL'!$C$4:$C$361,'EMPRUNT MATERIEL'!L1047686),"")</f>
        <v/>
      </c>
    </row>
    <row r="1912" spans="13:14" x14ac:dyDescent="0.25">
      <c r="M1912" t="str">
        <f>IFERROR(INDEX(INVENTAIRE!$A$4:$A$502,INVENTAIRE!Q1047826),"")</f>
        <v/>
      </c>
      <c r="N1912" t="str">
        <f>IFERROR(INDEX('EMPRUNT MATERIEL'!$C$4:$C$361,'EMPRUNT MATERIEL'!L1047687),"")</f>
        <v/>
      </c>
    </row>
    <row r="1913" spans="13:14" x14ac:dyDescent="0.25">
      <c r="M1913" t="str">
        <f>IFERROR(INDEX(INVENTAIRE!$A$4:$A$502,INVENTAIRE!Q1047827),"")</f>
        <v/>
      </c>
      <c r="N1913" t="str">
        <f>IFERROR(INDEX('EMPRUNT MATERIEL'!$C$4:$C$361,'EMPRUNT MATERIEL'!L1047688),"")</f>
        <v/>
      </c>
    </row>
    <row r="1914" spans="13:14" x14ac:dyDescent="0.25">
      <c r="M1914" t="str">
        <f>IFERROR(INDEX(INVENTAIRE!$A$4:$A$502,INVENTAIRE!Q1047828),"")</f>
        <v/>
      </c>
      <c r="N1914" t="str">
        <f>IFERROR(INDEX('EMPRUNT MATERIEL'!$C$4:$C$361,'EMPRUNT MATERIEL'!L1047689),"")</f>
        <v/>
      </c>
    </row>
    <row r="1915" spans="13:14" x14ac:dyDescent="0.25">
      <c r="M1915" t="str">
        <f>IFERROR(INDEX(INVENTAIRE!$A$4:$A$502,INVENTAIRE!Q1047829),"")</f>
        <v/>
      </c>
      <c r="N1915" t="str">
        <f>IFERROR(INDEX('EMPRUNT MATERIEL'!$C$4:$C$361,'EMPRUNT MATERIEL'!L1047690),"")</f>
        <v/>
      </c>
    </row>
    <row r="1916" spans="13:14" x14ac:dyDescent="0.25">
      <c r="M1916" t="str">
        <f>IFERROR(INDEX(INVENTAIRE!$A$4:$A$502,INVENTAIRE!Q1047830),"")</f>
        <v/>
      </c>
      <c r="N1916" t="str">
        <f>IFERROR(INDEX('EMPRUNT MATERIEL'!$C$4:$C$361,'EMPRUNT MATERIEL'!L1047691),"")</f>
        <v/>
      </c>
    </row>
    <row r="1917" spans="13:14" x14ac:dyDescent="0.25">
      <c r="M1917" t="str">
        <f>IFERROR(INDEX(INVENTAIRE!$A$4:$A$502,INVENTAIRE!Q1047831),"")</f>
        <v/>
      </c>
      <c r="N1917" t="str">
        <f>IFERROR(INDEX('EMPRUNT MATERIEL'!$C$4:$C$361,'EMPRUNT MATERIEL'!L1047692),"")</f>
        <v/>
      </c>
    </row>
    <row r="1918" spans="13:14" x14ac:dyDescent="0.25">
      <c r="M1918" t="str">
        <f>IFERROR(INDEX(INVENTAIRE!$A$4:$A$502,INVENTAIRE!Q1047832),"")</f>
        <v/>
      </c>
      <c r="N1918" t="str">
        <f>IFERROR(INDEX('EMPRUNT MATERIEL'!$C$4:$C$361,'EMPRUNT MATERIEL'!L1047693),"")</f>
        <v/>
      </c>
    </row>
    <row r="1919" spans="13:14" x14ac:dyDescent="0.25">
      <c r="M1919" t="str">
        <f>IFERROR(INDEX(INVENTAIRE!$A$4:$A$502,INVENTAIRE!Q1047833),"")</f>
        <v/>
      </c>
      <c r="N1919" t="str">
        <f>IFERROR(INDEX('EMPRUNT MATERIEL'!$C$4:$C$361,'EMPRUNT MATERIEL'!L1047694),"")</f>
        <v/>
      </c>
    </row>
    <row r="1920" spans="13:14" x14ac:dyDescent="0.25">
      <c r="M1920" t="str">
        <f>IFERROR(INDEX(INVENTAIRE!$A$4:$A$502,INVENTAIRE!Q1047834),"")</f>
        <v/>
      </c>
      <c r="N1920" t="str">
        <f>IFERROR(INDEX('EMPRUNT MATERIEL'!$C$4:$C$361,'EMPRUNT MATERIEL'!L1047695),"")</f>
        <v/>
      </c>
    </row>
    <row r="1921" spans="13:14" x14ac:dyDescent="0.25">
      <c r="M1921" t="str">
        <f>IFERROR(INDEX(INVENTAIRE!$A$4:$A$502,INVENTAIRE!Q1047835),"")</f>
        <v/>
      </c>
      <c r="N1921" t="str">
        <f>IFERROR(INDEX('EMPRUNT MATERIEL'!$C$4:$C$361,'EMPRUNT MATERIEL'!L1047696),"")</f>
        <v/>
      </c>
    </row>
    <row r="1922" spans="13:14" x14ac:dyDescent="0.25">
      <c r="M1922" t="str">
        <f>IFERROR(INDEX(INVENTAIRE!$A$4:$A$502,INVENTAIRE!Q1047836),"")</f>
        <v/>
      </c>
      <c r="N1922" t="str">
        <f>IFERROR(INDEX('EMPRUNT MATERIEL'!$C$4:$C$361,'EMPRUNT MATERIEL'!L1047697),"")</f>
        <v/>
      </c>
    </row>
    <row r="1923" spans="13:14" x14ac:dyDescent="0.25">
      <c r="M1923" t="str">
        <f>IFERROR(INDEX(INVENTAIRE!$A$4:$A$502,INVENTAIRE!Q1047837),"")</f>
        <v/>
      </c>
      <c r="N1923" t="str">
        <f>IFERROR(INDEX('EMPRUNT MATERIEL'!$C$4:$C$361,'EMPRUNT MATERIEL'!L1047698),"")</f>
        <v/>
      </c>
    </row>
    <row r="1924" spans="13:14" x14ac:dyDescent="0.25">
      <c r="M1924" t="str">
        <f>IFERROR(INDEX(INVENTAIRE!$A$4:$A$502,INVENTAIRE!Q1047838),"")</f>
        <v/>
      </c>
      <c r="N1924" t="str">
        <f>IFERROR(INDEX('EMPRUNT MATERIEL'!$C$4:$C$361,'EMPRUNT MATERIEL'!L1047699),"")</f>
        <v/>
      </c>
    </row>
    <row r="1925" spans="13:14" x14ac:dyDescent="0.25">
      <c r="M1925" t="str">
        <f>IFERROR(INDEX(INVENTAIRE!$A$4:$A$502,INVENTAIRE!Q1047839),"")</f>
        <v/>
      </c>
      <c r="N1925" t="str">
        <f>IFERROR(INDEX('EMPRUNT MATERIEL'!$C$4:$C$361,'EMPRUNT MATERIEL'!L1047700),"")</f>
        <v/>
      </c>
    </row>
    <row r="1926" spans="13:14" x14ac:dyDescent="0.25">
      <c r="M1926" t="str">
        <f>IFERROR(INDEX(INVENTAIRE!$A$4:$A$502,INVENTAIRE!Q1047840),"")</f>
        <v/>
      </c>
      <c r="N1926" t="str">
        <f>IFERROR(INDEX('EMPRUNT MATERIEL'!$C$4:$C$361,'EMPRUNT MATERIEL'!L1047701),"")</f>
        <v/>
      </c>
    </row>
    <row r="1927" spans="13:14" x14ac:dyDescent="0.25">
      <c r="M1927" t="str">
        <f>IFERROR(INDEX(INVENTAIRE!$A$4:$A$502,INVENTAIRE!Q1047841),"")</f>
        <v/>
      </c>
      <c r="N1927" t="str">
        <f>IFERROR(INDEX('EMPRUNT MATERIEL'!$C$4:$C$361,'EMPRUNT MATERIEL'!L1047702),"")</f>
        <v/>
      </c>
    </row>
    <row r="1928" spans="13:14" x14ac:dyDescent="0.25">
      <c r="M1928" t="str">
        <f>IFERROR(INDEX(INVENTAIRE!$A$4:$A$502,INVENTAIRE!Q1047842),"")</f>
        <v/>
      </c>
      <c r="N1928" t="str">
        <f>IFERROR(INDEX('EMPRUNT MATERIEL'!$C$4:$C$361,'EMPRUNT MATERIEL'!L1047703),"")</f>
        <v/>
      </c>
    </row>
    <row r="1929" spans="13:14" x14ac:dyDescent="0.25">
      <c r="M1929" t="str">
        <f>IFERROR(INDEX(INVENTAIRE!$A$4:$A$502,INVENTAIRE!Q1047843),"")</f>
        <v/>
      </c>
      <c r="N1929" t="str">
        <f>IFERROR(INDEX('EMPRUNT MATERIEL'!$C$4:$C$361,'EMPRUNT MATERIEL'!L1047704),"")</f>
        <v/>
      </c>
    </row>
    <row r="1930" spans="13:14" x14ac:dyDescent="0.25">
      <c r="M1930" t="str">
        <f>IFERROR(INDEX(INVENTAIRE!$A$4:$A$502,INVENTAIRE!Q1047844),"")</f>
        <v/>
      </c>
      <c r="N1930" t="str">
        <f>IFERROR(INDEX('EMPRUNT MATERIEL'!$C$4:$C$361,'EMPRUNT MATERIEL'!L1047705),"")</f>
        <v/>
      </c>
    </row>
    <row r="1931" spans="13:14" x14ac:dyDescent="0.25">
      <c r="M1931" t="str">
        <f>IFERROR(INDEX(INVENTAIRE!$A$4:$A$502,INVENTAIRE!Q1047845),"")</f>
        <v/>
      </c>
      <c r="N1931" t="str">
        <f>IFERROR(INDEX('EMPRUNT MATERIEL'!$C$4:$C$361,'EMPRUNT MATERIEL'!L1047706),"")</f>
        <v/>
      </c>
    </row>
    <row r="1932" spans="13:14" x14ac:dyDescent="0.25">
      <c r="M1932" t="str">
        <f>IFERROR(INDEX(INVENTAIRE!$A$4:$A$502,INVENTAIRE!Q1047846),"")</f>
        <v/>
      </c>
      <c r="N1932" t="str">
        <f>IFERROR(INDEX('EMPRUNT MATERIEL'!$C$4:$C$361,'EMPRUNT MATERIEL'!L1047707),"")</f>
        <v/>
      </c>
    </row>
    <row r="1933" spans="13:14" x14ac:dyDescent="0.25">
      <c r="M1933" t="str">
        <f>IFERROR(INDEX(INVENTAIRE!$A$4:$A$502,INVENTAIRE!Q1047847),"")</f>
        <v/>
      </c>
      <c r="N1933" t="str">
        <f>IFERROR(INDEX('EMPRUNT MATERIEL'!$C$4:$C$361,'EMPRUNT MATERIEL'!L1047708),"")</f>
        <v/>
      </c>
    </row>
    <row r="1934" spans="13:14" x14ac:dyDescent="0.25">
      <c r="M1934" t="str">
        <f>IFERROR(INDEX(INVENTAIRE!$A$4:$A$502,INVENTAIRE!Q1047848),"")</f>
        <v/>
      </c>
      <c r="N1934" t="str">
        <f>IFERROR(INDEX('EMPRUNT MATERIEL'!$C$4:$C$361,'EMPRUNT MATERIEL'!L1047709),"")</f>
        <v/>
      </c>
    </row>
    <row r="1935" spans="13:14" x14ac:dyDescent="0.25">
      <c r="M1935" t="str">
        <f>IFERROR(INDEX(INVENTAIRE!$A$4:$A$502,INVENTAIRE!Q1047849),"")</f>
        <v/>
      </c>
      <c r="N1935" t="str">
        <f>IFERROR(INDEX('EMPRUNT MATERIEL'!$C$4:$C$361,'EMPRUNT MATERIEL'!L1047710),"")</f>
        <v/>
      </c>
    </row>
    <row r="1936" spans="13:14" x14ac:dyDescent="0.25">
      <c r="M1936" t="str">
        <f>IFERROR(INDEX(INVENTAIRE!$A$4:$A$502,INVENTAIRE!Q1047850),"")</f>
        <v/>
      </c>
      <c r="N1936" t="str">
        <f>IFERROR(INDEX('EMPRUNT MATERIEL'!$C$4:$C$361,'EMPRUNT MATERIEL'!L1047711),"")</f>
        <v/>
      </c>
    </row>
    <row r="1937" spans="13:14" x14ac:dyDescent="0.25">
      <c r="M1937" t="str">
        <f>IFERROR(INDEX(INVENTAIRE!$A$4:$A$502,INVENTAIRE!Q1047851),"")</f>
        <v/>
      </c>
      <c r="N1937" t="str">
        <f>IFERROR(INDEX('EMPRUNT MATERIEL'!$C$4:$C$361,'EMPRUNT MATERIEL'!L1047712),"")</f>
        <v/>
      </c>
    </row>
    <row r="1938" spans="13:14" x14ac:dyDescent="0.25">
      <c r="M1938" t="str">
        <f>IFERROR(INDEX(INVENTAIRE!$A$4:$A$502,INVENTAIRE!Q1047852),"")</f>
        <v/>
      </c>
      <c r="N1938" t="str">
        <f>IFERROR(INDEX('EMPRUNT MATERIEL'!$C$4:$C$361,'EMPRUNT MATERIEL'!L1047713),"")</f>
        <v/>
      </c>
    </row>
    <row r="1939" spans="13:14" x14ac:dyDescent="0.25">
      <c r="M1939" t="str">
        <f>IFERROR(INDEX(INVENTAIRE!$A$4:$A$502,INVENTAIRE!Q1047853),"")</f>
        <v/>
      </c>
      <c r="N1939" t="str">
        <f>IFERROR(INDEX('EMPRUNT MATERIEL'!$C$4:$C$361,'EMPRUNT MATERIEL'!L1047714),"")</f>
        <v/>
      </c>
    </row>
    <row r="1940" spans="13:14" x14ac:dyDescent="0.25">
      <c r="M1940" t="str">
        <f>IFERROR(INDEX(INVENTAIRE!$A$4:$A$502,INVENTAIRE!Q1047854),"")</f>
        <v/>
      </c>
      <c r="N1940" t="str">
        <f>IFERROR(INDEX('EMPRUNT MATERIEL'!$C$4:$C$361,'EMPRUNT MATERIEL'!L1047715),"")</f>
        <v/>
      </c>
    </row>
    <row r="1941" spans="13:14" x14ac:dyDescent="0.25">
      <c r="M1941" t="str">
        <f>IFERROR(INDEX(INVENTAIRE!$A$4:$A$502,INVENTAIRE!Q1047855),"")</f>
        <v/>
      </c>
      <c r="N1941" t="str">
        <f>IFERROR(INDEX('EMPRUNT MATERIEL'!$C$4:$C$361,'EMPRUNT MATERIEL'!L1047716),"")</f>
        <v/>
      </c>
    </row>
    <row r="1942" spans="13:14" x14ac:dyDescent="0.25">
      <c r="M1942" t="str">
        <f>IFERROR(INDEX(INVENTAIRE!$A$4:$A$502,INVENTAIRE!Q1047856),"")</f>
        <v/>
      </c>
      <c r="N1942" t="str">
        <f>IFERROR(INDEX('EMPRUNT MATERIEL'!$C$4:$C$361,'EMPRUNT MATERIEL'!L1047717),"")</f>
        <v/>
      </c>
    </row>
    <row r="1943" spans="13:14" x14ac:dyDescent="0.25">
      <c r="M1943" t="str">
        <f>IFERROR(INDEX(INVENTAIRE!$A$4:$A$502,INVENTAIRE!Q1047857),"")</f>
        <v/>
      </c>
      <c r="N1943" t="str">
        <f>IFERROR(INDEX('EMPRUNT MATERIEL'!$C$4:$C$361,'EMPRUNT MATERIEL'!L1047718),"")</f>
        <v/>
      </c>
    </row>
    <row r="1944" spans="13:14" x14ac:dyDescent="0.25">
      <c r="M1944" t="str">
        <f>IFERROR(INDEX(INVENTAIRE!$A$4:$A$502,INVENTAIRE!Q1047858),"")</f>
        <v/>
      </c>
      <c r="N1944" t="str">
        <f>IFERROR(INDEX('EMPRUNT MATERIEL'!$C$4:$C$361,'EMPRUNT MATERIEL'!L1047719),"")</f>
        <v/>
      </c>
    </row>
    <row r="1945" spans="13:14" x14ac:dyDescent="0.25">
      <c r="M1945" t="str">
        <f>IFERROR(INDEX(INVENTAIRE!$A$4:$A$502,INVENTAIRE!Q1047859),"")</f>
        <v/>
      </c>
      <c r="N1945" t="str">
        <f>IFERROR(INDEX('EMPRUNT MATERIEL'!$C$4:$C$361,'EMPRUNT MATERIEL'!L1047720),"")</f>
        <v/>
      </c>
    </row>
    <row r="1946" spans="13:14" x14ac:dyDescent="0.25">
      <c r="M1946" t="str">
        <f>IFERROR(INDEX(INVENTAIRE!$A$4:$A$502,INVENTAIRE!Q1047860),"")</f>
        <v/>
      </c>
      <c r="N1946" t="str">
        <f>IFERROR(INDEX('EMPRUNT MATERIEL'!$C$4:$C$361,'EMPRUNT MATERIEL'!L1047721),"")</f>
        <v/>
      </c>
    </row>
    <row r="1947" spans="13:14" x14ac:dyDescent="0.25">
      <c r="M1947" t="str">
        <f>IFERROR(INDEX(INVENTAIRE!$A$4:$A$502,INVENTAIRE!Q1047861),"")</f>
        <v/>
      </c>
      <c r="N1947" t="str">
        <f>IFERROR(INDEX('EMPRUNT MATERIEL'!$C$4:$C$361,'EMPRUNT MATERIEL'!L1047722),"")</f>
        <v/>
      </c>
    </row>
    <row r="1948" spans="13:14" x14ac:dyDescent="0.25">
      <c r="M1948" t="str">
        <f>IFERROR(INDEX(INVENTAIRE!$A$4:$A$502,INVENTAIRE!Q1047862),"")</f>
        <v/>
      </c>
      <c r="N1948" t="str">
        <f>IFERROR(INDEX('EMPRUNT MATERIEL'!$C$4:$C$361,'EMPRUNT MATERIEL'!L1047723),"")</f>
        <v/>
      </c>
    </row>
    <row r="1949" spans="13:14" x14ac:dyDescent="0.25">
      <c r="M1949" t="str">
        <f>IFERROR(INDEX(INVENTAIRE!$A$4:$A$502,INVENTAIRE!Q1047863),"")</f>
        <v/>
      </c>
      <c r="N1949" t="str">
        <f>IFERROR(INDEX('EMPRUNT MATERIEL'!$C$4:$C$361,'EMPRUNT MATERIEL'!L1047724),"")</f>
        <v/>
      </c>
    </row>
    <row r="1950" spans="13:14" x14ac:dyDescent="0.25">
      <c r="M1950" t="str">
        <f>IFERROR(INDEX(INVENTAIRE!$A$4:$A$502,INVENTAIRE!Q1047864),"")</f>
        <v/>
      </c>
      <c r="N1950" t="str">
        <f>IFERROR(INDEX('EMPRUNT MATERIEL'!$C$4:$C$361,'EMPRUNT MATERIEL'!L1047725),"")</f>
        <v/>
      </c>
    </row>
    <row r="1951" spans="13:14" x14ac:dyDescent="0.25">
      <c r="M1951" t="str">
        <f>IFERROR(INDEX(INVENTAIRE!$A$4:$A$502,INVENTAIRE!Q1047865),"")</f>
        <v/>
      </c>
      <c r="N1951" t="str">
        <f>IFERROR(INDEX('EMPRUNT MATERIEL'!$C$4:$C$361,'EMPRUNT MATERIEL'!L1047726),"")</f>
        <v/>
      </c>
    </row>
    <row r="1952" spans="13:14" x14ac:dyDescent="0.25">
      <c r="M1952" t="str">
        <f>IFERROR(INDEX(INVENTAIRE!$A$4:$A$502,INVENTAIRE!Q1047866),"")</f>
        <v/>
      </c>
      <c r="N1952" t="str">
        <f>IFERROR(INDEX('EMPRUNT MATERIEL'!$C$4:$C$361,'EMPRUNT MATERIEL'!L1047727),"")</f>
        <v/>
      </c>
    </row>
    <row r="1953" spans="13:14" x14ac:dyDescent="0.25">
      <c r="M1953" t="str">
        <f>IFERROR(INDEX(INVENTAIRE!$A$4:$A$502,INVENTAIRE!Q1047867),"")</f>
        <v/>
      </c>
      <c r="N1953" t="str">
        <f>IFERROR(INDEX('EMPRUNT MATERIEL'!$C$4:$C$361,'EMPRUNT MATERIEL'!L1047728),"")</f>
        <v/>
      </c>
    </row>
    <row r="1954" spans="13:14" x14ac:dyDescent="0.25">
      <c r="M1954" t="str">
        <f>IFERROR(INDEX(INVENTAIRE!$A$4:$A$502,INVENTAIRE!Q1047868),"")</f>
        <v/>
      </c>
      <c r="N1954" t="str">
        <f>IFERROR(INDEX('EMPRUNT MATERIEL'!$C$4:$C$361,'EMPRUNT MATERIEL'!L1047729),"")</f>
        <v/>
      </c>
    </row>
    <row r="1955" spans="13:14" x14ac:dyDescent="0.25">
      <c r="M1955" t="str">
        <f>IFERROR(INDEX(INVENTAIRE!$A$4:$A$502,INVENTAIRE!Q1047869),"")</f>
        <v/>
      </c>
      <c r="N1955" t="str">
        <f>IFERROR(INDEX('EMPRUNT MATERIEL'!$C$4:$C$361,'EMPRUNT MATERIEL'!L1047730),"")</f>
        <v/>
      </c>
    </row>
    <row r="1956" spans="13:14" x14ac:dyDescent="0.25">
      <c r="M1956" t="str">
        <f>IFERROR(INDEX(INVENTAIRE!$A$4:$A$502,INVENTAIRE!Q1047870),"")</f>
        <v/>
      </c>
      <c r="N1956" t="str">
        <f>IFERROR(INDEX('EMPRUNT MATERIEL'!$C$4:$C$361,'EMPRUNT MATERIEL'!L1047731),"")</f>
        <v/>
      </c>
    </row>
    <row r="1957" spans="13:14" x14ac:dyDescent="0.25">
      <c r="M1957" t="str">
        <f>IFERROR(INDEX(INVENTAIRE!$A$4:$A$502,INVENTAIRE!Q1047871),"")</f>
        <v/>
      </c>
      <c r="N1957" t="str">
        <f>IFERROR(INDEX('EMPRUNT MATERIEL'!$C$4:$C$361,'EMPRUNT MATERIEL'!L1047732),"")</f>
        <v/>
      </c>
    </row>
    <row r="1958" spans="13:14" x14ac:dyDescent="0.25">
      <c r="M1958" t="str">
        <f>IFERROR(INDEX(INVENTAIRE!$A$4:$A$502,INVENTAIRE!Q1047872),"")</f>
        <v/>
      </c>
      <c r="N1958" t="str">
        <f>IFERROR(INDEX('EMPRUNT MATERIEL'!$C$4:$C$361,'EMPRUNT MATERIEL'!L1047733),"")</f>
        <v/>
      </c>
    </row>
    <row r="1959" spans="13:14" x14ac:dyDescent="0.25">
      <c r="M1959" t="str">
        <f>IFERROR(INDEX(INVENTAIRE!$A$4:$A$502,INVENTAIRE!Q1047873),"")</f>
        <v/>
      </c>
      <c r="N1959" t="str">
        <f>IFERROR(INDEX('EMPRUNT MATERIEL'!$C$4:$C$361,'EMPRUNT MATERIEL'!L1047734),"")</f>
        <v/>
      </c>
    </row>
    <row r="1960" spans="13:14" x14ac:dyDescent="0.25">
      <c r="M1960" t="str">
        <f>IFERROR(INDEX(INVENTAIRE!$A$4:$A$502,INVENTAIRE!Q1047874),"")</f>
        <v/>
      </c>
      <c r="N1960" t="str">
        <f>IFERROR(INDEX('EMPRUNT MATERIEL'!$C$4:$C$361,'EMPRUNT MATERIEL'!L1047735),"")</f>
        <v/>
      </c>
    </row>
    <row r="1961" spans="13:14" x14ac:dyDescent="0.25">
      <c r="M1961" t="str">
        <f>IFERROR(INDEX(INVENTAIRE!$A$4:$A$502,INVENTAIRE!Q1047875),"")</f>
        <v/>
      </c>
      <c r="N1961" t="str">
        <f>IFERROR(INDEX('EMPRUNT MATERIEL'!$C$4:$C$361,'EMPRUNT MATERIEL'!L1047736),"")</f>
        <v/>
      </c>
    </row>
    <row r="1962" spans="13:14" x14ac:dyDescent="0.25">
      <c r="M1962" t="str">
        <f>IFERROR(INDEX(INVENTAIRE!$A$4:$A$502,INVENTAIRE!Q1047876),"")</f>
        <v/>
      </c>
      <c r="N1962" t="str">
        <f>IFERROR(INDEX('EMPRUNT MATERIEL'!$C$4:$C$361,'EMPRUNT MATERIEL'!L1047737),"")</f>
        <v/>
      </c>
    </row>
    <row r="1963" spans="13:14" x14ac:dyDescent="0.25">
      <c r="M1963" t="str">
        <f>IFERROR(INDEX(INVENTAIRE!$A$4:$A$502,INVENTAIRE!Q1047877),"")</f>
        <v/>
      </c>
      <c r="N1963" t="str">
        <f>IFERROR(INDEX('EMPRUNT MATERIEL'!$C$4:$C$361,'EMPRUNT MATERIEL'!L1047738),"")</f>
        <v/>
      </c>
    </row>
    <row r="1964" spans="13:14" x14ac:dyDescent="0.25">
      <c r="M1964" t="str">
        <f>IFERROR(INDEX(INVENTAIRE!$A$4:$A$502,INVENTAIRE!Q1047878),"")</f>
        <v/>
      </c>
      <c r="N1964" t="str">
        <f>IFERROR(INDEX('EMPRUNT MATERIEL'!$C$4:$C$361,'EMPRUNT MATERIEL'!L1047739),"")</f>
        <v/>
      </c>
    </row>
    <row r="1965" spans="13:14" x14ac:dyDescent="0.25">
      <c r="M1965" t="str">
        <f>IFERROR(INDEX(INVENTAIRE!$A$4:$A$502,INVENTAIRE!Q1047879),"")</f>
        <v/>
      </c>
      <c r="N1965" t="str">
        <f>IFERROR(INDEX('EMPRUNT MATERIEL'!$C$4:$C$361,'EMPRUNT MATERIEL'!L1047740),"")</f>
        <v/>
      </c>
    </row>
    <row r="1966" spans="13:14" x14ac:dyDescent="0.25">
      <c r="M1966" t="str">
        <f>IFERROR(INDEX(INVENTAIRE!$A$4:$A$502,INVENTAIRE!Q1047880),"")</f>
        <v/>
      </c>
      <c r="N1966" t="str">
        <f>IFERROR(INDEX('EMPRUNT MATERIEL'!$C$4:$C$361,'EMPRUNT MATERIEL'!L1047741),"")</f>
        <v/>
      </c>
    </row>
    <row r="1967" spans="13:14" x14ac:dyDescent="0.25">
      <c r="M1967" t="str">
        <f>IFERROR(INDEX(INVENTAIRE!$A$4:$A$502,INVENTAIRE!Q1047881),"")</f>
        <v/>
      </c>
      <c r="N1967" t="str">
        <f>IFERROR(INDEX('EMPRUNT MATERIEL'!$C$4:$C$361,'EMPRUNT MATERIEL'!L1047742),"")</f>
        <v/>
      </c>
    </row>
    <row r="1968" spans="13:14" x14ac:dyDescent="0.25">
      <c r="M1968" t="str">
        <f>IFERROR(INDEX(INVENTAIRE!$A$4:$A$502,INVENTAIRE!Q1047882),"")</f>
        <v/>
      </c>
      <c r="N1968" t="str">
        <f>IFERROR(INDEX('EMPRUNT MATERIEL'!$C$4:$C$361,'EMPRUNT MATERIEL'!L1047743),"")</f>
        <v/>
      </c>
    </row>
    <row r="1969" spans="13:14" x14ac:dyDescent="0.25">
      <c r="M1969" t="str">
        <f>IFERROR(INDEX(INVENTAIRE!$A$4:$A$502,INVENTAIRE!Q1047883),"")</f>
        <v/>
      </c>
      <c r="N1969" t="str">
        <f>IFERROR(INDEX('EMPRUNT MATERIEL'!$C$4:$C$361,'EMPRUNT MATERIEL'!L1047744),"")</f>
        <v/>
      </c>
    </row>
    <row r="1970" spans="13:14" x14ac:dyDescent="0.25">
      <c r="M1970" t="str">
        <f>IFERROR(INDEX(INVENTAIRE!$A$4:$A$502,INVENTAIRE!Q1047884),"")</f>
        <v/>
      </c>
      <c r="N1970" t="str">
        <f>IFERROR(INDEX('EMPRUNT MATERIEL'!$C$4:$C$361,'EMPRUNT MATERIEL'!L1047745),"")</f>
        <v/>
      </c>
    </row>
    <row r="1971" spans="13:14" x14ac:dyDescent="0.25">
      <c r="M1971" t="str">
        <f>IFERROR(INDEX(INVENTAIRE!$A$4:$A$502,INVENTAIRE!Q1047885),"")</f>
        <v/>
      </c>
      <c r="N1971" t="str">
        <f>IFERROR(INDEX('EMPRUNT MATERIEL'!$C$4:$C$361,'EMPRUNT MATERIEL'!L1047746),"")</f>
        <v/>
      </c>
    </row>
    <row r="1972" spans="13:14" x14ac:dyDescent="0.25">
      <c r="M1972" t="str">
        <f>IFERROR(INDEX(INVENTAIRE!$A$4:$A$502,INVENTAIRE!Q1047886),"")</f>
        <v/>
      </c>
      <c r="N1972" t="str">
        <f>IFERROR(INDEX('EMPRUNT MATERIEL'!$C$4:$C$361,'EMPRUNT MATERIEL'!L1047747),"")</f>
        <v/>
      </c>
    </row>
    <row r="1973" spans="13:14" x14ac:dyDescent="0.25">
      <c r="M1973" t="str">
        <f>IFERROR(INDEX(INVENTAIRE!$A$4:$A$502,INVENTAIRE!Q1047887),"")</f>
        <v/>
      </c>
      <c r="N1973" t="str">
        <f>IFERROR(INDEX('EMPRUNT MATERIEL'!$C$4:$C$361,'EMPRUNT MATERIEL'!L1047748),"")</f>
        <v/>
      </c>
    </row>
    <row r="1974" spans="13:14" x14ac:dyDescent="0.25">
      <c r="M1974" t="str">
        <f>IFERROR(INDEX(INVENTAIRE!$A$4:$A$502,INVENTAIRE!Q1047888),"")</f>
        <v/>
      </c>
      <c r="N1974" t="str">
        <f>IFERROR(INDEX('EMPRUNT MATERIEL'!$C$4:$C$361,'EMPRUNT MATERIEL'!L1047749),"")</f>
        <v/>
      </c>
    </row>
    <row r="1975" spans="13:14" x14ac:dyDescent="0.25">
      <c r="M1975" t="str">
        <f>IFERROR(INDEX(INVENTAIRE!$A$4:$A$502,INVENTAIRE!Q1047889),"")</f>
        <v/>
      </c>
      <c r="N1975" t="str">
        <f>IFERROR(INDEX('EMPRUNT MATERIEL'!$C$4:$C$361,'EMPRUNT MATERIEL'!L1047750),"")</f>
        <v/>
      </c>
    </row>
    <row r="1976" spans="13:14" x14ac:dyDescent="0.25">
      <c r="M1976" t="str">
        <f>IFERROR(INDEX(INVENTAIRE!$A$4:$A$502,INVENTAIRE!Q1047890),"")</f>
        <v/>
      </c>
      <c r="N1976" t="str">
        <f>IFERROR(INDEX('EMPRUNT MATERIEL'!$C$4:$C$361,'EMPRUNT MATERIEL'!L1047751),"")</f>
        <v/>
      </c>
    </row>
    <row r="1977" spans="13:14" x14ac:dyDescent="0.25">
      <c r="M1977" t="str">
        <f>IFERROR(INDEX(INVENTAIRE!$A$4:$A$502,INVENTAIRE!Q1047891),"")</f>
        <v/>
      </c>
      <c r="N1977" t="str">
        <f>IFERROR(INDEX('EMPRUNT MATERIEL'!$C$4:$C$361,'EMPRUNT MATERIEL'!L1047752),"")</f>
        <v/>
      </c>
    </row>
    <row r="1978" spans="13:14" x14ac:dyDescent="0.25">
      <c r="M1978" t="str">
        <f>IFERROR(INDEX(INVENTAIRE!$A$4:$A$502,INVENTAIRE!Q1047892),"")</f>
        <v/>
      </c>
      <c r="N1978" t="str">
        <f>IFERROR(INDEX('EMPRUNT MATERIEL'!$C$4:$C$361,'EMPRUNT MATERIEL'!L1047753),"")</f>
        <v/>
      </c>
    </row>
    <row r="1979" spans="13:14" x14ac:dyDescent="0.25">
      <c r="M1979" t="str">
        <f>IFERROR(INDEX(INVENTAIRE!$A$4:$A$502,INVENTAIRE!Q1047893),"")</f>
        <v/>
      </c>
      <c r="N1979" t="str">
        <f>IFERROR(INDEX('EMPRUNT MATERIEL'!$C$4:$C$361,'EMPRUNT MATERIEL'!L1047754),"")</f>
        <v/>
      </c>
    </row>
    <row r="1980" spans="13:14" x14ac:dyDescent="0.25">
      <c r="M1980" t="str">
        <f>IFERROR(INDEX(INVENTAIRE!$A$4:$A$502,INVENTAIRE!Q1047894),"")</f>
        <v/>
      </c>
      <c r="N1980" t="str">
        <f>IFERROR(INDEX('EMPRUNT MATERIEL'!$C$4:$C$361,'EMPRUNT MATERIEL'!L1047755),"")</f>
        <v/>
      </c>
    </row>
    <row r="1981" spans="13:14" x14ac:dyDescent="0.25">
      <c r="M1981" t="str">
        <f>IFERROR(INDEX(INVENTAIRE!$A$4:$A$502,INVENTAIRE!Q1047895),"")</f>
        <v/>
      </c>
      <c r="N1981" t="str">
        <f>IFERROR(INDEX('EMPRUNT MATERIEL'!$C$4:$C$361,'EMPRUNT MATERIEL'!L1047756),"")</f>
        <v/>
      </c>
    </row>
    <row r="1982" spans="13:14" x14ac:dyDescent="0.25">
      <c r="M1982" t="str">
        <f>IFERROR(INDEX(INVENTAIRE!$A$4:$A$502,INVENTAIRE!Q1047896),"")</f>
        <v/>
      </c>
      <c r="N1982" t="str">
        <f>IFERROR(INDEX('EMPRUNT MATERIEL'!$C$4:$C$361,'EMPRUNT MATERIEL'!L1047757),"")</f>
        <v/>
      </c>
    </row>
    <row r="1983" spans="13:14" x14ac:dyDescent="0.25">
      <c r="M1983" t="str">
        <f>IFERROR(INDEX(INVENTAIRE!$A$4:$A$502,INVENTAIRE!Q1047897),"")</f>
        <v/>
      </c>
      <c r="N1983" t="str">
        <f>IFERROR(INDEX('EMPRUNT MATERIEL'!$C$4:$C$361,'EMPRUNT MATERIEL'!L1047758),"")</f>
        <v/>
      </c>
    </row>
    <row r="1984" spans="13:14" x14ac:dyDescent="0.25">
      <c r="M1984" t="str">
        <f>IFERROR(INDEX(INVENTAIRE!$A$4:$A$502,INVENTAIRE!Q1047898),"")</f>
        <v/>
      </c>
      <c r="N1984" t="str">
        <f>IFERROR(INDEX('EMPRUNT MATERIEL'!$C$4:$C$361,'EMPRUNT MATERIEL'!L1047759),"")</f>
        <v/>
      </c>
    </row>
    <row r="1985" spans="13:14" x14ac:dyDescent="0.25">
      <c r="M1985" t="str">
        <f>IFERROR(INDEX(INVENTAIRE!$A$4:$A$502,INVENTAIRE!Q1047899),"")</f>
        <v/>
      </c>
      <c r="N1985" t="str">
        <f>IFERROR(INDEX('EMPRUNT MATERIEL'!$C$4:$C$361,'EMPRUNT MATERIEL'!L1047760),"")</f>
        <v/>
      </c>
    </row>
    <row r="1986" spans="13:14" x14ac:dyDescent="0.25">
      <c r="M1986" t="str">
        <f>IFERROR(INDEX(INVENTAIRE!$A$4:$A$502,INVENTAIRE!Q1047900),"")</f>
        <v/>
      </c>
      <c r="N1986" t="str">
        <f>IFERROR(INDEX('EMPRUNT MATERIEL'!$C$4:$C$361,'EMPRUNT MATERIEL'!L1047761),"")</f>
        <v/>
      </c>
    </row>
    <row r="1987" spans="13:14" x14ac:dyDescent="0.25">
      <c r="M1987" t="str">
        <f>IFERROR(INDEX(INVENTAIRE!$A$4:$A$502,INVENTAIRE!Q1047901),"")</f>
        <v/>
      </c>
      <c r="N1987" t="str">
        <f>IFERROR(INDEX('EMPRUNT MATERIEL'!$C$4:$C$361,'EMPRUNT MATERIEL'!L1047762),"")</f>
        <v/>
      </c>
    </row>
    <row r="1988" spans="13:14" x14ac:dyDescent="0.25">
      <c r="M1988" t="str">
        <f>IFERROR(INDEX(INVENTAIRE!$A$4:$A$502,INVENTAIRE!Q1047902),"")</f>
        <v/>
      </c>
      <c r="N1988" t="str">
        <f>IFERROR(INDEX('EMPRUNT MATERIEL'!$C$4:$C$361,'EMPRUNT MATERIEL'!L1047763),"")</f>
        <v/>
      </c>
    </row>
    <row r="1989" spans="13:14" x14ac:dyDescent="0.25">
      <c r="M1989" t="str">
        <f>IFERROR(INDEX(INVENTAIRE!$A$4:$A$502,INVENTAIRE!Q1047903),"")</f>
        <v/>
      </c>
      <c r="N1989" t="str">
        <f>IFERROR(INDEX('EMPRUNT MATERIEL'!$C$4:$C$361,'EMPRUNT MATERIEL'!L1047764),"")</f>
        <v/>
      </c>
    </row>
    <row r="1990" spans="13:14" x14ac:dyDescent="0.25">
      <c r="M1990" t="str">
        <f>IFERROR(INDEX(INVENTAIRE!$A$4:$A$502,INVENTAIRE!Q1047904),"")</f>
        <v/>
      </c>
      <c r="N1990" t="str">
        <f>IFERROR(INDEX('EMPRUNT MATERIEL'!$C$4:$C$361,'EMPRUNT MATERIEL'!L1047765),"")</f>
        <v/>
      </c>
    </row>
    <row r="1991" spans="13:14" x14ac:dyDescent="0.25">
      <c r="M1991" t="str">
        <f>IFERROR(INDEX(INVENTAIRE!$A$4:$A$502,INVENTAIRE!Q1047905),"")</f>
        <v/>
      </c>
      <c r="N1991" t="str">
        <f>IFERROR(INDEX('EMPRUNT MATERIEL'!$C$4:$C$361,'EMPRUNT MATERIEL'!L1047766),"")</f>
        <v/>
      </c>
    </row>
    <row r="1992" spans="13:14" x14ac:dyDescent="0.25">
      <c r="M1992" t="str">
        <f>IFERROR(INDEX(INVENTAIRE!$A$4:$A$502,INVENTAIRE!Q1047906),"")</f>
        <v/>
      </c>
      <c r="N1992" t="str">
        <f>IFERROR(INDEX('EMPRUNT MATERIEL'!$C$4:$C$361,'EMPRUNT MATERIEL'!L1047767),"")</f>
        <v/>
      </c>
    </row>
    <row r="1993" spans="13:14" x14ac:dyDescent="0.25">
      <c r="M1993" t="str">
        <f>IFERROR(INDEX(INVENTAIRE!$A$4:$A$502,INVENTAIRE!Q1047907),"")</f>
        <v/>
      </c>
      <c r="N1993" t="str">
        <f>IFERROR(INDEX('EMPRUNT MATERIEL'!$C$4:$C$361,'EMPRUNT MATERIEL'!L1047768),"")</f>
        <v/>
      </c>
    </row>
    <row r="1994" spans="13:14" x14ac:dyDescent="0.25">
      <c r="M1994" t="str">
        <f>IFERROR(INDEX(INVENTAIRE!$A$4:$A$502,INVENTAIRE!Q1047908),"")</f>
        <v/>
      </c>
      <c r="N1994" t="str">
        <f>IFERROR(INDEX('EMPRUNT MATERIEL'!$C$4:$C$361,'EMPRUNT MATERIEL'!L1047769),"")</f>
        <v/>
      </c>
    </row>
    <row r="1995" spans="13:14" x14ac:dyDescent="0.25">
      <c r="M1995" t="str">
        <f>IFERROR(INDEX(INVENTAIRE!$A$4:$A$502,INVENTAIRE!Q1047909),"")</f>
        <v/>
      </c>
      <c r="N1995" t="str">
        <f>IFERROR(INDEX('EMPRUNT MATERIEL'!$C$4:$C$361,'EMPRUNT MATERIEL'!L1047770),"")</f>
        <v/>
      </c>
    </row>
    <row r="1996" spans="13:14" x14ac:dyDescent="0.25">
      <c r="M1996" t="str">
        <f>IFERROR(INDEX(INVENTAIRE!$A$4:$A$502,INVENTAIRE!Q1047910),"")</f>
        <v/>
      </c>
      <c r="N1996" t="str">
        <f>IFERROR(INDEX('EMPRUNT MATERIEL'!$C$4:$C$361,'EMPRUNT MATERIEL'!L1047771),"")</f>
        <v/>
      </c>
    </row>
    <row r="1997" spans="13:14" x14ac:dyDescent="0.25">
      <c r="M1997" t="str">
        <f>IFERROR(INDEX(INVENTAIRE!$A$4:$A$502,INVENTAIRE!Q1047911),"")</f>
        <v/>
      </c>
      <c r="N1997" t="str">
        <f>IFERROR(INDEX('EMPRUNT MATERIEL'!$C$4:$C$361,'EMPRUNT MATERIEL'!L1047772),"")</f>
        <v/>
      </c>
    </row>
    <row r="1998" spans="13:14" x14ac:dyDescent="0.25">
      <c r="M1998" t="str">
        <f>IFERROR(INDEX(INVENTAIRE!$A$4:$A$502,INVENTAIRE!Q1047912),"")</f>
        <v/>
      </c>
      <c r="N1998" t="str">
        <f>IFERROR(INDEX('EMPRUNT MATERIEL'!$C$4:$C$361,'EMPRUNT MATERIEL'!L1047773),"")</f>
        <v/>
      </c>
    </row>
    <row r="1999" spans="13:14" x14ac:dyDescent="0.25">
      <c r="M1999" t="str">
        <f>IFERROR(INDEX(INVENTAIRE!$A$4:$A$502,INVENTAIRE!Q1047913),"")</f>
        <v/>
      </c>
      <c r="N1999" t="str">
        <f>IFERROR(INDEX('EMPRUNT MATERIEL'!$C$4:$C$361,'EMPRUNT MATERIEL'!L1047774),"")</f>
        <v/>
      </c>
    </row>
    <row r="2000" spans="13:14" x14ac:dyDescent="0.25">
      <c r="M2000" t="str">
        <f>IFERROR(INDEX(INVENTAIRE!$A$4:$A$502,INVENTAIRE!Q1047914),"")</f>
        <v/>
      </c>
      <c r="N2000" t="str">
        <f>IFERROR(INDEX('EMPRUNT MATERIEL'!$C$4:$C$361,'EMPRUNT MATERIEL'!L1047775),"")</f>
        <v/>
      </c>
    </row>
    <row r="2001" spans="13:14" x14ac:dyDescent="0.25">
      <c r="M2001" t="str">
        <f>IFERROR(INDEX(INVENTAIRE!$A$4:$A$502,INVENTAIRE!Q1047915),"")</f>
        <v/>
      </c>
      <c r="N2001" t="str">
        <f>IFERROR(INDEX('EMPRUNT MATERIEL'!$C$4:$C$361,'EMPRUNT MATERIEL'!L1047776),"")</f>
        <v/>
      </c>
    </row>
    <row r="2002" spans="13:14" x14ac:dyDescent="0.25">
      <c r="M2002" t="str">
        <f>IFERROR(INDEX(INVENTAIRE!$A$4:$A$502,INVENTAIRE!Q1047916),"")</f>
        <v/>
      </c>
      <c r="N2002" t="str">
        <f>IFERROR(INDEX('EMPRUNT MATERIEL'!$C$4:$C$361,'EMPRUNT MATERIEL'!L1047777),"")</f>
        <v/>
      </c>
    </row>
    <row r="2003" spans="13:14" x14ac:dyDescent="0.25">
      <c r="M2003" t="str">
        <f>IFERROR(INDEX(INVENTAIRE!$A$4:$A$502,INVENTAIRE!Q1047917),"")</f>
        <v/>
      </c>
      <c r="N2003" t="str">
        <f>IFERROR(INDEX('EMPRUNT MATERIEL'!$C$4:$C$361,'EMPRUNT MATERIEL'!L1047778),"")</f>
        <v/>
      </c>
    </row>
    <row r="2004" spans="13:14" x14ac:dyDescent="0.25">
      <c r="M2004" t="str">
        <f>IFERROR(INDEX(INVENTAIRE!$A$4:$A$502,INVENTAIRE!Q1047918),"")</f>
        <v/>
      </c>
      <c r="N2004" t="str">
        <f>IFERROR(INDEX('EMPRUNT MATERIEL'!$C$4:$C$361,'EMPRUNT MATERIEL'!L1047779),"")</f>
        <v/>
      </c>
    </row>
    <row r="2005" spans="13:14" x14ac:dyDescent="0.25">
      <c r="M2005" t="str">
        <f>IFERROR(INDEX(INVENTAIRE!$A$4:$A$502,INVENTAIRE!Q1047919),"")</f>
        <v/>
      </c>
      <c r="N2005" t="str">
        <f>IFERROR(INDEX('EMPRUNT MATERIEL'!$C$4:$C$361,'EMPRUNT MATERIEL'!L1047780),"")</f>
        <v/>
      </c>
    </row>
    <row r="2006" spans="13:14" x14ac:dyDescent="0.25">
      <c r="M2006" t="str">
        <f>IFERROR(INDEX(INVENTAIRE!$A$4:$A$502,INVENTAIRE!Q1047920),"")</f>
        <v/>
      </c>
      <c r="N2006" t="str">
        <f>IFERROR(INDEX('EMPRUNT MATERIEL'!$C$4:$C$361,'EMPRUNT MATERIEL'!L1047781),"")</f>
        <v/>
      </c>
    </row>
    <row r="2007" spans="13:14" x14ac:dyDescent="0.25">
      <c r="M2007" t="str">
        <f>IFERROR(INDEX(INVENTAIRE!$A$4:$A$502,INVENTAIRE!Q1047921),"")</f>
        <v/>
      </c>
      <c r="N2007" t="str">
        <f>IFERROR(INDEX('EMPRUNT MATERIEL'!$C$4:$C$361,'EMPRUNT MATERIEL'!L1047782),"")</f>
        <v/>
      </c>
    </row>
    <row r="2008" spans="13:14" x14ac:dyDescent="0.25">
      <c r="M2008" t="str">
        <f>IFERROR(INDEX(INVENTAIRE!$A$4:$A$502,INVENTAIRE!Q1047922),"")</f>
        <v/>
      </c>
      <c r="N2008" t="str">
        <f>IFERROR(INDEX('EMPRUNT MATERIEL'!$C$4:$C$361,'EMPRUNT MATERIEL'!L1047783),"")</f>
        <v/>
      </c>
    </row>
    <row r="2009" spans="13:14" x14ac:dyDescent="0.25">
      <c r="M2009" t="str">
        <f>IFERROR(INDEX(INVENTAIRE!$A$4:$A$502,INVENTAIRE!Q1047923),"")</f>
        <v/>
      </c>
      <c r="N2009" t="str">
        <f>IFERROR(INDEX('EMPRUNT MATERIEL'!$C$4:$C$361,'EMPRUNT MATERIEL'!L1047784),"")</f>
        <v/>
      </c>
    </row>
    <row r="2010" spans="13:14" x14ac:dyDescent="0.25">
      <c r="M2010" t="str">
        <f>IFERROR(INDEX(INVENTAIRE!$A$4:$A$502,INVENTAIRE!Q1047924),"")</f>
        <v/>
      </c>
      <c r="N2010" t="str">
        <f>IFERROR(INDEX('EMPRUNT MATERIEL'!$C$4:$C$361,'EMPRUNT MATERIEL'!L1047785),"")</f>
        <v/>
      </c>
    </row>
    <row r="2011" spans="13:14" x14ac:dyDescent="0.25">
      <c r="M2011" t="str">
        <f>IFERROR(INDEX(INVENTAIRE!$A$4:$A$502,INVENTAIRE!Q1047925),"")</f>
        <v/>
      </c>
      <c r="N2011" t="str">
        <f>IFERROR(INDEX('EMPRUNT MATERIEL'!$C$4:$C$361,'EMPRUNT MATERIEL'!L1047786),"")</f>
        <v/>
      </c>
    </row>
    <row r="2012" spans="13:14" x14ac:dyDescent="0.25">
      <c r="M2012" t="str">
        <f>IFERROR(INDEX(INVENTAIRE!$A$4:$A$502,INVENTAIRE!Q1047926),"")</f>
        <v/>
      </c>
      <c r="N2012" t="str">
        <f>IFERROR(INDEX('EMPRUNT MATERIEL'!$C$4:$C$361,'EMPRUNT MATERIEL'!L1047787),"")</f>
        <v/>
      </c>
    </row>
    <row r="2013" spans="13:14" x14ac:dyDescent="0.25">
      <c r="M2013" t="str">
        <f>IFERROR(INDEX(INVENTAIRE!$A$4:$A$502,INVENTAIRE!Q1047927),"")</f>
        <v/>
      </c>
      <c r="N2013" t="str">
        <f>IFERROR(INDEX('EMPRUNT MATERIEL'!$C$4:$C$361,'EMPRUNT MATERIEL'!L1047788),"")</f>
        <v/>
      </c>
    </row>
    <row r="2014" spans="13:14" x14ac:dyDescent="0.25">
      <c r="M2014" t="str">
        <f>IFERROR(INDEX(INVENTAIRE!$A$4:$A$502,INVENTAIRE!Q1047928),"")</f>
        <v/>
      </c>
      <c r="N2014" t="str">
        <f>IFERROR(INDEX('EMPRUNT MATERIEL'!$C$4:$C$361,'EMPRUNT MATERIEL'!L1047789),"")</f>
        <v/>
      </c>
    </row>
    <row r="2015" spans="13:14" x14ac:dyDescent="0.25">
      <c r="M2015" t="str">
        <f>IFERROR(INDEX(INVENTAIRE!$A$4:$A$502,INVENTAIRE!Q1047929),"")</f>
        <v/>
      </c>
      <c r="N2015" t="str">
        <f>IFERROR(INDEX('EMPRUNT MATERIEL'!$C$4:$C$361,'EMPRUNT MATERIEL'!L1047790),"")</f>
        <v/>
      </c>
    </row>
    <row r="2016" spans="13:14" x14ac:dyDescent="0.25">
      <c r="M2016" t="str">
        <f>IFERROR(INDEX(INVENTAIRE!$A$4:$A$502,INVENTAIRE!Q1047930),"")</f>
        <v/>
      </c>
      <c r="N2016" t="str">
        <f>IFERROR(INDEX('EMPRUNT MATERIEL'!$C$4:$C$361,'EMPRUNT MATERIEL'!L1047791),"")</f>
        <v/>
      </c>
    </row>
    <row r="2017" spans="13:14" x14ac:dyDescent="0.25">
      <c r="M2017" t="str">
        <f>IFERROR(INDEX(INVENTAIRE!$A$4:$A$502,INVENTAIRE!Q1047931),"")</f>
        <v/>
      </c>
      <c r="N2017" t="str">
        <f>IFERROR(INDEX('EMPRUNT MATERIEL'!$C$4:$C$361,'EMPRUNT MATERIEL'!L1047792),"")</f>
        <v/>
      </c>
    </row>
    <row r="2018" spans="13:14" x14ac:dyDescent="0.25">
      <c r="M2018" t="str">
        <f>IFERROR(INDEX(INVENTAIRE!$A$4:$A$502,INVENTAIRE!Q1047932),"")</f>
        <v/>
      </c>
      <c r="N2018" t="str">
        <f>IFERROR(INDEX('EMPRUNT MATERIEL'!$C$4:$C$361,'EMPRUNT MATERIEL'!L1047793),"")</f>
        <v/>
      </c>
    </row>
    <row r="2019" spans="13:14" x14ac:dyDescent="0.25">
      <c r="M2019" t="str">
        <f>IFERROR(INDEX(INVENTAIRE!$A$4:$A$502,INVENTAIRE!Q1047933),"")</f>
        <v/>
      </c>
      <c r="N2019" t="str">
        <f>IFERROR(INDEX('EMPRUNT MATERIEL'!$C$4:$C$361,'EMPRUNT MATERIEL'!L1047794),"")</f>
        <v/>
      </c>
    </row>
    <row r="2020" spans="13:14" x14ac:dyDescent="0.25">
      <c r="M2020" t="str">
        <f>IFERROR(INDEX(INVENTAIRE!$A$4:$A$502,INVENTAIRE!Q1047934),"")</f>
        <v/>
      </c>
      <c r="N2020" t="str">
        <f>IFERROR(INDEX('EMPRUNT MATERIEL'!$C$4:$C$361,'EMPRUNT MATERIEL'!L1047795),"")</f>
        <v/>
      </c>
    </row>
    <row r="2021" spans="13:14" x14ac:dyDescent="0.25">
      <c r="M2021" t="str">
        <f>IFERROR(INDEX(INVENTAIRE!$A$4:$A$502,INVENTAIRE!Q1047935),"")</f>
        <v/>
      </c>
      <c r="N2021" t="str">
        <f>IFERROR(INDEX('EMPRUNT MATERIEL'!$C$4:$C$361,'EMPRUNT MATERIEL'!L1047796),"")</f>
        <v/>
      </c>
    </row>
    <row r="2022" spans="13:14" x14ac:dyDescent="0.25">
      <c r="M2022" t="str">
        <f>IFERROR(INDEX(INVENTAIRE!$A$4:$A$502,INVENTAIRE!Q1047936),"")</f>
        <v/>
      </c>
      <c r="N2022" t="str">
        <f>IFERROR(INDEX('EMPRUNT MATERIEL'!$C$4:$C$361,'EMPRUNT MATERIEL'!L1047797),"")</f>
        <v/>
      </c>
    </row>
    <row r="2023" spans="13:14" x14ac:dyDescent="0.25">
      <c r="M2023" t="str">
        <f>IFERROR(INDEX(INVENTAIRE!$A$4:$A$502,INVENTAIRE!Q1047937),"")</f>
        <v/>
      </c>
      <c r="N2023" t="str">
        <f>IFERROR(INDEX('EMPRUNT MATERIEL'!$C$4:$C$361,'EMPRUNT MATERIEL'!L1047798),"")</f>
        <v/>
      </c>
    </row>
    <row r="2024" spans="13:14" x14ac:dyDescent="0.25">
      <c r="M2024" t="str">
        <f>IFERROR(INDEX(INVENTAIRE!$A$4:$A$502,INVENTAIRE!Q1047938),"")</f>
        <v/>
      </c>
      <c r="N2024" t="str">
        <f>IFERROR(INDEX('EMPRUNT MATERIEL'!$C$4:$C$361,'EMPRUNT MATERIEL'!L1047799),"")</f>
        <v/>
      </c>
    </row>
    <row r="2025" spans="13:14" x14ac:dyDescent="0.25">
      <c r="M2025" t="str">
        <f>IFERROR(INDEX(INVENTAIRE!$A$4:$A$502,INVENTAIRE!Q1047939),"")</f>
        <v/>
      </c>
      <c r="N2025" t="str">
        <f>IFERROR(INDEX('EMPRUNT MATERIEL'!$C$4:$C$361,'EMPRUNT MATERIEL'!L1047800),"")</f>
        <v/>
      </c>
    </row>
    <row r="2026" spans="13:14" x14ac:dyDescent="0.25">
      <c r="M2026" t="str">
        <f>IFERROR(INDEX(INVENTAIRE!$A$4:$A$502,INVENTAIRE!Q1047940),"")</f>
        <v/>
      </c>
      <c r="N2026" t="str">
        <f>IFERROR(INDEX('EMPRUNT MATERIEL'!$C$4:$C$361,'EMPRUNT MATERIEL'!L1047801),"")</f>
        <v/>
      </c>
    </row>
    <row r="2027" spans="13:14" x14ac:dyDescent="0.25">
      <c r="M2027" t="str">
        <f>IFERROR(INDEX(INVENTAIRE!$A$4:$A$502,INVENTAIRE!Q1047941),"")</f>
        <v/>
      </c>
      <c r="N2027" t="str">
        <f>IFERROR(INDEX('EMPRUNT MATERIEL'!$C$4:$C$361,'EMPRUNT MATERIEL'!L1047802),"")</f>
        <v/>
      </c>
    </row>
    <row r="2028" spans="13:14" x14ac:dyDescent="0.25">
      <c r="M2028" t="str">
        <f>IFERROR(INDEX(INVENTAIRE!$A$4:$A$502,INVENTAIRE!Q1047942),"")</f>
        <v/>
      </c>
      <c r="N2028" t="str">
        <f>IFERROR(INDEX('EMPRUNT MATERIEL'!$C$4:$C$361,'EMPRUNT MATERIEL'!L1047803),"")</f>
        <v/>
      </c>
    </row>
    <row r="2029" spans="13:14" x14ac:dyDescent="0.25">
      <c r="M2029" t="str">
        <f>IFERROR(INDEX(INVENTAIRE!$A$4:$A$502,INVENTAIRE!Q1047943),"")</f>
        <v/>
      </c>
      <c r="N2029" t="str">
        <f>IFERROR(INDEX('EMPRUNT MATERIEL'!$C$4:$C$361,'EMPRUNT MATERIEL'!L1047804),"")</f>
        <v/>
      </c>
    </row>
    <row r="2030" spans="13:14" x14ac:dyDescent="0.25">
      <c r="M2030" t="str">
        <f>IFERROR(INDEX(INVENTAIRE!$A$4:$A$502,INVENTAIRE!Q1047944),"")</f>
        <v/>
      </c>
      <c r="N2030" t="str">
        <f>IFERROR(INDEX('EMPRUNT MATERIEL'!$C$4:$C$361,'EMPRUNT MATERIEL'!L1047805),"")</f>
        <v/>
      </c>
    </row>
    <row r="2031" spans="13:14" x14ac:dyDescent="0.25">
      <c r="M2031" t="str">
        <f>IFERROR(INDEX(INVENTAIRE!$A$4:$A$502,INVENTAIRE!Q1047945),"")</f>
        <v/>
      </c>
      <c r="N2031" t="str">
        <f>IFERROR(INDEX('EMPRUNT MATERIEL'!$C$4:$C$361,'EMPRUNT MATERIEL'!L1047806),"")</f>
        <v/>
      </c>
    </row>
    <row r="2032" spans="13:14" x14ac:dyDescent="0.25">
      <c r="M2032" t="str">
        <f>IFERROR(INDEX(INVENTAIRE!$A$4:$A$502,INVENTAIRE!Q1047946),"")</f>
        <v/>
      </c>
      <c r="N2032" t="str">
        <f>IFERROR(INDEX('EMPRUNT MATERIEL'!$C$4:$C$361,'EMPRUNT MATERIEL'!L1047807),"")</f>
        <v/>
      </c>
    </row>
    <row r="2033" spans="13:14" x14ac:dyDescent="0.25">
      <c r="M2033" t="str">
        <f>IFERROR(INDEX(INVENTAIRE!$A$4:$A$502,INVENTAIRE!Q1047947),"")</f>
        <v/>
      </c>
      <c r="N2033" t="str">
        <f>IFERROR(INDEX('EMPRUNT MATERIEL'!$C$4:$C$361,'EMPRUNT MATERIEL'!L1047808),"")</f>
        <v/>
      </c>
    </row>
    <row r="2034" spans="13:14" x14ac:dyDescent="0.25">
      <c r="M2034" t="str">
        <f>IFERROR(INDEX(INVENTAIRE!$A$4:$A$502,INVENTAIRE!Q1047948),"")</f>
        <v/>
      </c>
      <c r="N2034" t="str">
        <f>IFERROR(INDEX('EMPRUNT MATERIEL'!$C$4:$C$361,'EMPRUNT MATERIEL'!L1047809),"")</f>
        <v/>
      </c>
    </row>
    <row r="2035" spans="13:14" x14ac:dyDescent="0.25">
      <c r="M2035" t="str">
        <f>IFERROR(INDEX(INVENTAIRE!$A$4:$A$502,INVENTAIRE!Q1047949),"")</f>
        <v/>
      </c>
      <c r="N2035" t="str">
        <f>IFERROR(INDEX('EMPRUNT MATERIEL'!$C$4:$C$361,'EMPRUNT MATERIEL'!L1047810),"")</f>
        <v/>
      </c>
    </row>
    <row r="2036" spans="13:14" x14ac:dyDescent="0.25">
      <c r="M2036" t="str">
        <f>IFERROR(INDEX(INVENTAIRE!$A$4:$A$502,INVENTAIRE!Q1047950),"")</f>
        <v/>
      </c>
      <c r="N2036" t="str">
        <f>IFERROR(INDEX('EMPRUNT MATERIEL'!$C$4:$C$361,'EMPRUNT MATERIEL'!L1047811),"")</f>
        <v/>
      </c>
    </row>
    <row r="2037" spans="13:14" x14ac:dyDescent="0.25">
      <c r="M2037" t="str">
        <f>IFERROR(INDEX(INVENTAIRE!$A$4:$A$502,INVENTAIRE!Q1047951),"")</f>
        <v/>
      </c>
      <c r="N2037" t="str">
        <f>IFERROR(INDEX('EMPRUNT MATERIEL'!$C$4:$C$361,'EMPRUNT MATERIEL'!L1047812),"")</f>
        <v/>
      </c>
    </row>
    <row r="2038" spans="13:14" x14ac:dyDescent="0.25">
      <c r="M2038" t="str">
        <f>IFERROR(INDEX(INVENTAIRE!$A$4:$A$502,INVENTAIRE!Q1047952),"")</f>
        <v/>
      </c>
      <c r="N2038" t="str">
        <f>IFERROR(INDEX('EMPRUNT MATERIEL'!$C$4:$C$361,'EMPRUNT MATERIEL'!L1047813),"")</f>
        <v/>
      </c>
    </row>
    <row r="2039" spans="13:14" x14ac:dyDescent="0.25">
      <c r="M2039" t="str">
        <f>IFERROR(INDEX(INVENTAIRE!$A$4:$A$502,INVENTAIRE!Q1047953),"")</f>
        <v/>
      </c>
      <c r="N2039" t="str">
        <f>IFERROR(INDEX('EMPRUNT MATERIEL'!$C$4:$C$361,'EMPRUNT MATERIEL'!L1047814),"")</f>
        <v/>
      </c>
    </row>
    <row r="2040" spans="13:14" x14ac:dyDescent="0.25">
      <c r="M2040" t="str">
        <f>IFERROR(INDEX(INVENTAIRE!$A$4:$A$502,INVENTAIRE!Q1047954),"")</f>
        <v/>
      </c>
      <c r="N2040" t="str">
        <f>IFERROR(INDEX('EMPRUNT MATERIEL'!$C$4:$C$361,'EMPRUNT MATERIEL'!L1047815),"")</f>
        <v/>
      </c>
    </row>
    <row r="2041" spans="13:14" x14ac:dyDescent="0.25">
      <c r="M2041" t="str">
        <f>IFERROR(INDEX(INVENTAIRE!$A$4:$A$502,INVENTAIRE!Q1047955),"")</f>
        <v/>
      </c>
      <c r="N2041" t="str">
        <f>IFERROR(INDEX('EMPRUNT MATERIEL'!$C$4:$C$361,'EMPRUNT MATERIEL'!L1047816),"")</f>
        <v/>
      </c>
    </row>
    <row r="2042" spans="13:14" x14ac:dyDescent="0.25">
      <c r="M2042" t="str">
        <f>IFERROR(INDEX(INVENTAIRE!$A$4:$A$502,INVENTAIRE!Q1047956),"")</f>
        <v/>
      </c>
      <c r="N2042" t="str">
        <f>IFERROR(INDEX('EMPRUNT MATERIEL'!$C$4:$C$361,'EMPRUNT MATERIEL'!L1047817),"")</f>
        <v/>
      </c>
    </row>
    <row r="2043" spans="13:14" x14ac:dyDescent="0.25">
      <c r="M2043" t="str">
        <f>IFERROR(INDEX(INVENTAIRE!$A$4:$A$502,INVENTAIRE!Q1047957),"")</f>
        <v/>
      </c>
      <c r="N2043" t="str">
        <f>IFERROR(INDEX('EMPRUNT MATERIEL'!$C$4:$C$361,'EMPRUNT MATERIEL'!L1047818),"")</f>
        <v/>
      </c>
    </row>
    <row r="2044" spans="13:14" x14ac:dyDescent="0.25">
      <c r="M2044" t="str">
        <f>IFERROR(INDEX(INVENTAIRE!$A$4:$A$502,INVENTAIRE!Q1047958),"")</f>
        <v/>
      </c>
      <c r="N2044" t="str">
        <f>IFERROR(INDEX('EMPRUNT MATERIEL'!$C$4:$C$361,'EMPRUNT MATERIEL'!L1047819),"")</f>
        <v/>
      </c>
    </row>
    <row r="2045" spans="13:14" x14ac:dyDescent="0.25">
      <c r="M2045" t="str">
        <f>IFERROR(INDEX(INVENTAIRE!$A$4:$A$502,INVENTAIRE!Q1047959),"")</f>
        <v/>
      </c>
      <c r="N2045" t="str">
        <f>IFERROR(INDEX('EMPRUNT MATERIEL'!$C$4:$C$361,'EMPRUNT MATERIEL'!L1047820),"")</f>
        <v/>
      </c>
    </row>
    <row r="2046" spans="13:14" x14ac:dyDescent="0.25">
      <c r="M2046" t="str">
        <f>IFERROR(INDEX(INVENTAIRE!$A$4:$A$502,INVENTAIRE!Q1047960),"")</f>
        <v/>
      </c>
      <c r="N2046" t="str">
        <f>IFERROR(INDEX('EMPRUNT MATERIEL'!$C$4:$C$361,'EMPRUNT MATERIEL'!L1047821),"")</f>
        <v/>
      </c>
    </row>
    <row r="2047" spans="13:14" x14ac:dyDescent="0.25">
      <c r="M2047" t="str">
        <f>IFERROR(INDEX(INVENTAIRE!$A$4:$A$502,INVENTAIRE!Q1047961),"")</f>
        <v/>
      </c>
      <c r="N2047" t="str">
        <f>IFERROR(INDEX('EMPRUNT MATERIEL'!$C$4:$C$361,'EMPRUNT MATERIEL'!L1047822),"")</f>
        <v/>
      </c>
    </row>
    <row r="2048" spans="13:14" x14ac:dyDescent="0.25">
      <c r="M2048" t="str">
        <f>IFERROR(INDEX(INVENTAIRE!$A$4:$A$502,INVENTAIRE!Q1047962),"")</f>
        <v/>
      </c>
      <c r="N2048" t="str">
        <f>IFERROR(INDEX('EMPRUNT MATERIEL'!$C$4:$C$361,'EMPRUNT MATERIEL'!L1047823),"")</f>
        <v/>
      </c>
    </row>
    <row r="2049" spans="13:14" x14ac:dyDescent="0.25">
      <c r="M2049" t="str">
        <f>IFERROR(INDEX(INVENTAIRE!$A$4:$A$502,INVENTAIRE!Q1047963),"")</f>
        <v/>
      </c>
      <c r="N2049" t="str">
        <f>IFERROR(INDEX('EMPRUNT MATERIEL'!$C$4:$C$361,'EMPRUNT MATERIEL'!L1047824),"")</f>
        <v/>
      </c>
    </row>
    <row r="2050" spans="13:14" x14ac:dyDescent="0.25">
      <c r="M2050" t="str">
        <f>IFERROR(INDEX(INVENTAIRE!$A$4:$A$502,INVENTAIRE!Q1047964),"")</f>
        <v/>
      </c>
      <c r="N2050" t="str">
        <f>IFERROR(INDEX('EMPRUNT MATERIEL'!$C$4:$C$361,'EMPRUNT MATERIEL'!L1047825),"")</f>
        <v/>
      </c>
    </row>
    <row r="2051" spans="13:14" x14ac:dyDescent="0.25">
      <c r="M2051" t="str">
        <f>IFERROR(INDEX(INVENTAIRE!$A$4:$A$502,INVENTAIRE!Q1047965),"")</f>
        <v/>
      </c>
      <c r="N2051" t="str">
        <f>IFERROR(INDEX('EMPRUNT MATERIEL'!$C$4:$C$361,'EMPRUNT MATERIEL'!L1047826),"")</f>
        <v/>
      </c>
    </row>
    <row r="2052" spans="13:14" x14ac:dyDescent="0.25">
      <c r="M2052" t="str">
        <f>IFERROR(INDEX(INVENTAIRE!$A$4:$A$502,INVENTAIRE!Q1047966),"")</f>
        <v/>
      </c>
      <c r="N2052" t="str">
        <f>IFERROR(INDEX('EMPRUNT MATERIEL'!$C$4:$C$361,'EMPRUNT MATERIEL'!L1047827),"")</f>
        <v/>
      </c>
    </row>
    <row r="2053" spans="13:14" x14ac:dyDescent="0.25">
      <c r="M2053" t="str">
        <f>IFERROR(INDEX(INVENTAIRE!$A$4:$A$502,INVENTAIRE!Q1047967),"")</f>
        <v/>
      </c>
      <c r="N2053" t="str">
        <f>IFERROR(INDEX('EMPRUNT MATERIEL'!$C$4:$C$361,'EMPRUNT MATERIEL'!L1047828),"")</f>
        <v/>
      </c>
    </row>
    <row r="2054" spans="13:14" x14ac:dyDescent="0.25">
      <c r="M2054" t="str">
        <f>IFERROR(INDEX(INVENTAIRE!$A$4:$A$502,INVENTAIRE!Q1047968),"")</f>
        <v/>
      </c>
      <c r="N2054" t="str">
        <f>IFERROR(INDEX('EMPRUNT MATERIEL'!$C$4:$C$361,'EMPRUNT MATERIEL'!L1047829),"")</f>
        <v/>
      </c>
    </row>
    <row r="2055" spans="13:14" x14ac:dyDescent="0.25">
      <c r="M2055" t="str">
        <f>IFERROR(INDEX(INVENTAIRE!$A$4:$A$502,INVENTAIRE!Q1047969),"")</f>
        <v/>
      </c>
      <c r="N2055" t="str">
        <f>IFERROR(INDEX('EMPRUNT MATERIEL'!$C$4:$C$361,'EMPRUNT MATERIEL'!L1047830),"")</f>
        <v/>
      </c>
    </row>
    <row r="2056" spans="13:14" x14ac:dyDescent="0.25">
      <c r="M2056" t="str">
        <f>IFERROR(INDEX(INVENTAIRE!$A$4:$A$502,INVENTAIRE!Q1047970),"")</f>
        <v/>
      </c>
      <c r="N2056" t="str">
        <f>IFERROR(INDEX('EMPRUNT MATERIEL'!$C$4:$C$361,'EMPRUNT MATERIEL'!L1047831),"")</f>
        <v/>
      </c>
    </row>
    <row r="2057" spans="13:14" x14ac:dyDescent="0.25">
      <c r="M2057" t="str">
        <f>IFERROR(INDEX(INVENTAIRE!$A$4:$A$502,INVENTAIRE!Q1047971),"")</f>
        <v/>
      </c>
      <c r="N2057" t="str">
        <f>IFERROR(INDEX('EMPRUNT MATERIEL'!$C$4:$C$361,'EMPRUNT MATERIEL'!L1047832),"")</f>
        <v/>
      </c>
    </row>
    <row r="2058" spans="13:14" x14ac:dyDescent="0.25">
      <c r="M2058" t="str">
        <f>IFERROR(INDEX(INVENTAIRE!$A$4:$A$502,INVENTAIRE!Q1047972),"")</f>
        <v/>
      </c>
      <c r="N2058" t="str">
        <f>IFERROR(INDEX('EMPRUNT MATERIEL'!$C$4:$C$361,'EMPRUNT MATERIEL'!L1047833),"")</f>
        <v/>
      </c>
    </row>
    <row r="2059" spans="13:14" x14ac:dyDescent="0.25">
      <c r="M2059" t="str">
        <f>IFERROR(INDEX(INVENTAIRE!$A$4:$A$502,INVENTAIRE!Q1047973),"")</f>
        <v/>
      </c>
      <c r="N2059" t="str">
        <f>IFERROR(INDEX('EMPRUNT MATERIEL'!$C$4:$C$361,'EMPRUNT MATERIEL'!L1047834),"")</f>
        <v/>
      </c>
    </row>
    <row r="2060" spans="13:14" x14ac:dyDescent="0.25">
      <c r="M2060" t="str">
        <f>IFERROR(INDEX(INVENTAIRE!$A$4:$A$502,INVENTAIRE!Q1047974),"")</f>
        <v/>
      </c>
      <c r="N2060" t="str">
        <f>IFERROR(INDEX('EMPRUNT MATERIEL'!$C$4:$C$361,'EMPRUNT MATERIEL'!L1047835),"")</f>
        <v/>
      </c>
    </row>
    <row r="2061" spans="13:14" x14ac:dyDescent="0.25">
      <c r="M2061" t="str">
        <f>IFERROR(INDEX(INVENTAIRE!$A$4:$A$502,INVENTAIRE!Q1047975),"")</f>
        <v/>
      </c>
      <c r="N2061" t="str">
        <f>IFERROR(INDEX('EMPRUNT MATERIEL'!$C$4:$C$361,'EMPRUNT MATERIEL'!L1047836),"")</f>
        <v/>
      </c>
    </row>
    <row r="2062" spans="13:14" x14ac:dyDescent="0.25">
      <c r="M2062" t="str">
        <f>IFERROR(INDEX(INVENTAIRE!$A$4:$A$502,INVENTAIRE!Q1047976),"")</f>
        <v/>
      </c>
      <c r="N2062" t="str">
        <f>IFERROR(INDEX('EMPRUNT MATERIEL'!$C$4:$C$361,'EMPRUNT MATERIEL'!L1047837),"")</f>
        <v/>
      </c>
    </row>
    <row r="2063" spans="13:14" x14ac:dyDescent="0.25">
      <c r="M2063" t="str">
        <f>IFERROR(INDEX(INVENTAIRE!$A$4:$A$502,INVENTAIRE!Q1047977),"")</f>
        <v/>
      </c>
      <c r="N2063" t="str">
        <f>IFERROR(INDEX('EMPRUNT MATERIEL'!$C$4:$C$361,'EMPRUNT MATERIEL'!L1047838),"")</f>
        <v/>
      </c>
    </row>
    <row r="2064" spans="13:14" x14ac:dyDescent="0.25">
      <c r="M2064" t="str">
        <f>IFERROR(INDEX(INVENTAIRE!$A$4:$A$502,INVENTAIRE!Q1047978),"")</f>
        <v/>
      </c>
      <c r="N2064" t="str">
        <f>IFERROR(INDEX('EMPRUNT MATERIEL'!$C$4:$C$361,'EMPRUNT MATERIEL'!L1047839),"")</f>
        <v/>
      </c>
    </row>
    <row r="2065" spans="13:14" x14ac:dyDescent="0.25">
      <c r="M2065" t="str">
        <f>IFERROR(INDEX(INVENTAIRE!$A$4:$A$502,INVENTAIRE!Q1047979),"")</f>
        <v/>
      </c>
      <c r="N2065" t="str">
        <f>IFERROR(INDEX('EMPRUNT MATERIEL'!$C$4:$C$361,'EMPRUNT MATERIEL'!L1047840),"")</f>
        <v/>
      </c>
    </row>
    <row r="2066" spans="13:14" x14ac:dyDescent="0.25">
      <c r="M2066" t="str">
        <f>IFERROR(INDEX(INVENTAIRE!$A$4:$A$502,INVENTAIRE!Q1047980),"")</f>
        <v/>
      </c>
      <c r="N2066" t="str">
        <f>IFERROR(INDEX('EMPRUNT MATERIEL'!$C$4:$C$361,'EMPRUNT MATERIEL'!L1047841),"")</f>
        <v/>
      </c>
    </row>
    <row r="2067" spans="13:14" x14ac:dyDescent="0.25">
      <c r="M2067" t="str">
        <f>IFERROR(INDEX(INVENTAIRE!$A$4:$A$502,INVENTAIRE!Q1047981),"")</f>
        <v/>
      </c>
      <c r="N2067" t="str">
        <f>IFERROR(INDEX('EMPRUNT MATERIEL'!$C$4:$C$361,'EMPRUNT MATERIEL'!L1047842),"")</f>
        <v/>
      </c>
    </row>
    <row r="2068" spans="13:14" x14ac:dyDescent="0.25">
      <c r="M2068" t="str">
        <f>IFERROR(INDEX(INVENTAIRE!$A$4:$A$502,INVENTAIRE!Q1047982),"")</f>
        <v/>
      </c>
      <c r="N2068" t="str">
        <f>IFERROR(INDEX('EMPRUNT MATERIEL'!$C$4:$C$361,'EMPRUNT MATERIEL'!L1047843),"")</f>
        <v/>
      </c>
    </row>
    <row r="2069" spans="13:14" x14ac:dyDescent="0.25">
      <c r="M2069" t="str">
        <f>IFERROR(INDEX(INVENTAIRE!$A$4:$A$502,INVENTAIRE!Q1047983),"")</f>
        <v/>
      </c>
      <c r="N2069" t="str">
        <f>IFERROR(INDEX('EMPRUNT MATERIEL'!$C$4:$C$361,'EMPRUNT MATERIEL'!L1047844),"")</f>
        <v/>
      </c>
    </row>
    <row r="2070" spans="13:14" x14ac:dyDescent="0.25">
      <c r="M2070" t="str">
        <f>IFERROR(INDEX(INVENTAIRE!$A$4:$A$502,INVENTAIRE!Q1047984),"")</f>
        <v/>
      </c>
      <c r="N2070" t="str">
        <f>IFERROR(INDEX('EMPRUNT MATERIEL'!$C$4:$C$361,'EMPRUNT MATERIEL'!L1047845),"")</f>
        <v/>
      </c>
    </row>
    <row r="2071" spans="13:14" x14ac:dyDescent="0.25">
      <c r="M2071" t="str">
        <f>IFERROR(INDEX(INVENTAIRE!$A$4:$A$502,INVENTAIRE!Q1047985),"")</f>
        <v/>
      </c>
      <c r="N2071" t="str">
        <f>IFERROR(INDEX('EMPRUNT MATERIEL'!$C$4:$C$361,'EMPRUNT MATERIEL'!L1047846),"")</f>
        <v/>
      </c>
    </row>
    <row r="2072" spans="13:14" x14ac:dyDescent="0.25">
      <c r="M2072" t="str">
        <f>IFERROR(INDEX(INVENTAIRE!$A$4:$A$502,INVENTAIRE!Q1047986),"")</f>
        <v/>
      </c>
      <c r="N2072" t="str">
        <f>IFERROR(INDEX('EMPRUNT MATERIEL'!$C$4:$C$361,'EMPRUNT MATERIEL'!L1047847),"")</f>
        <v/>
      </c>
    </row>
    <row r="2073" spans="13:14" x14ac:dyDescent="0.25">
      <c r="M2073" t="str">
        <f>IFERROR(INDEX(INVENTAIRE!$A$4:$A$502,INVENTAIRE!Q1047987),"")</f>
        <v/>
      </c>
      <c r="N2073" t="str">
        <f>IFERROR(INDEX('EMPRUNT MATERIEL'!$C$4:$C$361,'EMPRUNT MATERIEL'!L1047848),"")</f>
        <v/>
      </c>
    </row>
    <row r="2074" spans="13:14" x14ac:dyDescent="0.25">
      <c r="M2074" t="str">
        <f>IFERROR(INDEX(INVENTAIRE!$A$4:$A$502,INVENTAIRE!Q1047988),"")</f>
        <v/>
      </c>
      <c r="N2074" t="str">
        <f>IFERROR(INDEX('EMPRUNT MATERIEL'!$C$4:$C$361,'EMPRUNT MATERIEL'!L1047849),"")</f>
        <v/>
      </c>
    </row>
    <row r="2075" spans="13:14" x14ac:dyDescent="0.25">
      <c r="M2075" t="str">
        <f>IFERROR(INDEX(INVENTAIRE!$A$4:$A$502,INVENTAIRE!Q1047989),"")</f>
        <v/>
      </c>
      <c r="N2075" t="str">
        <f>IFERROR(INDEX('EMPRUNT MATERIEL'!$C$4:$C$361,'EMPRUNT MATERIEL'!L1047850),"")</f>
        <v/>
      </c>
    </row>
    <row r="2076" spans="13:14" x14ac:dyDescent="0.25">
      <c r="M2076" t="str">
        <f>IFERROR(INDEX(INVENTAIRE!$A$4:$A$502,INVENTAIRE!Q1047990),"")</f>
        <v/>
      </c>
      <c r="N2076" t="str">
        <f>IFERROR(INDEX('EMPRUNT MATERIEL'!$C$4:$C$361,'EMPRUNT MATERIEL'!L1047851),"")</f>
        <v/>
      </c>
    </row>
    <row r="2077" spans="13:14" x14ac:dyDescent="0.25">
      <c r="M2077" t="str">
        <f>IFERROR(INDEX(INVENTAIRE!$A$4:$A$502,INVENTAIRE!Q1047991),"")</f>
        <v/>
      </c>
      <c r="N2077" t="str">
        <f>IFERROR(INDEX('EMPRUNT MATERIEL'!$C$4:$C$361,'EMPRUNT MATERIEL'!L1047852),"")</f>
        <v/>
      </c>
    </row>
    <row r="2078" spans="13:14" x14ac:dyDescent="0.25">
      <c r="M2078" t="str">
        <f>IFERROR(INDEX(INVENTAIRE!$A$4:$A$502,INVENTAIRE!Q1047992),"")</f>
        <v/>
      </c>
      <c r="N2078" t="str">
        <f>IFERROR(INDEX('EMPRUNT MATERIEL'!$C$4:$C$361,'EMPRUNT MATERIEL'!L1047853),"")</f>
        <v/>
      </c>
    </row>
    <row r="2079" spans="13:14" x14ac:dyDescent="0.25">
      <c r="M2079" t="str">
        <f>IFERROR(INDEX(INVENTAIRE!$A$4:$A$502,INVENTAIRE!Q1047993),"")</f>
        <v/>
      </c>
      <c r="N2079" t="str">
        <f>IFERROR(INDEX('EMPRUNT MATERIEL'!$C$4:$C$361,'EMPRUNT MATERIEL'!L1047854),"")</f>
        <v/>
      </c>
    </row>
    <row r="2080" spans="13:14" x14ac:dyDescent="0.25">
      <c r="M2080" t="str">
        <f>IFERROR(INDEX(INVENTAIRE!$A$4:$A$502,INVENTAIRE!Q1047994),"")</f>
        <v/>
      </c>
      <c r="N2080" t="str">
        <f>IFERROR(INDEX('EMPRUNT MATERIEL'!$C$4:$C$361,'EMPRUNT MATERIEL'!L1047855),"")</f>
        <v/>
      </c>
    </row>
    <row r="2081" spans="13:14" x14ac:dyDescent="0.25">
      <c r="M2081" t="str">
        <f>IFERROR(INDEX(INVENTAIRE!$A$4:$A$502,INVENTAIRE!Q1047995),"")</f>
        <v/>
      </c>
      <c r="N2081" t="str">
        <f>IFERROR(INDEX('EMPRUNT MATERIEL'!$C$4:$C$361,'EMPRUNT MATERIEL'!L1047856),"")</f>
        <v/>
      </c>
    </row>
    <row r="2082" spans="13:14" x14ac:dyDescent="0.25">
      <c r="M2082" t="str">
        <f>IFERROR(INDEX(INVENTAIRE!$A$4:$A$502,INVENTAIRE!Q1047996),"")</f>
        <v/>
      </c>
      <c r="N2082" t="str">
        <f>IFERROR(INDEX('EMPRUNT MATERIEL'!$C$4:$C$361,'EMPRUNT MATERIEL'!L1047857),"")</f>
        <v/>
      </c>
    </row>
    <row r="2083" spans="13:14" x14ac:dyDescent="0.25">
      <c r="M2083" t="str">
        <f>IFERROR(INDEX(INVENTAIRE!$A$4:$A$502,INVENTAIRE!Q1047997),"")</f>
        <v/>
      </c>
      <c r="N2083" t="str">
        <f>IFERROR(INDEX('EMPRUNT MATERIEL'!$C$4:$C$361,'EMPRUNT MATERIEL'!L1047858),"")</f>
        <v/>
      </c>
    </row>
    <row r="2084" spans="13:14" x14ac:dyDescent="0.25">
      <c r="M2084" t="str">
        <f>IFERROR(INDEX(INVENTAIRE!$A$4:$A$502,INVENTAIRE!Q1047998),"")</f>
        <v/>
      </c>
      <c r="N2084" t="str">
        <f>IFERROR(INDEX('EMPRUNT MATERIEL'!$C$4:$C$361,'EMPRUNT MATERIEL'!L1047859),"")</f>
        <v/>
      </c>
    </row>
    <row r="2085" spans="13:14" x14ac:dyDescent="0.25">
      <c r="M2085" t="str">
        <f>IFERROR(INDEX(INVENTAIRE!$A$4:$A$502,INVENTAIRE!Q1047999),"")</f>
        <v/>
      </c>
      <c r="N2085" t="str">
        <f>IFERROR(INDEX('EMPRUNT MATERIEL'!$C$4:$C$361,'EMPRUNT MATERIEL'!L1047860),"")</f>
        <v/>
      </c>
    </row>
    <row r="2086" spans="13:14" x14ac:dyDescent="0.25">
      <c r="M2086" t="str">
        <f>IFERROR(INDEX(INVENTAIRE!$A$4:$A$502,INVENTAIRE!Q1048000),"")</f>
        <v/>
      </c>
      <c r="N2086" t="str">
        <f>IFERROR(INDEX('EMPRUNT MATERIEL'!$C$4:$C$361,'EMPRUNT MATERIEL'!L1047861),"")</f>
        <v/>
      </c>
    </row>
    <row r="2087" spans="13:14" x14ac:dyDescent="0.25">
      <c r="M2087" t="str">
        <f>IFERROR(INDEX(INVENTAIRE!$A$4:$A$502,INVENTAIRE!Q1048001),"")</f>
        <v/>
      </c>
      <c r="N2087" t="str">
        <f>IFERROR(INDEX('EMPRUNT MATERIEL'!$C$4:$C$361,'EMPRUNT MATERIEL'!L1047862),"")</f>
        <v/>
      </c>
    </row>
    <row r="2088" spans="13:14" x14ac:dyDescent="0.25">
      <c r="M2088" t="str">
        <f>IFERROR(INDEX(INVENTAIRE!$A$4:$A$502,INVENTAIRE!Q1048002),"")</f>
        <v/>
      </c>
      <c r="N2088" t="str">
        <f>IFERROR(INDEX('EMPRUNT MATERIEL'!$C$4:$C$361,'EMPRUNT MATERIEL'!L1047863),"")</f>
        <v/>
      </c>
    </row>
    <row r="2089" spans="13:14" x14ac:dyDescent="0.25">
      <c r="M2089" t="str">
        <f>IFERROR(INDEX(INVENTAIRE!$A$4:$A$502,INVENTAIRE!Q1048003),"")</f>
        <v/>
      </c>
      <c r="N2089" t="str">
        <f>IFERROR(INDEX('EMPRUNT MATERIEL'!$C$4:$C$361,'EMPRUNT MATERIEL'!L1047864),"")</f>
        <v/>
      </c>
    </row>
    <row r="2090" spans="13:14" x14ac:dyDescent="0.25">
      <c r="M2090" t="str">
        <f>IFERROR(INDEX(INVENTAIRE!$A$4:$A$502,INVENTAIRE!Q1048004),"")</f>
        <v/>
      </c>
      <c r="N2090" t="str">
        <f>IFERROR(INDEX('EMPRUNT MATERIEL'!$C$4:$C$361,'EMPRUNT MATERIEL'!L1047865),"")</f>
        <v/>
      </c>
    </row>
    <row r="2091" spans="13:14" x14ac:dyDescent="0.25">
      <c r="M2091" t="str">
        <f>IFERROR(INDEX(INVENTAIRE!$A$4:$A$502,INVENTAIRE!Q1048005),"")</f>
        <v/>
      </c>
      <c r="N2091" t="str">
        <f>IFERROR(INDEX('EMPRUNT MATERIEL'!$C$4:$C$361,'EMPRUNT MATERIEL'!L1047866),"")</f>
        <v/>
      </c>
    </row>
    <row r="2092" spans="13:14" x14ac:dyDescent="0.25">
      <c r="M2092" t="str">
        <f>IFERROR(INDEX(INVENTAIRE!$A$4:$A$502,INVENTAIRE!Q1048006),"")</f>
        <v/>
      </c>
      <c r="N2092" t="str">
        <f>IFERROR(INDEX('EMPRUNT MATERIEL'!$C$4:$C$361,'EMPRUNT MATERIEL'!L1047867),"")</f>
        <v/>
      </c>
    </row>
    <row r="2093" spans="13:14" x14ac:dyDescent="0.25">
      <c r="M2093" t="str">
        <f>IFERROR(INDEX(INVENTAIRE!$A$4:$A$502,INVENTAIRE!Q1048007),"")</f>
        <v/>
      </c>
      <c r="N2093" t="str">
        <f>IFERROR(INDEX('EMPRUNT MATERIEL'!$C$4:$C$361,'EMPRUNT MATERIEL'!L1047868),"")</f>
        <v/>
      </c>
    </row>
    <row r="2094" spans="13:14" x14ac:dyDescent="0.25">
      <c r="M2094" t="str">
        <f>IFERROR(INDEX(INVENTAIRE!$A$4:$A$502,INVENTAIRE!Q1048008),"")</f>
        <v/>
      </c>
      <c r="N2094" t="str">
        <f>IFERROR(INDEX('EMPRUNT MATERIEL'!$C$4:$C$361,'EMPRUNT MATERIEL'!L1047869),"")</f>
        <v/>
      </c>
    </row>
    <row r="2095" spans="13:14" x14ac:dyDescent="0.25">
      <c r="M2095" t="str">
        <f>IFERROR(INDEX(INVENTAIRE!$A$4:$A$502,INVENTAIRE!Q1048009),"")</f>
        <v/>
      </c>
      <c r="N2095" t="str">
        <f>IFERROR(INDEX('EMPRUNT MATERIEL'!$C$4:$C$361,'EMPRUNT MATERIEL'!L1047870),"")</f>
        <v/>
      </c>
    </row>
    <row r="2096" spans="13:14" x14ac:dyDescent="0.25">
      <c r="M2096" t="str">
        <f>IFERROR(INDEX(INVENTAIRE!$A$4:$A$502,INVENTAIRE!Q1048010),"")</f>
        <v/>
      </c>
      <c r="N2096" t="str">
        <f>IFERROR(INDEX('EMPRUNT MATERIEL'!$C$4:$C$361,'EMPRUNT MATERIEL'!L1047871),"")</f>
        <v/>
      </c>
    </row>
    <row r="2097" spans="13:14" x14ac:dyDescent="0.25">
      <c r="M2097" t="str">
        <f>IFERROR(INDEX(INVENTAIRE!$A$4:$A$502,INVENTAIRE!Q1048011),"")</f>
        <v/>
      </c>
      <c r="N2097" t="str">
        <f>IFERROR(INDEX('EMPRUNT MATERIEL'!$C$4:$C$361,'EMPRUNT MATERIEL'!L1047872),"")</f>
        <v/>
      </c>
    </row>
    <row r="2098" spans="13:14" x14ac:dyDescent="0.25">
      <c r="M2098" t="str">
        <f>IFERROR(INDEX(INVENTAIRE!$A$4:$A$502,INVENTAIRE!Q1048012),"")</f>
        <v/>
      </c>
      <c r="N2098" t="str">
        <f>IFERROR(INDEX('EMPRUNT MATERIEL'!$C$4:$C$361,'EMPRUNT MATERIEL'!L1047873),"")</f>
        <v/>
      </c>
    </row>
    <row r="2099" spans="13:14" x14ac:dyDescent="0.25">
      <c r="M2099" t="str">
        <f>IFERROR(INDEX(INVENTAIRE!$A$4:$A$502,INVENTAIRE!Q1048013),"")</f>
        <v/>
      </c>
      <c r="N2099" t="str">
        <f>IFERROR(INDEX('EMPRUNT MATERIEL'!$C$4:$C$361,'EMPRUNT MATERIEL'!L1047874),"")</f>
        <v/>
      </c>
    </row>
    <row r="2100" spans="13:14" x14ac:dyDescent="0.25">
      <c r="M2100" t="str">
        <f>IFERROR(INDEX(INVENTAIRE!$A$4:$A$502,INVENTAIRE!Q1048014),"")</f>
        <v/>
      </c>
      <c r="N2100" t="str">
        <f>IFERROR(INDEX('EMPRUNT MATERIEL'!$C$4:$C$361,'EMPRUNT MATERIEL'!L1047875),"")</f>
        <v/>
      </c>
    </row>
    <row r="2101" spans="13:14" x14ac:dyDescent="0.25">
      <c r="M2101" t="str">
        <f>IFERROR(INDEX(INVENTAIRE!$A$4:$A$502,INVENTAIRE!Q1048015),"")</f>
        <v/>
      </c>
      <c r="N2101" t="str">
        <f>IFERROR(INDEX('EMPRUNT MATERIEL'!$C$4:$C$361,'EMPRUNT MATERIEL'!L1047876),"")</f>
        <v/>
      </c>
    </row>
    <row r="2102" spans="13:14" x14ac:dyDescent="0.25">
      <c r="M2102" t="str">
        <f>IFERROR(INDEX(INVENTAIRE!$A$4:$A$502,INVENTAIRE!Q1048016),"")</f>
        <v/>
      </c>
      <c r="N2102" t="str">
        <f>IFERROR(INDEX('EMPRUNT MATERIEL'!$C$4:$C$361,'EMPRUNT MATERIEL'!L1047877),"")</f>
        <v/>
      </c>
    </row>
    <row r="2103" spans="13:14" x14ac:dyDescent="0.25">
      <c r="M2103" t="str">
        <f>IFERROR(INDEX(INVENTAIRE!$A$4:$A$502,INVENTAIRE!Q1048017),"")</f>
        <v/>
      </c>
      <c r="N2103" t="str">
        <f>IFERROR(INDEX('EMPRUNT MATERIEL'!$C$4:$C$361,'EMPRUNT MATERIEL'!L1047878),"")</f>
        <v/>
      </c>
    </row>
    <row r="2104" spans="13:14" x14ac:dyDescent="0.25">
      <c r="M2104" t="str">
        <f>IFERROR(INDEX(INVENTAIRE!$A$4:$A$502,INVENTAIRE!Q1048018),"")</f>
        <v/>
      </c>
      <c r="N2104" t="str">
        <f>IFERROR(INDEX('EMPRUNT MATERIEL'!$C$4:$C$361,'EMPRUNT MATERIEL'!L1047879),"")</f>
        <v/>
      </c>
    </row>
    <row r="2105" spans="13:14" x14ac:dyDescent="0.25">
      <c r="M2105" t="str">
        <f>IFERROR(INDEX(INVENTAIRE!$A$4:$A$502,INVENTAIRE!Q1048019),"")</f>
        <v/>
      </c>
      <c r="N2105" t="str">
        <f>IFERROR(INDEX('EMPRUNT MATERIEL'!$C$4:$C$361,'EMPRUNT MATERIEL'!L1047880),"")</f>
        <v/>
      </c>
    </row>
    <row r="2106" spans="13:14" x14ac:dyDescent="0.25">
      <c r="M2106" t="str">
        <f>IFERROR(INDEX(INVENTAIRE!$A$4:$A$502,INVENTAIRE!Q1048020),"")</f>
        <v/>
      </c>
      <c r="N2106" t="str">
        <f>IFERROR(INDEX('EMPRUNT MATERIEL'!$C$4:$C$361,'EMPRUNT MATERIEL'!L1047881),"")</f>
        <v/>
      </c>
    </row>
    <row r="2107" spans="13:14" x14ac:dyDescent="0.25">
      <c r="M2107" t="str">
        <f>IFERROR(INDEX(INVENTAIRE!$A$4:$A$502,INVENTAIRE!Q1048021),"")</f>
        <v/>
      </c>
      <c r="N2107" t="str">
        <f>IFERROR(INDEX('EMPRUNT MATERIEL'!$C$4:$C$361,'EMPRUNT MATERIEL'!L1047882),"")</f>
        <v/>
      </c>
    </row>
    <row r="2108" spans="13:14" x14ac:dyDescent="0.25">
      <c r="M2108" t="str">
        <f>IFERROR(INDEX(INVENTAIRE!$A$4:$A$502,INVENTAIRE!Q1048022),"")</f>
        <v/>
      </c>
      <c r="N2108" t="str">
        <f>IFERROR(INDEX('EMPRUNT MATERIEL'!$C$4:$C$361,'EMPRUNT MATERIEL'!L1047883),"")</f>
        <v/>
      </c>
    </row>
    <row r="2109" spans="13:14" x14ac:dyDescent="0.25">
      <c r="M2109" t="str">
        <f>IFERROR(INDEX(INVENTAIRE!$A$4:$A$502,INVENTAIRE!Q1048023),"")</f>
        <v/>
      </c>
      <c r="N2109" t="str">
        <f>IFERROR(INDEX('EMPRUNT MATERIEL'!$C$4:$C$361,'EMPRUNT MATERIEL'!L1047884),"")</f>
        <v/>
      </c>
    </row>
    <row r="2110" spans="13:14" x14ac:dyDescent="0.25">
      <c r="M2110" t="str">
        <f>IFERROR(INDEX(INVENTAIRE!$A$4:$A$502,INVENTAIRE!Q1048024),"")</f>
        <v/>
      </c>
      <c r="N2110" t="str">
        <f>IFERROR(INDEX('EMPRUNT MATERIEL'!$C$4:$C$361,'EMPRUNT MATERIEL'!L1047885),"")</f>
        <v/>
      </c>
    </row>
    <row r="2111" spans="13:14" x14ac:dyDescent="0.25">
      <c r="M2111" t="str">
        <f>IFERROR(INDEX(INVENTAIRE!$A$4:$A$502,INVENTAIRE!Q1048025),"")</f>
        <v/>
      </c>
      <c r="N2111" t="str">
        <f>IFERROR(INDEX('EMPRUNT MATERIEL'!$C$4:$C$361,'EMPRUNT MATERIEL'!L1047886),"")</f>
        <v/>
      </c>
    </row>
    <row r="2112" spans="13:14" x14ac:dyDescent="0.25">
      <c r="M2112" t="str">
        <f>IFERROR(INDEX(INVENTAIRE!$A$4:$A$502,INVENTAIRE!Q1048026),"")</f>
        <v/>
      </c>
      <c r="N2112" t="str">
        <f>IFERROR(INDEX('EMPRUNT MATERIEL'!$C$4:$C$361,'EMPRUNT MATERIEL'!L1047887),"")</f>
        <v/>
      </c>
    </row>
    <row r="2113" spans="13:14" x14ac:dyDescent="0.25">
      <c r="M2113" t="str">
        <f>IFERROR(INDEX(INVENTAIRE!$A$4:$A$502,INVENTAIRE!Q1048027),"")</f>
        <v/>
      </c>
      <c r="N2113" t="str">
        <f>IFERROR(INDEX('EMPRUNT MATERIEL'!$C$4:$C$361,'EMPRUNT MATERIEL'!L1047888),"")</f>
        <v/>
      </c>
    </row>
    <row r="2114" spans="13:14" x14ac:dyDescent="0.25">
      <c r="M2114" t="str">
        <f>IFERROR(INDEX(INVENTAIRE!$A$4:$A$502,INVENTAIRE!Q1048028),"")</f>
        <v/>
      </c>
      <c r="N2114" t="str">
        <f>IFERROR(INDEX('EMPRUNT MATERIEL'!$C$4:$C$361,'EMPRUNT MATERIEL'!L1047889),"")</f>
        <v/>
      </c>
    </row>
    <row r="2115" spans="13:14" x14ac:dyDescent="0.25">
      <c r="M2115" t="str">
        <f>IFERROR(INDEX(INVENTAIRE!$A$4:$A$502,INVENTAIRE!Q1048029),"")</f>
        <v/>
      </c>
      <c r="N2115" t="str">
        <f>IFERROR(INDEX('EMPRUNT MATERIEL'!$C$4:$C$361,'EMPRUNT MATERIEL'!L1047890),"")</f>
        <v/>
      </c>
    </row>
    <row r="2116" spans="13:14" x14ac:dyDescent="0.25">
      <c r="M2116" t="str">
        <f>IFERROR(INDEX(INVENTAIRE!$A$4:$A$502,INVENTAIRE!Q1048030),"")</f>
        <v/>
      </c>
      <c r="N2116" t="str">
        <f>IFERROR(INDEX('EMPRUNT MATERIEL'!$C$4:$C$361,'EMPRUNT MATERIEL'!L1047891),"")</f>
        <v/>
      </c>
    </row>
    <row r="2117" spans="13:14" x14ac:dyDescent="0.25">
      <c r="M2117" t="str">
        <f>IFERROR(INDEX(INVENTAIRE!$A$4:$A$502,INVENTAIRE!Q1048031),"")</f>
        <v/>
      </c>
      <c r="N2117" t="str">
        <f>IFERROR(INDEX('EMPRUNT MATERIEL'!$C$4:$C$361,'EMPRUNT MATERIEL'!L1047892),"")</f>
        <v/>
      </c>
    </row>
    <row r="2118" spans="13:14" x14ac:dyDescent="0.25">
      <c r="M2118" t="str">
        <f>IFERROR(INDEX(INVENTAIRE!$A$4:$A$502,INVENTAIRE!Q1048032),"")</f>
        <v/>
      </c>
      <c r="N2118" t="str">
        <f>IFERROR(INDEX('EMPRUNT MATERIEL'!$C$4:$C$361,'EMPRUNT MATERIEL'!L1047893),"")</f>
        <v/>
      </c>
    </row>
    <row r="2119" spans="13:14" x14ac:dyDescent="0.25">
      <c r="M2119" t="str">
        <f>IFERROR(INDEX(INVENTAIRE!$A$4:$A$502,INVENTAIRE!Q1048033),"")</f>
        <v/>
      </c>
      <c r="N2119" t="str">
        <f>IFERROR(INDEX('EMPRUNT MATERIEL'!$C$4:$C$361,'EMPRUNT MATERIEL'!L1047894),"")</f>
        <v/>
      </c>
    </row>
    <row r="2120" spans="13:14" x14ac:dyDescent="0.25">
      <c r="M2120" t="str">
        <f>IFERROR(INDEX(INVENTAIRE!$A$4:$A$502,INVENTAIRE!Q1048034),"")</f>
        <v/>
      </c>
      <c r="N2120" t="str">
        <f>IFERROR(INDEX('EMPRUNT MATERIEL'!$C$4:$C$361,'EMPRUNT MATERIEL'!L1047895),"")</f>
        <v/>
      </c>
    </row>
    <row r="2121" spans="13:14" x14ac:dyDescent="0.25">
      <c r="M2121" t="str">
        <f>IFERROR(INDEX(INVENTAIRE!$A$4:$A$502,INVENTAIRE!Q1048035),"")</f>
        <v/>
      </c>
      <c r="N2121" t="str">
        <f>IFERROR(INDEX('EMPRUNT MATERIEL'!$C$4:$C$361,'EMPRUNT MATERIEL'!L1047896),"")</f>
        <v/>
      </c>
    </row>
    <row r="2122" spans="13:14" x14ac:dyDescent="0.25">
      <c r="M2122" t="str">
        <f>IFERROR(INDEX(INVENTAIRE!$A$4:$A$502,INVENTAIRE!Q1048036),"")</f>
        <v/>
      </c>
      <c r="N2122" t="str">
        <f>IFERROR(INDEX('EMPRUNT MATERIEL'!$C$4:$C$361,'EMPRUNT MATERIEL'!L1047897),"")</f>
        <v/>
      </c>
    </row>
    <row r="2123" spans="13:14" x14ac:dyDescent="0.25">
      <c r="M2123" t="str">
        <f>IFERROR(INDEX(INVENTAIRE!$A$4:$A$502,INVENTAIRE!Q1048037),"")</f>
        <v/>
      </c>
      <c r="N2123" t="str">
        <f>IFERROR(INDEX('EMPRUNT MATERIEL'!$C$4:$C$361,'EMPRUNT MATERIEL'!L1047898),"")</f>
        <v/>
      </c>
    </row>
    <row r="2124" spans="13:14" x14ac:dyDescent="0.25">
      <c r="M2124" t="str">
        <f>IFERROR(INDEX(INVENTAIRE!$A$4:$A$502,INVENTAIRE!Q1048038),"")</f>
        <v/>
      </c>
      <c r="N2124" t="str">
        <f>IFERROR(INDEX('EMPRUNT MATERIEL'!$C$4:$C$361,'EMPRUNT MATERIEL'!L1047899),"")</f>
        <v/>
      </c>
    </row>
    <row r="2125" spans="13:14" x14ac:dyDescent="0.25">
      <c r="M2125" t="str">
        <f>IFERROR(INDEX(INVENTAIRE!$A$4:$A$502,INVENTAIRE!Q1048039),"")</f>
        <v/>
      </c>
      <c r="N2125" t="str">
        <f>IFERROR(INDEX('EMPRUNT MATERIEL'!$C$4:$C$361,'EMPRUNT MATERIEL'!L1047900),"")</f>
        <v/>
      </c>
    </row>
    <row r="2126" spans="13:14" x14ac:dyDescent="0.25">
      <c r="M2126" t="str">
        <f>IFERROR(INDEX(INVENTAIRE!$A$4:$A$502,INVENTAIRE!Q1048040),"")</f>
        <v/>
      </c>
      <c r="N2126" t="str">
        <f>IFERROR(INDEX('EMPRUNT MATERIEL'!$C$4:$C$361,'EMPRUNT MATERIEL'!L1047901),"")</f>
        <v/>
      </c>
    </row>
    <row r="2127" spans="13:14" x14ac:dyDescent="0.25">
      <c r="M2127" t="str">
        <f>IFERROR(INDEX(INVENTAIRE!$A$4:$A$502,INVENTAIRE!Q1048041),"")</f>
        <v/>
      </c>
      <c r="N2127" t="str">
        <f>IFERROR(INDEX('EMPRUNT MATERIEL'!$C$4:$C$361,'EMPRUNT MATERIEL'!L1047902),"")</f>
        <v/>
      </c>
    </row>
    <row r="2128" spans="13:14" x14ac:dyDescent="0.25">
      <c r="M2128" t="str">
        <f>IFERROR(INDEX(INVENTAIRE!$A$4:$A$502,INVENTAIRE!Q1048042),"")</f>
        <v/>
      </c>
      <c r="N2128" t="str">
        <f>IFERROR(INDEX('EMPRUNT MATERIEL'!$C$4:$C$361,'EMPRUNT MATERIEL'!L1047903),"")</f>
        <v/>
      </c>
    </row>
    <row r="2129" spans="13:14" x14ac:dyDescent="0.25">
      <c r="M2129" t="str">
        <f>IFERROR(INDEX(INVENTAIRE!$A$4:$A$502,INVENTAIRE!Q1048043),"")</f>
        <v/>
      </c>
      <c r="N2129" t="str">
        <f>IFERROR(INDEX('EMPRUNT MATERIEL'!$C$4:$C$361,'EMPRUNT MATERIEL'!L1047904),"")</f>
        <v/>
      </c>
    </row>
    <row r="2130" spans="13:14" x14ac:dyDescent="0.25">
      <c r="M2130" t="str">
        <f>IFERROR(INDEX(INVENTAIRE!$A$4:$A$502,INVENTAIRE!Q1048044),"")</f>
        <v/>
      </c>
      <c r="N2130" t="str">
        <f>IFERROR(INDEX('EMPRUNT MATERIEL'!$C$4:$C$361,'EMPRUNT MATERIEL'!L1047905),"")</f>
        <v/>
      </c>
    </row>
    <row r="2131" spans="13:14" x14ac:dyDescent="0.25">
      <c r="M2131" t="str">
        <f>IFERROR(INDEX(INVENTAIRE!$A$4:$A$502,INVENTAIRE!Q1048045),"")</f>
        <v/>
      </c>
      <c r="N2131" t="str">
        <f>IFERROR(INDEX('EMPRUNT MATERIEL'!$C$4:$C$361,'EMPRUNT MATERIEL'!L1047906),"")</f>
        <v/>
      </c>
    </row>
    <row r="2132" spans="13:14" x14ac:dyDescent="0.25">
      <c r="M2132" t="str">
        <f>IFERROR(INDEX(INVENTAIRE!$A$4:$A$502,INVENTAIRE!Q1048046),"")</f>
        <v/>
      </c>
      <c r="N2132" t="str">
        <f>IFERROR(INDEX('EMPRUNT MATERIEL'!$C$4:$C$361,'EMPRUNT MATERIEL'!L1047907),"")</f>
        <v/>
      </c>
    </row>
    <row r="2133" spans="13:14" x14ac:dyDescent="0.25">
      <c r="M2133" t="str">
        <f>IFERROR(INDEX(INVENTAIRE!$A$4:$A$502,INVENTAIRE!Q1048047),"")</f>
        <v/>
      </c>
      <c r="N2133" t="str">
        <f>IFERROR(INDEX('EMPRUNT MATERIEL'!$C$4:$C$361,'EMPRUNT MATERIEL'!L1047908),"")</f>
        <v/>
      </c>
    </row>
    <row r="2134" spans="13:14" x14ac:dyDescent="0.25">
      <c r="M2134" t="str">
        <f>IFERROR(INDEX(INVENTAIRE!$A$4:$A$502,INVENTAIRE!Q1048048),"")</f>
        <v/>
      </c>
      <c r="N2134" t="str">
        <f>IFERROR(INDEX('EMPRUNT MATERIEL'!$C$4:$C$361,'EMPRUNT MATERIEL'!L1047909),"")</f>
        <v/>
      </c>
    </row>
    <row r="2135" spans="13:14" x14ac:dyDescent="0.25">
      <c r="M2135" t="str">
        <f>IFERROR(INDEX(INVENTAIRE!$A$4:$A$502,INVENTAIRE!Q1048049),"")</f>
        <v/>
      </c>
      <c r="N2135" t="str">
        <f>IFERROR(INDEX('EMPRUNT MATERIEL'!$C$4:$C$361,'EMPRUNT MATERIEL'!L1047910),"")</f>
        <v/>
      </c>
    </row>
    <row r="2136" spans="13:14" x14ac:dyDescent="0.25">
      <c r="M2136" t="str">
        <f>IFERROR(INDEX(INVENTAIRE!$A$4:$A$502,INVENTAIRE!Q1048050),"")</f>
        <v/>
      </c>
      <c r="N2136" t="str">
        <f>IFERROR(INDEX('EMPRUNT MATERIEL'!$C$4:$C$361,'EMPRUNT MATERIEL'!L1047911),"")</f>
        <v/>
      </c>
    </row>
    <row r="2137" spans="13:14" x14ac:dyDescent="0.25">
      <c r="M2137" t="str">
        <f>IFERROR(INDEX(INVENTAIRE!$A$4:$A$502,INVENTAIRE!Q1048051),"")</f>
        <v/>
      </c>
      <c r="N2137" t="str">
        <f>IFERROR(INDEX('EMPRUNT MATERIEL'!$C$4:$C$361,'EMPRUNT MATERIEL'!L1047912),"")</f>
        <v/>
      </c>
    </row>
    <row r="2138" spans="13:14" x14ac:dyDescent="0.25">
      <c r="M2138" t="str">
        <f>IFERROR(INDEX(INVENTAIRE!$A$4:$A$502,INVENTAIRE!Q1048052),"")</f>
        <v/>
      </c>
      <c r="N2138" t="str">
        <f>IFERROR(INDEX('EMPRUNT MATERIEL'!$C$4:$C$361,'EMPRUNT MATERIEL'!L1047913),"")</f>
        <v/>
      </c>
    </row>
    <row r="2139" spans="13:14" x14ac:dyDescent="0.25">
      <c r="M2139" t="str">
        <f>IFERROR(INDEX(INVENTAIRE!$A$4:$A$502,INVENTAIRE!Q1048053),"")</f>
        <v/>
      </c>
      <c r="N2139" t="str">
        <f>IFERROR(INDEX('EMPRUNT MATERIEL'!$C$4:$C$361,'EMPRUNT MATERIEL'!L1047914),"")</f>
        <v/>
      </c>
    </row>
    <row r="2140" spans="13:14" x14ac:dyDescent="0.25">
      <c r="M2140" t="str">
        <f>IFERROR(INDEX(INVENTAIRE!$A$4:$A$502,INVENTAIRE!Q1048054),"")</f>
        <v/>
      </c>
      <c r="N2140" t="str">
        <f>IFERROR(INDEX('EMPRUNT MATERIEL'!$C$4:$C$361,'EMPRUNT MATERIEL'!L1047915),"")</f>
        <v/>
      </c>
    </row>
    <row r="2141" spans="13:14" x14ac:dyDescent="0.25">
      <c r="M2141" t="str">
        <f>IFERROR(INDEX(INVENTAIRE!$A$4:$A$502,INVENTAIRE!Q1048055),"")</f>
        <v/>
      </c>
      <c r="N2141" t="str">
        <f>IFERROR(INDEX('EMPRUNT MATERIEL'!$C$4:$C$361,'EMPRUNT MATERIEL'!L1047916),"")</f>
        <v/>
      </c>
    </row>
    <row r="2142" spans="13:14" x14ac:dyDescent="0.25">
      <c r="M2142" t="str">
        <f>IFERROR(INDEX(INVENTAIRE!$A$4:$A$502,INVENTAIRE!Q1048056),"")</f>
        <v/>
      </c>
      <c r="N2142" t="str">
        <f>IFERROR(INDEX('EMPRUNT MATERIEL'!$C$4:$C$361,'EMPRUNT MATERIEL'!L1047917),"")</f>
        <v/>
      </c>
    </row>
    <row r="2143" spans="13:14" x14ac:dyDescent="0.25">
      <c r="M2143" t="str">
        <f>IFERROR(INDEX(INVENTAIRE!$A$4:$A$502,INVENTAIRE!Q1048057),"")</f>
        <v/>
      </c>
      <c r="N2143" t="str">
        <f>IFERROR(INDEX('EMPRUNT MATERIEL'!$C$4:$C$361,'EMPRUNT MATERIEL'!L1047918),"")</f>
        <v/>
      </c>
    </row>
    <row r="2144" spans="13:14" x14ac:dyDescent="0.25">
      <c r="M2144" t="str">
        <f>IFERROR(INDEX(INVENTAIRE!$A$4:$A$502,INVENTAIRE!Q1048058),"")</f>
        <v/>
      </c>
      <c r="N2144" t="str">
        <f>IFERROR(INDEX('EMPRUNT MATERIEL'!$C$4:$C$361,'EMPRUNT MATERIEL'!L1047919),"")</f>
        <v/>
      </c>
    </row>
    <row r="2145" spans="13:14" x14ac:dyDescent="0.25">
      <c r="M2145" t="str">
        <f>IFERROR(INDEX(INVENTAIRE!$A$4:$A$502,INVENTAIRE!Q1048059),"")</f>
        <v/>
      </c>
      <c r="N2145" t="str">
        <f>IFERROR(INDEX('EMPRUNT MATERIEL'!$C$4:$C$361,'EMPRUNT MATERIEL'!L1047920),"")</f>
        <v/>
      </c>
    </row>
    <row r="2146" spans="13:14" x14ac:dyDescent="0.25">
      <c r="M2146" t="str">
        <f>IFERROR(INDEX(INVENTAIRE!$A$4:$A$502,INVENTAIRE!Q1048060),"")</f>
        <v/>
      </c>
      <c r="N2146" t="str">
        <f>IFERROR(INDEX('EMPRUNT MATERIEL'!$C$4:$C$361,'EMPRUNT MATERIEL'!L1047921),"")</f>
        <v/>
      </c>
    </row>
    <row r="2147" spans="13:14" x14ac:dyDescent="0.25">
      <c r="M2147" t="str">
        <f>IFERROR(INDEX(INVENTAIRE!$A$4:$A$502,INVENTAIRE!Q1048061),"")</f>
        <v/>
      </c>
      <c r="N2147" t="str">
        <f>IFERROR(INDEX('EMPRUNT MATERIEL'!$C$4:$C$361,'EMPRUNT MATERIEL'!L1047922),"")</f>
        <v/>
      </c>
    </row>
    <row r="2148" spans="13:14" x14ac:dyDescent="0.25">
      <c r="M2148" t="str">
        <f>IFERROR(INDEX(INVENTAIRE!$A$4:$A$502,INVENTAIRE!Q1048062),"")</f>
        <v/>
      </c>
      <c r="N2148" t="str">
        <f>IFERROR(INDEX('EMPRUNT MATERIEL'!$C$4:$C$361,'EMPRUNT MATERIEL'!L1047923),"")</f>
        <v/>
      </c>
    </row>
    <row r="2149" spans="13:14" x14ac:dyDescent="0.25">
      <c r="M2149" t="str">
        <f>IFERROR(INDEX(INVENTAIRE!$A$4:$A$502,INVENTAIRE!Q1048063),"")</f>
        <v/>
      </c>
      <c r="N2149" t="str">
        <f>IFERROR(INDEX('EMPRUNT MATERIEL'!$C$4:$C$361,'EMPRUNT MATERIEL'!L1047924),"")</f>
        <v/>
      </c>
    </row>
    <row r="2150" spans="13:14" x14ac:dyDescent="0.25">
      <c r="M2150" t="str">
        <f>IFERROR(INDEX(INVENTAIRE!$A$4:$A$502,INVENTAIRE!Q1048064),"")</f>
        <v/>
      </c>
      <c r="N2150" t="str">
        <f>IFERROR(INDEX('EMPRUNT MATERIEL'!$C$4:$C$361,'EMPRUNT MATERIEL'!L1047925),"")</f>
        <v/>
      </c>
    </row>
    <row r="2151" spans="13:14" x14ac:dyDescent="0.25">
      <c r="M2151" t="str">
        <f>IFERROR(INDEX(INVENTAIRE!$A$4:$A$502,INVENTAIRE!Q1048065),"")</f>
        <v/>
      </c>
      <c r="N2151" t="str">
        <f>IFERROR(INDEX('EMPRUNT MATERIEL'!$C$4:$C$361,'EMPRUNT MATERIEL'!L1047926),"")</f>
        <v/>
      </c>
    </row>
    <row r="2152" spans="13:14" x14ac:dyDescent="0.25">
      <c r="M2152" t="str">
        <f>IFERROR(INDEX(INVENTAIRE!$A$4:$A$502,INVENTAIRE!Q1048066),"")</f>
        <v/>
      </c>
      <c r="N2152" t="str">
        <f>IFERROR(INDEX('EMPRUNT MATERIEL'!$C$4:$C$361,'EMPRUNT MATERIEL'!L1047927),"")</f>
        <v/>
      </c>
    </row>
    <row r="2153" spans="13:14" x14ac:dyDescent="0.25">
      <c r="M2153" t="str">
        <f>IFERROR(INDEX(INVENTAIRE!$A$4:$A$502,INVENTAIRE!Q1048067),"")</f>
        <v/>
      </c>
      <c r="N2153" t="str">
        <f>IFERROR(INDEX('EMPRUNT MATERIEL'!$C$4:$C$361,'EMPRUNT MATERIEL'!L1047928),"")</f>
        <v/>
      </c>
    </row>
    <row r="2154" spans="13:14" x14ac:dyDescent="0.25">
      <c r="M2154" t="str">
        <f>IFERROR(INDEX(INVENTAIRE!$A$4:$A$502,INVENTAIRE!Q1048068),"")</f>
        <v/>
      </c>
      <c r="N2154" t="str">
        <f>IFERROR(INDEX('EMPRUNT MATERIEL'!$C$4:$C$361,'EMPRUNT MATERIEL'!L1047929),"")</f>
        <v/>
      </c>
    </row>
    <row r="2155" spans="13:14" x14ac:dyDescent="0.25">
      <c r="M2155" t="str">
        <f>IFERROR(INDEX(INVENTAIRE!$A$4:$A$502,INVENTAIRE!Q1048069),"")</f>
        <v/>
      </c>
      <c r="N2155" t="str">
        <f>IFERROR(INDEX('EMPRUNT MATERIEL'!$C$4:$C$361,'EMPRUNT MATERIEL'!L1047930),"")</f>
        <v/>
      </c>
    </row>
    <row r="2156" spans="13:14" x14ac:dyDescent="0.25">
      <c r="M2156" t="str">
        <f>IFERROR(INDEX(INVENTAIRE!$A$4:$A$502,INVENTAIRE!Q1048070),"")</f>
        <v/>
      </c>
      <c r="N2156" t="str">
        <f>IFERROR(INDEX('EMPRUNT MATERIEL'!$C$4:$C$361,'EMPRUNT MATERIEL'!L1047931),"")</f>
        <v/>
      </c>
    </row>
    <row r="2157" spans="13:14" x14ac:dyDescent="0.25">
      <c r="M2157" t="str">
        <f>IFERROR(INDEX(INVENTAIRE!$A$4:$A$502,INVENTAIRE!Q1048071),"")</f>
        <v/>
      </c>
      <c r="N2157" t="str">
        <f>IFERROR(INDEX('EMPRUNT MATERIEL'!$C$4:$C$361,'EMPRUNT MATERIEL'!L1047932),"")</f>
        <v/>
      </c>
    </row>
    <row r="2158" spans="13:14" x14ac:dyDescent="0.25">
      <c r="M2158" t="str">
        <f>IFERROR(INDEX(INVENTAIRE!$A$4:$A$502,INVENTAIRE!Q1048072),"")</f>
        <v/>
      </c>
      <c r="N2158" t="str">
        <f>IFERROR(INDEX('EMPRUNT MATERIEL'!$C$4:$C$361,'EMPRUNT MATERIEL'!L1047933),"")</f>
        <v/>
      </c>
    </row>
    <row r="2159" spans="13:14" x14ac:dyDescent="0.25">
      <c r="M2159" t="str">
        <f>IFERROR(INDEX(INVENTAIRE!$A$4:$A$502,INVENTAIRE!Q1048073),"")</f>
        <v/>
      </c>
      <c r="N2159" t="str">
        <f>IFERROR(INDEX('EMPRUNT MATERIEL'!$C$4:$C$361,'EMPRUNT MATERIEL'!L1047934),"")</f>
        <v/>
      </c>
    </row>
    <row r="2160" spans="13:14" x14ac:dyDescent="0.25">
      <c r="M2160" t="str">
        <f>IFERROR(INDEX(INVENTAIRE!$A$4:$A$502,INVENTAIRE!Q1048074),"")</f>
        <v/>
      </c>
      <c r="N2160" t="str">
        <f>IFERROR(INDEX('EMPRUNT MATERIEL'!$C$4:$C$361,'EMPRUNT MATERIEL'!L1047935),"")</f>
        <v/>
      </c>
    </row>
    <row r="2161" spans="13:14" x14ac:dyDescent="0.25">
      <c r="M2161" t="str">
        <f>IFERROR(INDEX(INVENTAIRE!$A$4:$A$502,INVENTAIRE!Q1048075),"")</f>
        <v/>
      </c>
      <c r="N2161" t="str">
        <f>IFERROR(INDEX('EMPRUNT MATERIEL'!$C$4:$C$361,'EMPRUNT MATERIEL'!L1047936),"")</f>
        <v/>
      </c>
    </row>
    <row r="2162" spans="13:14" x14ac:dyDescent="0.25">
      <c r="M2162" t="str">
        <f>IFERROR(INDEX(INVENTAIRE!$A$4:$A$502,INVENTAIRE!Q1048076),"")</f>
        <v/>
      </c>
      <c r="N2162" t="str">
        <f>IFERROR(INDEX('EMPRUNT MATERIEL'!$C$4:$C$361,'EMPRUNT MATERIEL'!L1047937),"")</f>
        <v/>
      </c>
    </row>
    <row r="2163" spans="13:14" x14ac:dyDescent="0.25">
      <c r="M2163" t="str">
        <f>IFERROR(INDEX(INVENTAIRE!$A$4:$A$502,INVENTAIRE!Q1048077),"")</f>
        <v/>
      </c>
      <c r="N2163" t="str">
        <f>IFERROR(INDEX('EMPRUNT MATERIEL'!$C$4:$C$361,'EMPRUNT MATERIEL'!L1047938),"")</f>
        <v/>
      </c>
    </row>
    <row r="2164" spans="13:14" x14ac:dyDescent="0.25">
      <c r="M2164" t="str">
        <f>IFERROR(INDEX(INVENTAIRE!$A$4:$A$502,INVENTAIRE!Q1048078),"")</f>
        <v/>
      </c>
      <c r="N2164" t="str">
        <f>IFERROR(INDEX('EMPRUNT MATERIEL'!$C$4:$C$361,'EMPRUNT MATERIEL'!L1047939),"")</f>
        <v/>
      </c>
    </row>
    <row r="2165" spans="13:14" x14ac:dyDescent="0.25">
      <c r="M2165" t="str">
        <f>IFERROR(INDEX(INVENTAIRE!$A$4:$A$502,INVENTAIRE!Q1048079),"")</f>
        <v/>
      </c>
      <c r="N2165" t="str">
        <f>IFERROR(INDEX('EMPRUNT MATERIEL'!$C$4:$C$361,'EMPRUNT MATERIEL'!L1047940),"")</f>
        <v/>
      </c>
    </row>
    <row r="2166" spans="13:14" x14ac:dyDescent="0.25">
      <c r="M2166" t="str">
        <f>IFERROR(INDEX(INVENTAIRE!$A$4:$A$502,INVENTAIRE!Q1048080),"")</f>
        <v/>
      </c>
      <c r="N2166" t="str">
        <f>IFERROR(INDEX('EMPRUNT MATERIEL'!$C$4:$C$361,'EMPRUNT MATERIEL'!L1047941),"")</f>
        <v/>
      </c>
    </row>
    <row r="2167" spans="13:14" x14ac:dyDescent="0.25">
      <c r="M2167" t="str">
        <f>IFERROR(INDEX(INVENTAIRE!$A$4:$A$502,INVENTAIRE!Q1048081),"")</f>
        <v/>
      </c>
      <c r="N2167" t="str">
        <f>IFERROR(INDEX('EMPRUNT MATERIEL'!$C$4:$C$361,'EMPRUNT MATERIEL'!L1047942),"")</f>
        <v/>
      </c>
    </row>
    <row r="2168" spans="13:14" x14ac:dyDescent="0.25">
      <c r="M2168" t="str">
        <f>IFERROR(INDEX(INVENTAIRE!$A$4:$A$502,INVENTAIRE!Q1048082),"")</f>
        <v/>
      </c>
      <c r="N2168" t="str">
        <f>IFERROR(INDEX('EMPRUNT MATERIEL'!$C$4:$C$361,'EMPRUNT MATERIEL'!L1047943),"")</f>
        <v/>
      </c>
    </row>
    <row r="2169" spans="13:14" x14ac:dyDescent="0.25">
      <c r="M2169" t="str">
        <f>IFERROR(INDEX(INVENTAIRE!$A$4:$A$502,INVENTAIRE!Q1048083),"")</f>
        <v/>
      </c>
      <c r="N2169" t="str">
        <f>IFERROR(INDEX('EMPRUNT MATERIEL'!$C$4:$C$361,'EMPRUNT MATERIEL'!L1047944),"")</f>
        <v/>
      </c>
    </row>
    <row r="2170" spans="13:14" x14ac:dyDescent="0.25">
      <c r="M2170" t="str">
        <f>IFERROR(INDEX(INVENTAIRE!$A$4:$A$502,INVENTAIRE!Q1048084),"")</f>
        <v/>
      </c>
      <c r="N2170" t="str">
        <f>IFERROR(INDEX('EMPRUNT MATERIEL'!$C$4:$C$361,'EMPRUNT MATERIEL'!L1047945),"")</f>
        <v/>
      </c>
    </row>
    <row r="2171" spans="13:14" x14ac:dyDescent="0.25">
      <c r="M2171" t="str">
        <f>IFERROR(INDEX(INVENTAIRE!$A$4:$A$502,INVENTAIRE!Q1048085),"")</f>
        <v/>
      </c>
      <c r="N2171" t="str">
        <f>IFERROR(INDEX('EMPRUNT MATERIEL'!$C$4:$C$361,'EMPRUNT MATERIEL'!L1047946),"")</f>
        <v/>
      </c>
    </row>
    <row r="2172" spans="13:14" x14ac:dyDescent="0.25">
      <c r="M2172" t="str">
        <f>IFERROR(INDEX(INVENTAIRE!$A$4:$A$502,INVENTAIRE!Q1048086),"")</f>
        <v/>
      </c>
      <c r="N2172" t="str">
        <f>IFERROR(INDEX('EMPRUNT MATERIEL'!$C$4:$C$361,'EMPRUNT MATERIEL'!L1047947),"")</f>
        <v/>
      </c>
    </row>
    <row r="2173" spans="13:14" x14ac:dyDescent="0.25">
      <c r="M2173" t="str">
        <f>IFERROR(INDEX(INVENTAIRE!$A$4:$A$502,INVENTAIRE!Q1048087),"")</f>
        <v/>
      </c>
      <c r="N2173" t="str">
        <f>IFERROR(INDEX('EMPRUNT MATERIEL'!$C$4:$C$361,'EMPRUNT MATERIEL'!L1047948),"")</f>
        <v/>
      </c>
    </row>
    <row r="2174" spans="13:14" x14ac:dyDescent="0.25">
      <c r="M2174" t="str">
        <f>IFERROR(INDEX(INVENTAIRE!$A$4:$A$502,INVENTAIRE!Q1048088),"")</f>
        <v/>
      </c>
      <c r="N2174" t="str">
        <f>IFERROR(INDEX('EMPRUNT MATERIEL'!$C$4:$C$361,'EMPRUNT MATERIEL'!L1047949),"")</f>
        <v/>
      </c>
    </row>
    <row r="2175" spans="13:14" x14ac:dyDescent="0.25">
      <c r="M2175" t="str">
        <f>IFERROR(INDEX(INVENTAIRE!$A$4:$A$502,INVENTAIRE!Q1048089),"")</f>
        <v/>
      </c>
      <c r="N2175" t="str">
        <f>IFERROR(INDEX('EMPRUNT MATERIEL'!$C$4:$C$361,'EMPRUNT MATERIEL'!L1047950),"")</f>
        <v/>
      </c>
    </row>
    <row r="2176" spans="13:14" x14ac:dyDescent="0.25">
      <c r="M2176" t="str">
        <f>IFERROR(INDEX(INVENTAIRE!$A$4:$A$502,INVENTAIRE!Q1048090),"")</f>
        <v/>
      </c>
      <c r="N2176" t="str">
        <f>IFERROR(INDEX('EMPRUNT MATERIEL'!$C$4:$C$361,'EMPRUNT MATERIEL'!L1047951),"")</f>
        <v/>
      </c>
    </row>
    <row r="2177" spans="13:14" x14ac:dyDescent="0.25">
      <c r="M2177" t="str">
        <f>IFERROR(INDEX(INVENTAIRE!$A$4:$A$502,INVENTAIRE!Q1048091),"")</f>
        <v/>
      </c>
      <c r="N2177" t="str">
        <f>IFERROR(INDEX('EMPRUNT MATERIEL'!$C$4:$C$361,'EMPRUNT MATERIEL'!L1047952),"")</f>
        <v/>
      </c>
    </row>
    <row r="2178" spans="13:14" x14ac:dyDescent="0.25">
      <c r="M2178" t="str">
        <f>IFERROR(INDEX(INVENTAIRE!$A$4:$A$502,INVENTAIRE!Q1048092),"")</f>
        <v/>
      </c>
      <c r="N2178" t="str">
        <f>IFERROR(INDEX('EMPRUNT MATERIEL'!$C$4:$C$361,'EMPRUNT MATERIEL'!L1047953),"")</f>
        <v/>
      </c>
    </row>
    <row r="2179" spans="13:14" x14ac:dyDescent="0.25">
      <c r="M2179" t="str">
        <f>IFERROR(INDEX(INVENTAIRE!$A$4:$A$502,INVENTAIRE!Q1048093),"")</f>
        <v/>
      </c>
      <c r="N2179" t="str">
        <f>IFERROR(INDEX('EMPRUNT MATERIEL'!$C$4:$C$361,'EMPRUNT MATERIEL'!L1047954),"")</f>
        <v/>
      </c>
    </row>
    <row r="2180" spans="13:14" x14ac:dyDescent="0.25">
      <c r="M2180" t="str">
        <f>IFERROR(INDEX(INVENTAIRE!$A$4:$A$502,INVENTAIRE!Q1048094),"")</f>
        <v/>
      </c>
      <c r="N2180" t="str">
        <f>IFERROR(INDEX('EMPRUNT MATERIEL'!$C$4:$C$361,'EMPRUNT MATERIEL'!L1047955),"")</f>
        <v/>
      </c>
    </row>
    <row r="2181" spans="13:14" x14ac:dyDescent="0.25">
      <c r="M2181" t="str">
        <f>IFERROR(INDEX(INVENTAIRE!$A$4:$A$502,INVENTAIRE!Q1048095),"")</f>
        <v/>
      </c>
      <c r="N2181" t="str">
        <f>IFERROR(INDEX('EMPRUNT MATERIEL'!$C$4:$C$361,'EMPRUNT MATERIEL'!L1047956),"")</f>
        <v/>
      </c>
    </row>
    <row r="2182" spans="13:14" x14ac:dyDescent="0.25">
      <c r="M2182" t="str">
        <f>IFERROR(INDEX(INVENTAIRE!$A$4:$A$502,INVENTAIRE!Q1048096),"")</f>
        <v/>
      </c>
      <c r="N2182" t="str">
        <f>IFERROR(INDEX('EMPRUNT MATERIEL'!$C$4:$C$361,'EMPRUNT MATERIEL'!L1047957),"")</f>
        <v/>
      </c>
    </row>
    <row r="2183" spans="13:14" x14ac:dyDescent="0.25">
      <c r="M2183" t="str">
        <f>IFERROR(INDEX(INVENTAIRE!$A$4:$A$502,INVENTAIRE!Q1048097),"")</f>
        <v/>
      </c>
      <c r="N2183" t="str">
        <f>IFERROR(INDEX('EMPRUNT MATERIEL'!$C$4:$C$361,'EMPRUNT MATERIEL'!L1047958),"")</f>
        <v/>
      </c>
    </row>
    <row r="2184" spans="13:14" x14ac:dyDescent="0.25">
      <c r="M2184" t="str">
        <f>IFERROR(INDEX(INVENTAIRE!$A$4:$A$502,INVENTAIRE!Q1048098),"")</f>
        <v/>
      </c>
      <c r="N2184" t="str">
        <f>IFERROR(INDEX('EMPRUNT MATERIEL'!$C$4:$C$361,'EMPRUNT MATERIEL'!L1047959),"")</f>
        <v/>
      </c>
    </row>
    <row r="2185" spans="13:14" x14ac:dyDescent="0.25">
      <c r="M2185" t="str">
        <f>IFERROR(INDEX(INVENTAIRE!$A$4:$A$502,INVENTAIRE!Q1048099),"")</f>
        <v/>
      </c>
      <c r="N2185" t="str">
        <f>IFERROR(INDEX('EMPRUNT MATERIEL'!$C$4:$C$361,'EMPRUNT MATERIEL'!L1047960),"")</f>
        <v/>
      </c>
    </row>
    <row r="2186" spans="13:14" x14ac:dyDescent="0.25">
      <c r="M2186" t="str">
        <f>IFERROR(INDEX(INVENTAIRE!$A$4:$A$502,INVENTAIRE!Q1048100),"")</f>
        <v/>
      </c>
      <c r="N2186" t="str">
        <f>IFERROR(INDEX('EMPRUNT MATERIEL'!$C$4:$C$361,'EMPRUNT MATERIEL'!L1047961),"")</f>
        <v/>
      </c>
    </row>
    <row r="2187" spans="13:14" x14ac:dyDescent="0.25">
      <c r="M2187" t="str">
        <f>IFERROR(INDEX(INVENTAIRE!$A$4:$A$502,INVENTAIRE!Q1048101),"")</f>
        <v/>
      </c>
      <c r="N2187" t="str">
        <f>IFERROR(INDEX('EMPRUNT MATERIEL'!$C$4:$C$361,'EMPRUNT MATERIEL'!L1047962),"")</f>
        <v/>
      </c>
    </row>
    <row r="2188" spans="13:14" x14ac:dyDescent="0.25">
      <c r="M2188" t="str">
        <f>IFERROR(INDEX(INVENTAIRE!$A$4:$A$502,INVENTAIRE!Q1048102),"")</f>
        <v/>
      </c>
      <c r="N2188" t="str">
        <f>IFERROR(INDEX('EMPRUNT MATERIEL'!$C$4:$C$361,'EMPRUNT MATERIEL'!L1047963),"")</f>
        <v/>
      </c>
    </row>
    <row r="2189" spans="13:14" x14ac:dyDescent="0.25">
      <c r="M2189" t="str">
        <f>IFERROR(INDEX(INVENTAIRE!$A$4:$A$502,INVENTAIRE!Q1048103),"")</f>
        <v/>
      </c>
      <c r="N2189" t="str">
        <f>IFERROR(INDEX('EMPRUNT MATERIEL'!$C$4:$C$361,'EMPRUNT MATERIEL'!L1047964),"")</f>
        <v/>
      </c>
    </row>
    <row r="2190" spans="13:14" x14ac:dyDescent="0.25">
      <c r="M2190" t="str">
        <f>IFERROR(INDEX(INVENTAIRE!$A$4:$A$502,INVENTAIRE!Q1048104),"")</f>
        <v/>
      </c>
      <c r="N2190" t="str">
        <f>IFERROR(INDEX('EMPRUNT MATERIEL'!$C$4:$C$361,'EMPRUNT MATERIEL'!L1047965),"")</f>
        <v/>
      </c>
    </row>
    <row r="2191" spans="13:14" x14ac:dyDescent="0.25">
      <c r="M2191" t="str">
        <f>IFERROR(INDEX(INVENTAIRE!$A$4:$A$502,INVENTAIRE!Q1048105),"")</f>
        <v/>
      </c>
      <c r="N2191" t="str">
        <f>IFERROR(INDEX('EMPRUNT MATERIEL'!$C$4:$C$361,'EMPRUNT MATERIEL'!L1047966),"")</f>
        <v/>
      </c>
    </row>
    <row r="2192" spans="13:14" x14ac:dyDescent="0.25">
      <c r="M2192" t="str">
        <f>IFERROR(INDEX(INVENTAIRE!$A$4:$A$502,INVENTAIRE!Q1048106),"")</f>
        <v/>
      </c>
      <c r="N2192" t="str">
        <f>IFERROR(INDEX('EMPRUNT MATERIEL'!$C$4:$C$361,'EMPRUNT MATERIEL'!L1047967),"")</f>
        <v/>
      </c>
    </row>
    <row r="2193" spans="13:14" x14ac:dyDescent="0.25">
      <c r="M2193" t="str">
        <f>IFERROR(INDEX(INVENTAIRE!$A$4:$A$502,INVENTAIRE!Q1048107),"")</f>
        <v/>
      </c>
      <c r="N2193" t="str">
        <f>IFERROR(INDEX('EMPRUNT MATERIEL'!$C$4:$C$361,'EMPRUNT MATERIEL'!L1047968),"")</f>
        <v/>
      </c>
    </row>
    <row r="2194" spans="13:14" x14ac:dyDescent="0.25">
      <c r="M2194" t="str">
        <f>IFERROR(INDEX(INVENTAIRE!$A$4:$A$502,INVENTAIRE!Q1048108),"")</f>
        <v/>
      </c>
      <c r="N2194" t="str">
        <f>IFERROR(INDEX('EMPRUNT MATERIEL'!$C$4:$C$361,'EMPRUNT MATERIEL'!L1047969),"")</f>
        <v/>
      </c>
    </row>
    <row r="2195" spans="13:14" x14ac:dyDescent="0.25">
      <c r="M2195" t="str">
        <f>IFERROR(INDEX(INVENTAIRE!$A$4:$A$502,INVENTAIRE!Q1048109),"")</f>
        <v/>
      </c>
      <c r="N2195" t="str">
        <f>IFERROR(INDEX('EMPRUNT MATERIEL'!$C$4:$C$361,'EMPRUNT MATERIEL'!L1047970),"")</f>
        <v/>
      </c>
    </row>
    <row r="2196" spans="13:14" x14ac:dyDescent="0.25">
      <c r="M2196" t="str">
        <f>IFERROR(INDEX(INVENTAIRE!$A$4:$A$502,INVENTAIRE!Q1048110),"")</f>
        <v/>
      </c>
      <c r="N2196" t="str">
        <f>IFERROR(INDEX('EMPRUNT MATERIEL'!$C$4:$C$361,'EMPRUNT MATERIEL'!L1047971),"")</f>
        <v/>
      </c>
    </row>
    <row r="2197" spans="13:14" x14ac:dyDescent="0.25">
      <c r="M2197" t="str">
        <f>IFERROR(INDEX(INVENTAIRE!$A$4:$A$502,INVENTAIRE!Q1048111),"")</f>
        <v/>
      </c>
      <c r="N2197" t="str">
        <f>IFERROR(INDEX('EMPRUNT MATERIEL'!$C$4:$C$361,'EMPRUNT MATERIEL'!L1047972),"")</f>
        <v/>
      </c>
    </row>
    <row r="2198" spans="13:14" x14ac:dyDescent="0.25">
      <c r="M2198" t="str">
        <f>IFERROR(INDEX(INVENTAIRE!$A$4:$A$502,INVENTAIRE!Q1048112),"")</f>
        <v/>
      </c>
      <c r="N2198" t="str">
        <f>IFERROR(INDEX('EMPRUNT MATERIEL'!$C$4:$C$361,'EMPRUNT MATERIEL'!L1047973),"")</f>
        <v/>
      </c>
    </row>
    <row r="2199" spans="13:14" x14ac:dyDescent="0.25">
      <c r="M2199" t="str">
        <f>IFERROR(INDEX(INVENTAIRE!$A$4:$A$502,INVENTAIRE!Q1048113),"")</f>
        <v/>
      </c>
      <c r="N2199" t="str">
        <f>IFERROR(INDEX('EMPRUNT MATERIEL'!$C$4:$C$361,'EMPRUNT MATERIEL'!L1047974),"")</f>
        <v/>
      </c>
    </row>
    <row r="2200" spans="13:14" x14ac:dyDescent="0.25">
      <c r="M2200" t="str">
        <f>IFERROR(INDEX(INVENTAIRE!$A$4:$A$502,INVENTAIRE!Q1048114),"")</f>
        <v/>
      </c>
      <c r="N2200" t="str">
        <f>IFERROR(INDEX('EMPRUNT MATERIEL'!$C$4:$C$361,'EMPRUNT MATERIEL'!L1047975),"")</f>
        <v/>
      </c>
    </row>
    <row r="2201" spans="13:14" x14ac:dyDescent="0.25">
      <c r="M2201" t="str">
        <f>IFERROR(INDEX(INVENTAIRE!$A$4:$A$502,INVENTAIRE!Q1048115),"")</f>
        <v/>
      </c>
      <c r="N2201" t="str">
        <f>IFERROR(INDEX('EMPRUNT MATERIEL'!$C$4:$C$361,'EMPRUNT MATERIEL'!L1047976),"")</f>
        <v/>
      </c>
    </row>
    <row r="2202" spans="13:14" x14ac:dyDescent="0.25">
      <c r="M2202" t="str">
        <f>IFERROR(INDEX(INVENTAIRE!$A$4:$A$502,INVENTAIRE!Q1048116),"")</f>
        <v/>
      </c>
      <c r="N2202" t="str">
        <f>IFERROR(INDEX('EMPRUNT MATERIEL'!$C$4:$C$361,'EMPRUNT MATERIEL'!L1047977),"")</f>
        <v/>
      </c>
    </row>
    <row r="2203" spans="13:14" x14ac:dyDescent="0.25">
      <c r="M2203" t="str">
        <f>IFERROR(INDEX(INVENTAIRE!$A$4:$A$502,INVENTAIRE!Q1048117),"")</f>
        <v/>
      </c>
      <c r="N2203" t="str">
        <f>IFERROR(INDEX('EMPRUNT MATERIEL'!$C$4:$C$361,'EMPRUNT MATERIEL'!L1047978),"")</f>
        <v/>
      </c>
    </row>
    <row r="2204" spans="13:14" x14ac:dyDescent="0.25">
      <c r="M2204" t="str">
        <f>IFERROR(INDEX(INVENTAIRE!$A$4:$A$502,INVENTAIRE!Q1048118),"")</f>
        <v/>
      </c>
      <c r="N2204" t="str">
        <f>IFERROR(INDEX('EMPRUNT MATERIEL'!$C$4:$C$361,'EMPRUNT MATERIEL'!L1047979),"")</f>
        <v/>
      </c>
    </row>
    <row r="2205" spans="13:14" x14ac:dyDescent="0.25">
      <c r="M2205" t="str">
        <f>IFERROR(INDEX(INVENTAIRE!$A$4:$A$502,INVENTAIRE!Q1048119),"")</f>
        <v/>
      </c>
      <c r="N2205" t="str">
        <f>IFERROR(INDEX('EMPRUNT MATERIEL'!$C$4:$C$361,'EMPRUNT MATERIEL'!L1047980),"")</f>
        <v/>
      </c>
    </row>
    <row r="2206" spans="13:14" x14ac:dyDescent="0.25">
      <c r="M2206" t="str">
        <f>IFERROR(INDEX(INVENTAIRE!$A$4:$A$502,INVENTAIRE!Q1048120),"")</f>
        <v/>
      </c>
      <c r="N2206" t="str">
        <f>IFERROR(INDEX('EMPRUNT MATERIEL'!$C$4:$C$361,'EMPRUNT MATERIEL'!L1047981),"")</f>
        <v/>
      </c>
    </row>
    <row r="2207" spans="13:14" x14ac:dyDescent="0.25">
      <c r="M2207" t="str">
        <f>IFERROR(INDEX(INVENTAIRE!$A$4:$A$502,INVENTAIRE!Q1048121),"")</f>
        <v/>
      </c>
      <c r="N2207" t="str">
        <f>IFERROR(INDEX('EMPRUNT MATERIEL'!$C$4:$C$361,'EMPRUNT MATERIEL'!L1047982),"")</f>
        <v/>
      </c>
    </row>
    <row r="2208" spans="13:14" x14ac:dyDescent="0.25">
      <c r="M2208" t="str">
        <f>IFERROR(INDEX(INVENTAIRE!$A$4:$A$502,INVENTAIRE!Q1048122),"")</f>
        <v/>
      </c>
      <c r="N2208" t="str">
        <f>IFERROR(INDEX('EMPRUNT MATERIEL'!$C$4:$C$361,'EMPRUNT MATERIEL'!L1047983),"")</f>
        <v/>
      </c>
    </row>
    <row r="2209" spans="13:14" x14ac:dyDescent="0.25">
      <c r="M2209" t="str">
        <f>IFERROR(INDEX(INVENTAIRE!$A$4:$A$502,INVENTAIRE!Q1048123),"")</f>
        <v/>
      </c>
      <c r="N2209" t="str">
        <f>IFERROR(INDEX('EMPRUNT MATERIEL'!$C$4:$C$361,'EMPRUNT MATERIEL'!L1047984),"")</f>
        <v/>
      </c>
    </row>
    <row r="2210" spans="13:14" x14ac:dyDescent="0.25">
      <c r="M2210" t="str">
        <f>IFERROR(INDEX(INVENTAIRE!$A$4:$A$502,INVENTAIRE!Q1048124),"")</f>
        <v/>
      </c>
      <c r="N2210" t="str">
        <f>IFERROR(INDEX('EMPRUNT MATERIEL'!$C$4:$C$361,'EMPRUNT MATERIEL'!L1047985),"")</f>
        <v/>
      </c>
    </row>
    <row r="2211" spans="13:14" x14ac:dyDescent="0.25">
      <c r="M2211" t="str">
        <f>IFERROR(INDEX(INVENTAIRE!$A$4:$A$502,INVENTAIRE!Q1048125),"")</f>
        <v/>
      </c>
      <c r="N2211" t="str">
        <f>IFERROR(INDEX('EMPRUNT MATERIEL'!$C$4:$C$361,'EMPRUNT MATERIEL'!L1047986),"")</f>
        <v/>
      </c>
    </row>
    <row r="2212" spans="13:14" x14ac:dyDescent="0.25">
      <c r="M2212" t="str">
        <f>IFERROR(INDEX(INVENTAIRE!$A$4:$A$502,INVENTAIRE!Q1048126),"")</f>
        <v/>
      </c>
      <c r="N2212" t="str">
        <f>IFERROR(INDEX('EMPRUNT MATERIEL'!$C$4:$C$361,'EMPRUNT MATERIEL'!L1047987),"")</f>
        <v/>
      </c>
    </row>
    <row r="2213" spans="13:14" x14ac:dyDescent="0.25">
      <c r="M2213" t="str">
        <f>IFERROR(INDEX(INVENTAIRE!$A$4:$A$502,INVENTAIRE!Q1048127),"")</f>
        <v/>
      </c>
      <c r="N2213" t="str">
        <f>IFERROR(INDEX('EMPRUNT MATERIEL'!$C$4:$C$361,'EMPRUNT MATERIEL'!L1047988),"")</f>
        <v/>
      </c>
    </row>
    <row r="2214" spans="13:14" x14ac:dyDescent="0.25">
      <c r="M2214" t="str">
        <f>IFERROR(INDEX(INVENTAIRE!$A$4:$A$502,INVENTAIRE!Q1048128),"")</f>
        <v/>
      </c>
      <c r="N2214" t="str">
        <f>IFERROR(INDEX('EMPRUNT MATERIEL'!$C$4:$C$361,'EMPRUNT MATERIEL'!L1047989),"")</f>
        <v/>
      </c>
    </row>
    <row r="2215" spans="13:14" x14ac:dyDescent="0.25">
      <c r="M2215" t="str">
        <f>IFERROR(INDEX(INVENTAIRE!$A$4:$A$502,INVENTAIRE!Q1048129),"")</f>
        <v/>
      </c>
      <c r="N2215" t="str">
        <f>IFERROR(INDEX('EMPRUNT MATERIEL'!$C$4:$C$361,'EMPRUNT MATERIEL'!L1047990),"")</f>
        <v/>
      </c>
    </row>
    <row r="2216" spans="13:14" x14ac:dyDescent="0.25">
      <c r="M2216" t="str">
        <f>IFERROR(INDEX(INVENTAIRE!$A$4:$A$502,INVENTAIRE!Q1048130),"")</f>
        <v/>
      </c>
      <c r="N2216" t="str">
        <f>IFERROR(INDEX('EMPRUNT MATERIEL'!$C$4:$C$361,'EMPRUNT MATERIEL'!L1047991),"")</f>
        <v/>
      </c>
    </row>
    <row r="2217" spans="13:14" x14ac:dyDescent="0.25">
      <c r="M2217" t="str">
        <f>IFERROR(INDEX(INVENTAIRE!$A$4:$A$502,INVENTAIRE!Q1048131),"")</f>
        <v/>
      </c>
      <c r="N2217" t="str">
        <f>IFERROR(INDEX('EMPRUNT MATERIEL'!$C$4:$C$361,'EMPRUNT MATERIEL'!L1047992),"")</f>
        <v/>
      </c>
    </row>
    <row r="2218" spans="13:14" x14ac:dyDescent="0.25">
      <c r="M2218" t="str">
        <f>IFERROR(INDEX(INVENTAIRE!$A$4:$A$502,INVENTAIRE!Q1048132),"")</f>
        <v/>
      </c>
      <c r="N2218" t="str">
        <f>IFERROR(INDEX('EMPRUNT MATERIEL'!$C$4:$C$361,'EMPRUNT MATERIEL'!L1047993),"")</f>
        <v/>
      </c>
    </row>
    <row r="2219" spans="13:14" x14ac:dyDescent="0.25">
      <c r="M2219" t="str">
        <f>IFERROR(INDEX(INVENTAIRE!$A$4:$A$502,INVENTAIRE!Q1048133),"")</f>
        <v/>
      </c>
      <c r="N2219" t="str">
        <f>IFERROR(INDEX('EMPRUNT MATERIEL'!$C$4:$C$361,'EMPRUNT MATERIEL'!L1047994),"")</f>
        <v/>
      </c>
    </row>
    <row r="2220" spans="13:14" x14ac:dyDescent="0.25">
      <c r="M2220" t="str">
        <f>IFERROR(INDEX(INVENTAIRE!$A$4:$A$502,INVENTAIRE!Q1048134),"")</f>
        <v/>
      </c>
      <c r="N2220" t="str">
        <f>IFERROR(INDEX('EMPRUNT MATERIEL'!$C$4:$C$361,'EMPRUNT MATERIEL'!L1047995),"")</f>
        <v/>
      </c>
    </row>
    <row r="2221" spans="13:14" x14ac:dyDescent="0.25">
      <c r="M2221" t="str">
        <f>IFERROR(INDEX(INVENTAIRE!$A$4:$A$502,INVENTAIRE!Q1048135),"")</f>
        <v/>
      </c>
      <c r="N2221" t="str">
        <f>IFERROR(INDEX('EMPRUNT MATERIEL'!$C$4:$C$361,'EMPRUNT MATERIEL'!L1047996),"")</f>
        <v/>
      </c>
    </row>
    <row r="2222" spans="13:14" x14ac:dyDescent="0.25">
      <c r="M2222" t="str">
        <f>IFERROR(INDEX(INVENTAIRE!$A$4:$A$502,INVENTAIRE!Q1048136),"")</f>
        <v/>
      </c>
      <c r="N2222" t="str">
        <f>IFERROR(INDEX('EMPRUNT MATERIEL'!$C$4:$C$361,'EMPRUNT MATERIEL'!L1047997),"")</f>
        <v/>
      </c>
    </row>
    <row r="2223" spans="13:14" x14ac:dyDescent="0.25">
      <c r="M2223" t="str">
        <f>IFERROR(INDEX(INVENTAIRE!$A$4:$A$502,INVENTAIRE!Q1048137),"")</f>
        <v/>
      </c>
      <c r="N2223" t="str">
        <f>IFERROR(INDEX('EMPRUNT MATERIEL'!$C$4:$C$361,'EMPRUNT MATERIEL'!L1047998),"")</f>
        <v/>
      </c>
    </row>
    <row r="2224" spans="13:14" x14ac:dyDescent="0.25">
      <c r="M2224" t="str">
        <f>IFERROR(INDEX(INVENTAIRE!$A$4:$A$502,INVENTAIRE!Q1048138),"")</f>
        <v/>
      </c>
      <c r="N2224" t="str">
        <f>IFERROR(INDEX('EMPRUNT MATERIEL'!$C$4:$C$361,'EMPRUNT MATERIEL'!L1047999),"")</f>
        <v/>
      </c>
    </row>
    <row r="2225" spans="13:14" x14ac:dyDescent="0.25">
      <c r="M2225" t="str">
        <f>IFERROR(INDEX(INVENTAIRE!$A$4:$A$502,INVENTAIRE!Q1048139),"")</f>
        <v/>
      </c>
      <c r="N2225" t="str">
        <f>IFERROR(INDEX('EMPRUNT MATERIEL'!$C$4:$C$361,'EMPRUNT MATERIEL'!L1048000),"")</f>
        <v/>
      </c>
    </row>
    <row r="2226" spans="13:14" x14ac:dyDescent="0.25">
      <c r="M2226" t="str">
        <f>IFERROR(INDEX(INVENTAIRE!$A$4:$A$502,INVENTAIRE!Q1048140),"")</f>
        <v/>
      </c>
      <c r="N2226" t="str">
        <f>IFERROR(INDEX('EMPRUNT MATERIEL'!$C$4:$C$361,'EMPRUNT MATERIEL'!L1048001),"")</f>
        <v/>
      </c>
    </row>
    <row r="2227" spans="13:14" x14ac:dyDescent="0.25">
      <c r="M2227" t="str">
        <f>IFERROR(INDEX(INVENTAIRE!$A$4:$A$502,INVENTAIRE!Q1048141),"")</f>
        <v/>
      </c>
      <c r="N2227" t="str">
        <f>IFERROR(INDEX('EMPRUNT MATERIEL'!$C$4:$C$361,'EMPRUNT MATERIEL'!L1048002),"")</f>
        <v/>
      </c>
    </row>
    <row r="2228" spans="13:14" x14ac:dyDescent="0.25">
      <c r="M2228" t="str">
        <f>IFERROR(INDEX(INVENTAIRE!$A$4:$A$502,INVENTAIRE!Q1048142),"")</f>
        <v/>
      </c>
      <c r="N2228" t="str">
        <f>IFERROR(INDEX('EMPRUNT MATERIEL'!$C$4:$C$361,'EMPRUNT MATERIEL'!L1048003),"")</f>
        <v/>
      </c>
    </row>
    <row r="2229" spans="13:14" x14ac:dyDescent="0.25">
      <c r="M2229" t="str">
        <f>IFERROR(INDEX(INVENTAIRE!$A$4:$A$502,INVENTAIRE!Q1048143),"")</f>
        <v/>
      </c>
      <c r="N2229" t="str">
        <f>IFERROR(INDEX('EMPRUNT MATERIEL'!$C$4:$C$361,'EMPRUNT MATERIEL'!L1048004),"")</f>
        <v/>
      </c>
    </row>
    <row r="2230" spans="13:14" x14ac:dyDescent="0.25">
      <c r="M2230" t="str">
        <f>IFERROR(INDEX(INVENTAIRE!$A$4:$A$502,INVENTAIRE!Q1048144),"")</f>
        <v/>
      </c>
      <c r="N2230" t="str">
        <f>IFERROR(INDEX('EMPRUNT MATERIEL'!$C$4:$C$361,'EMPRUNT MATERIEL'!L1048005),"")</f>
        <v/>
      </c>
    </row>
    <row r="2231" spans="13:14" x14ac:dyDescent="0.25">
      <c r="M2231" t="str">
        <f>IFERROR(INDEX(INVENTAIRE!$A$4:$A$502,INVENTAIRE!Q1048145),"")</f>
        <v/>
      </c>
      <c r="N2231" t="str">
        <f>IFERROR(INDEX('EMPRUNT MATERIEL'!$C$4:$C$361,'EMPRUNT MATERIEL'!L1048006),"")</f>
        <v/>
      </c>
    </row>
    <row r="2232" spans="13:14" x14ac:dyDescent="0.25">
      <c r="M2232" t="str">
        <f>IFERROR(INDEX(INVENTAIRE!$A$4:$A$502,INVENTAIRE!Q1048146),"")</f>
        <v/>
      </c>
      <c r="N2232" t="str">
        <f>IFERROR(INDEX('EMPRUNT MATERIEL'!$C$4:$C$361,'EMPRUNT MATERIEL'!L1048007),"")</f>
        <v/>
      </c>
    </row>
    <row r="2233" spans="13:14" x14ac:dyDescent="0.25">
      <c r="M2233" t="str">
        <f>IFERROR(INDEX(INVENTAIRE!$A$4:$A$502,INVENTAIRE!Q1048147),"")</f>
        <v/>
      </c>
      <c r="N2233" t="str">
        <f>IFERROR(INDEX('EMPRUNT MATERIEL'!$C$4:$C$361,'EMPRUNT MATERIEL'!L1048008),"")</f>
        <v/>
      </c>
    </row>
    <row r="2234" spans="13:14" x14ac:dyDescent="0.25">
      <c r="M2234" t="str">
        <f>IFERROR(INDEX(INVENTAIRE!$A$4:$A$502,INVENTAIRE!Q1048148),"")</f>
        <v/>
      </c>
      <c r="N2234" t="str">
        <f>IFERROR(INDEX('EMPRUNT MATERIEL'!$C$4:$C$361,'EMPRUNT MATERIEL'!L1048009),"")</f>
        <v/>
      </c>
    </row>
    <row r="2235" spans="13:14" x14ac:dyDescent="0.25">
      <c r="M2235" t="str">
        <f>IFERROR(INDEX(INVENTAIRE!$A$4:$A$502,INVENTAIRE!Q1048149),"")</f>
        <v/>
      </c>
      <c r="N2235" t="str">
        <f>IFERROR(INDEX('EMPRUNT MATERIEL'!$C$4:$C$361,'EMPRUNT MATERIEL'!L1048010),"")</f>
        <v/>
      </c>
    </row>
    <row r="2236" spans="13:14" x14ac:dyDescent="0.25">
      <c r="M2236" t="str">
        <f>IFERROR(INDEX(INVENTAIRE!$A$4:$A$502,INVENTAIRE!Q1048150),"")</f>
        <v/>
      </c>
      <c r="N2236" t="str">
        <f>IFERROR(INDEX('EMPRUNT MATERIEL'!$C$4:$C$361,'EMPRUNT MATERIEL'!L1048011),"")</f>
        <v/>
      </c>
    </row>
    <row r="2237" spans="13:14" x14ac:dyDescent="0.25">
      <c r="M2237" t="str">
        <f>IFERROR(INDEX(INVENTAIRE!$A$4:$A$502,INVENTAIRE!Q1048151),"")</f>
        <v/>
      </c>
      <c r="N2237" t="str">
        <f>IFERROR(INDEX('EMPRUNT MATERIEL'!$C$4:$C$361,'EMPRUNT MATERIEL'!L1048012),"")</f>
        <v/>
      </c>
    </row>
    <row r="2238" spans="13:14" x14ac:dyDescent="0.25">
      <c r="M2238" t="str">
        <f>IFERROR(INDEX(INVENTAIRE!$A$4:$A$502,INVENTAIRE!Q1048152),"")</f>
        <v/>
      </c>
      <c r="N2238" t="str">
        <f>IFERROR(INDEX('EMPRUNT MATERIEL'!$C$4:$C$361,'EMPRUNT MATERIEL'!L1048013),"")</f>
        <v/>
      </c>
    </row>
    <row r="2239" spans="13:14" x14ac:dyDescent="0.25">
      <c r="M2239" t="str">
        <f>IFERROR(INDEX(INVENTAIRE!$A$4:$A$502,INVENTAIRE!Q1048153),"")</f>
        <v/>
      </c>
      <c r="N2239" t="str">
        <f>IFERROR(INDEX('EMPRUNT MATERIEL'!$C$4:$C$361,'EMPRUNT MATERIEL'!L1048014),"")</f>
        <v/>
      </c>
    </row>
    <row r="2240" spans="13:14" x14ac:dyDescent="0.25">
      <c r="M2240" t="str">
        <f>IFERROR(INDEX(INVENTAIRE!$A$4:$A$502,INVENTAIRE!Q1048154),"")</f>
        <v/>
      </c>
      <c r="N2240" t="str">
        <f>IFERROR(INDEX('EMPRUNT MATERIEL'!$C$4:$C$361,'EMPRUNT MATERIEL'!L1048015),"")</f>
        <v/>
      </c>
    </row>
    <row r="2241" spans="13:14" x14ac:dyDescent="0.25">
      <c r="M2241" t="str">
        <f>IFERROR(INDEX(INVENTAIRE!$A$4:$A$502,INVENTAIRE!Q1048155),"")</f>
        <v/>
      </c>
      <c r="N2241" t="str">
        <f>IFERROR(INDEX('EMPRUNT MATERIEL'!$C$4:$C$361,'EMPRUNT MATERIEL'!L1048016),"")</f>
        <v/>
      </c>
    </row>
    <row r="2242" spans="13:14" x14ac:dyDescent="0.25">
      <c r="M2242" t="str">
        <f>IFERROR(INDEX(INVENTAIRE!$A$4:$A$502,INVENTAIRE!Q1048156),"")</f>
        <v/>
      </c>
      <c r="N2242" t="str">
        <f>IFERROR(INDEX('EMPRUNT MATERIEL'!$C$4:$C$361,'EMPRUNT MATERIEL'!L1048017),"")</f>
        <v/>
      </c>
    </row>
    <row r="2243" spans="13:14" x14ac:dyDescent="0.25">
      <c r="M2243" t="str">
        <f>IFERROR(INDEX(INVENTAIRE!$A$4:$A$502,INVENTAIRE!Q1048157),"")</f>
        <v/>
      </c>
      <c r="N2243" t="str">
        <f>IFERROR(INDEX('EMPRUNT MATERIEL'!$C$4:$C$361,'EMPRUNT MATERIEL'!L1048018),"")</f>
        <v/>
      </c>
    </row>
    <row r="2244" spans="13:14" x14ac:dyDescent="0.25">
      <c r="M2244" t="str">
        <f>IFERROR(INDEX(INVENTAIRE!$A$4:$A$502,INVENTAIRE!Q1048158),"")</f>
        <v/>
      </c>
      <c r="N2244" t="str">
        <f>IFERROR(INDEX('EMPRUNT MATERIEL'!$C$4:$C$361,'EMPRUNT MATERIEL'!L1048019),"")</f>
        <v/>
      </c>
    </row>
    <row r="2245" spans="13:14" x14ac:dyDescent="0.25">
      <c r="M2245" t="str">
        <f>IFERROR(INDEX(INVENTAIRE!$A$4:$A$502,INVENTAIRE!Q1048159),"")</f>
        <v/>
      </c>
      <c r="N2245" t="str">
        <f>IFERROR(INDEX('EMPRUNT MATERIEL'!$C$4:$C$361,'EMPRUNT MATERIEL'!L1048020),"")</f>
        <v/>
      </c>
    </row>
    <row r="2246" spans="13:14" x14ac:dyDescent="0.25">
      <c r="M2246" t="str">
        <f>IFERROR(INDEX(INVENTAIRE!$A$4:$A$502,INVENTAIRE!Q1048160),"")</f>
        <v/>
      </c>
      <c r="N2246" t="str">
        <f>IFERROR(INDEX('EMPRUNT MATERIEL'!$C$4:$C$361,'EMPRUNT MATERIEL'!L1048021),"")</f>
        <v/>
      </c>
    </row>
    <row r="2247" spans="13:14" x14ac:dyDescent="0.25">
      <c r="M2247" t="str">
        <f>IFERROR(INDEX(INVENTAIRE!$A$4:$A$502,INVENTAIRE!Q1048161),"")</f>
        <v/>
      </c>
      <c r="N2247" t="str">
        <f>IFERROR(INDEX('EMPRUNT MATERIEL'!$C$4:$C$361,'EMPRUNT MATERIEL'!L1048022),"")</f>
        <v/>
      </c>
    </row>
    <row r="2248" spans="13:14" x14ac:dyDescent="0.25">
      <c r="M2248" t="str">
        <f>IFERROR(INDEX(INVENTAIRE!$A$4:$A$502,INVENTAIRE!Q1048162),"")</f>
        <v/>
      </c>
      <c r="N2248" t="str">
        <f>IFERROR(INDEX('EMPRUNT MATERIEL'!$C$4:$C$361,'EMPRUNT MATERIEL'!L1048023),"")</f>
        <v/>
      </c>
    </row>
    <row r="2249" spans="13:14" x14ac:dyDescent="0.25">
      <c r="M2249" t="str">
        <f>IFERROR(INDEX(INVENTAIRE!$A$4:$A$502,INVENTAIRE!Q1048163),"")</f>
        <v/>
      </c>
      <c r="N2249" t="str">
        <f>IFERROR(INDEX('EMPRUNT MATERIEL'!$C$4:$C$361,'EMPRUNT MATERIEL'!L1048024),"")</f>
        <v/>
      </c>
    </row>
    <row r="2250" spans="13:14" x14ac:dyDescent="0.25">
      <c r="M2250" t="str">
        <f>IFERROR(INDEX(INVENTAIRE!$A$4:$A$502,INVENTAIRE!Q1048164),"")</f>
        <v/>
      </c>
      <c r="N2250" t="str">
        <f>IFERROR(INDEX('EMPRUNT MATERIEL'!$C$4:$C$361,'EMPRUNT MATERIEL'!L1048025),"")</f>
        <v/>
      </c>
    </row>
    <row r="2251" spans="13:14" x14ac:dyDescent="0.25">
      <c r="M2251" t="str">
        <f>IFERROR(INDEX(INVENTAIRE!$A$4:$A$502,INVENTAIRE!Q1048165),"")</f>
        <v/>
      </c>
      <c r="N2251" t="str">
        <f>IFERROR(INDEX('EMPRUNT MATERIEL'!$C$4:$C$361,'EMPRUNT MATERIEL'!L1048026),"")</f>
        <v/>
      </c>
    </row>
    <row r="2252" spans="13:14" x14ac:dyDescent="0.25">
      <c r="M2252" t="str">
        <f>IFERROR(INDEX(INVENTAIRE!$A$4:$A$502,INVENTAIRE!Q1048166),"")</f>
        <v/>
      </c>
      <c r="N2252" t="str">
        <f>IFERROR(INDEX('EMPRUNT MATERIEL'!$C$4:$C$361,'EMPRUNT MATERIEL'!L1048027),"")</f>
        <v/>
      </c>
    </row>
    <row r="2253" spans="13:14" x14ac:dyDescent="0.25">
      <c r="M2253" t="str">
        <f>IFERROR(INDEX(INVENTAIRE!$A$4:$A$502,INVENTAIRE!Q1048167),"")</f>
        <v/>
      </c>
      <c r="N2253" t="str">
        <f>IFERROR(INDEX('EMPRUNT MATERIEL'!$C$4:$C$361,'EMPRUNT MATERIEL'!L1048028),"")</f>
        <v/>
      </c>
    </row>
    <row r="2254" spans="13:14" x14ac:dyDescent="0.25">
      <c r="M2254" t="str">
        <f>IFERROR(INDEX(INVENTAIRE!$A$4:$A$502,INVENTAIRE!Q1048168),"")</f>
        <v/>
      </c>
      <c r="N2254" t="str">
        <f>IFERROR(INDEX('EMPRUNT MATERIEL'!$C$4:$C$361,'EMPRUNT MATERIEL'!L1048029),"")</f>
        <v/>
      </c>
    </row>
    <row r="2255" spans="13:14" x14ac:dyDescent="0.25">
      <c r="M2255" t="str">
        <f>IFERROR(INDEX(INVENTAIRE!$A$4:$A$502,INVENTAIRE!Q1048169),"")</f>
        <v/>
      </c>
      <c r="N2255" t="str">
        <f>IFERROR(INDEX('EMPRUNT MATERIEL'!$C$4:$C$361,'EMPRUNT MATERIEL'!L1048030),"")</f>
        <v/>
      </c>
    </row>
    <row r="2256" spans="13:14" x14ac:dyDescent="0.25">
      <c r="M2256" t="str">
        <f>IFERROR(INDEX(INVENTAIRE!$A$4:$A$502,INVENTAIRE!Q1048170),"")</f>
        <v/>
      </c>
      <c r="N2256" t="str">
        <f>IFERROR(INDEX('EMPRUNT MATERIEL'!$C$4:$C$361,'EMPRUNT MATERIEL'!L1048031),"")</f>
        <v/>
      </c>
    </row>
    <row r="2257" spans="13:14" x14ac:dyDescent="0.25">
      <c r="M2257" t="str">
        <f>IFERROR(INDEX(INVENTAIRE!$A$4:$A$502,INVENTAIRE!Q1048171),"")</f>
        <v/>
      </c>
      <c r="N2257" t="str">
        <f>IFERROR(INDEX('EMPRUNT MATERIEL'!$C$4:$C$361,'EMPRUNT MATERIEL'!L1048032),"")</f>
        <v/>
      </c>
    </row>
    <row r="2258" spans="13:14" x14ac:dyDescent="0.25">
      <c r="M2258" t="str">
        <f>IFERROR(INDEX(INVENTAIRE!$A$4:$A$502,INVENTAIRE!Q1048172),"")</f>
        <v/>
      </c>
      <c r="N2258" t="str">
        <f>IFERROR(INDEX('EMPRUNT MATERIEL'!$C$4:$C$361,'EMPRUNT MATERIEL'!L1048033),"")</f>
        <v/>
      </c>
    </row>
    <row r="2259" spans="13:14" x14ac:dyDescent="0.25">
      <c r="M2259" t="str">
        <f>IFERROR(INDEX(INVENTAIRE!$A$4:$A$502,INVENTAIRE!Q1048173),"")</f>
        <v/>
      </c>
      <c r="N2259" t="str">
        <f>IFERROR(INDEX('EMPRUNT MATERIEL'!$C$4:$C$361,'EMPRUNT MATERIEL'!L1048034),"")</f>
        <v/>
      </c>
    </row>
    <row r="2260" spans="13:14" x14ac:dyDescent="0.25">
      <c r="M2260" t="str">
        <f>IFERROR(INDEX(INVENTAIRE!$A$4:$A$502,INVENTAIRE!Q1048174),"")</f>
        <v/>
      </c>
      <c r="N2260" t="str">
        <f>IFERROR(INDEX('EMPRUNT MATERIEL'!$C$4:$C$361,'EMPRUNT MATERIEL'!L1048035),"")</f>
        <v/>
      </c>
    </row>
    <row r="2261" spans="13:14" x14ac:dyDescent="0.25">
      <c r="M2261" t="str">
        <f>IFERROR(INDEX(INVENTAIRE!$A$4:$A$502,INVENTAIRE!Q1048175),"")</f>
        <v/>
      </c>
      <c r="N2261" t="str">
        <f>IFERROR(INDEX('EMPRUNT MATERIEL'!$C$4:$C$361,'EMPRUNT MATERIEL'!L1048036),"")</f>
        <v/>
      </c>
    </row>
    <row r="2262" spans="13:14" x14ac:dyDescent="0.25">
      <c r="M2262" t="str">
        <f>IFERROR(INDEX(INVENTAIRE!$A$4:$A$502,INVENTAIRE!Q1048176),"")</f>
        <v/>
      </c>
      <c r="N2262" t="str">
        <f>IFERROR(INDEX('EMPRUNT MATERIEL'!$C$4:$C$361,'EMPRUNT MATERIEL'!L1048037),"")</f>
        <v/>
      </c>
    </row>
    <row r="2263" spans="13:14" x14ac:dyDescent="0.25">
      <c r="M2263" t="str">
        <f>IFERROR(INDEX(INVENTAIRE!$A$4:$A$502,INVENTAIRE!Q1048177),"")</f>
        <v/>
      </c>
      <c r="N2263" t="str">
        <f>IFERROR(INDEX('EMPRUNT MATERIEL'!$C$4:$C$361,'EMPRUNT MATERIEL'!L1048038),"")</f>
        <v/>
      </c>
    </row>
    <row r="2264" spans="13:14" x14ac:dyDescent="0.25">
      <c r="M2264" t="str">
        <f>IFERROR(INDEX(INVENTAIRE!$A$4:$A$502,INVENTAIRE!Q1048178),"")</f>
        <v/>
      </c>
      <c r="N2264" t="str">
        <f>IFERROR(INDEX('EMPRUNT MATERIEL'!$C$4:$C$361,'EMPRUNT MATERIEL'!L1048039),"")</f>
        <v/>
      </c>
    </row>
    <row r="2265" spans="13:14" x14ac:dyDescent="0.25">
      <c r="M2265" t="str">
        <f>IFERROR(INDEX(INVENTAIRE!$A$4:$A$502,INVENTAIRE!Q1048179),"")</f>
        <v/>
      </c>
      <c r="N2265" t="str">
        <f>IFERROR(INDEX('EMPRUNT MATERIEL'!$C$4:$C$361,'EMPRUNT MATERIEL'!L1048040),"")</f>
        <v/>
      </c>
    </row>
    <row r="2266" spans="13:14" x14ac:dyDescent="0.25">
      <c r="M2266" t="str">
        <f>IFERROR(INDEX(INVENTAIRE!$A$4:$A$502,INVENTAIRE!Q1048180),"")</f>
        <v/>
      </c>
      <c r="N2266" t="str">
        <f>IFERROR(INDEX('EMPRUNT MATERIEL'!$C$4:$C$361,'EMPRUNT MATERIEL'!L1048041),"")</f>
        <v/>
      </c>
    </row>
    <row r="2267" spans="13:14" x14ac:dyDescent="0.25">
      <c r="M2267" t="str">
        <f>IFERROR(INDEX(INVENTAIRE!$A$4:$A$502,INVENTAIRE!Q1048181),"")</f>
        <v/>
      </c>
      <c r="N2267" t="str">
        <f>IFERROR(INDEX('EMPRUNT MATERIEL'!$C$4:$C$361,'EMPRUNT MATERIEL'!L1048042),"")</f>
        <v/>
      </c>
    </row>
    <row r="2268" spans="13:14" x14ac:dyDescent="0.25">
      <c r="M2268" t="str">
        <f>IFERROR(INDEX(INVENTAIRE!$A$4:$A$502,INVENTAIRE!Q1048182),"")</f>
        <v/>
      </c>
      <c r="N2268" t="str">
        <f>IFERROR(INDEX('EMPRUNT MATERIEL'!$C$4:$C$361,'EMPRUNT MATERIEL'!L1048043),"")</f>
        <v/>
      </c>
    </row>
    <row r="2269" spans="13:14" x14ac:dyDescent="0.25">
      <c r="M2269" t="str">
        <f>IFERROR(INDEX(INVENTAIRE!$A$4:$A$502,INVENTAIRE!Q1048183),"")</f>
        <v/>
      </c>
      <c r="N2269" t="str">
        <f>IFERROR(INDEX('EMPRUNT MATERIEL'!$C$4:$C$361,'EMPRUNT MATERIEL'!L1048044),"")</f>
        <v/>
      </c>
    </row>
    <row r="2270" spans="13:14" x14ac:dyDescent="0.25">
      <c r="M2270" t="str">
        <f>IFERROR(INDEX(INVENTAIRE!$A$4:$A$502,INVENTAIRE!Q1048184),"")</f>
        <v/>
      </c>
      <c r="N2270" t="str">
        <f>IFERROR(INDEX('EMPRUNT MATERIEL'!$C$4:$C$361,'EMPRUNT MATERIEL'!L1048045),"")</f>
        <v/>
      </c>
    </row>
    <row r="2271" spans="13:14" x14ac:dyDescent="0.25">
      <c r="M2271" t="str">
        <f>IFERROR(INDEX(INVENTAIRE!$A$4:$A$502,INVENTAIRE!Q1048185),"")</f>
        <v/>
      </c>
      <c r="N2271" t="str">
        <f>IFERROR(INDEX('EMPRUNT MATERIEL'!$C$4:$C$361,'EMPRUNT MATERIEL'!L1048046),"")</f>
        <v/>
      </c>
    </row>
    <row r="2272" spans="13:14" x14ac:dyDescent="0.25">
      <c r="M2272" t="str">
        <f>IFERROR(INDEX(INVENTAIRE!$A$4:$A$502,INVENTAIRE!Q1048186),"")</f>
        <v/>
      </c>
      <c r="N2272" t="str">
        <f>IFERROR(INDEX('EMPRUNT MATERIEL'!$C$4:$C$361,'EMPRUNT MATERIEL'!L1048047),"")</f>
        <v/>
      </c>
    </row>
    <row r="2273" spans="13:14" x14ac:dyDescent="0.25">
      <c r="M2273" t="str">
        <f>IFERROR(INDEX(INVENTAIRE!$A$4:$A$502,INVENTAIRE!Q1048187),"")</f>
        <v/>
      </c>
      <c r="N2273" t="str">
        <f>IFERROR(INDEX('EMPRUNT MATERIEL'!$C$4:$C$361,'EMPRUNT MATERIEL'!L1048048),"")</f>
        <v/>
      </c>
    </row>
    <row r="2274" spans="13:14" x14ac:dyDescent="0.25">
      <c r="M2274" t="str">
        <f>IFERROR(INDEX(INVENTAIRE!$A$4:$A$502,INVENTAIRE!Q1048188),"")</f>
        <v/>
      </c>
      <c r="N2274" t="str">
        <f>IFERROR(INDEX('EMPRUNT MATERIEL'!$C$4:$C$361,'EMPRUNT MATERIEL'!L1048049),"")</f>
        <v/>
      </c>
    </row>
    <row r="2275" spans="13:14" x14ac:dyDescent="0.25">
      <c r="M2275" t="str">
        <f>IFERROR(INDEX(INVENTAIRE!$A$4:$A$502,INVENTAIRE!Q1048189),"")</f>
        <v/>
      </c>
      <c r="N2275" t="str">
        <f>IFERROR(INDEX('EMPRUNT MATERIEL'!$C$4:$C$361,'EMPRUNT MATERIEL'!L1048050),"")</f>
        <v/>
      </c>
    </row>
    <row r="2276" spans="13:14" x14ac:dyDescent="0.25">
      <c r="M2276" t="str">
        <f>IFERROR(INDEX(INVENTAIRE!$A$4:$A$502,INVENTAIRE!Q1048190),"")</f>
        <v/>
      </c>
      <c r="N2276" t="str">
        <f>IFERROR(INDEX('EMPRUNT MATERIEL'!$C$4:$C$361,'EMPRUNT MATERIEL'!L1048051),"")</f>
        <v/>
      </c>
    </row>
    <row r="2277" spans="13:14" x14ac:dyDescent="0.25">
      <c r="M2277" t="str">
        <f>IFERROR(INDEX(INVENTAIRE!$A$4:$A$502,INVENTAIRE!Q1048191),"")</f>
        <v/>
      </c>
      <c r="N2277" t="str">
        <f>IFERROR(INDEX('EMPRUNT MATERIEL'!$C$4:$C$361,'EMPRUNT MATERIEL'!L1048052),"")</f>
        <v/>
      </c>
    </row>
    <row r="2278" spans="13:14" x14ac:dyDescent="0.25">
      <c r="M2278" t="str">
        <f>IFERROR(INDEX(INVENTAIRE!$A$4:$A$502,INVENTAIRE!Q1048192),"")</f>
        <v/>
      </c>
      <c r="N2278" t="str">
        <f>IFERROR(INDEX('EMPRUNT MATERIEL'!$C$4:$C$361,'EMPRUNT MATERIEL'!L1048053),"")</f>
        <v/>
      </c>
    </row>
    <row r="2279" spans="13:14" x14ac:dyDescent="0.25">
      <c r="M2279" t="str">
        <f>IFERROR(INDEX(INVENTAIRE!$A$4:$A$502,INVENTAIRE!Q1048193),"")</f>
        <v/>
      </c>
      <c r="N2279" t="str">
        <f>IFERROR(INDEX('EMPRUNT MATERIEL'!$C$4:$C$361,'EMPRUNT MATERIEL'!L1048054),"")</f>
        <v/>
      </c>
    </row>
    <row r="2280" spans="13:14" x14ac:dyDescent="0.25">
      <c r="M2280" t="str">
        <f>IFERROR(INDEX(INVENTAIRE!$A$4:$A$502,INVENTAIRE!Q1048194),"")</f>
        <v/>
      </c>
      <c r="N2280" t="str">
        <f>IFERROR(INDEX('EMPRUNT MATERIEL'!$C$4:$C$361,'EMPRUNT MATERIEL'!L1048055),"")</f>
        <v/>
      </c>
    </row>
    <row r="2281" spans="13:14" x14ac:dyDescent="0.25">
      <c r="M2281" t="str">
        <f>IFERROR(INDEX(INVENTAIRE!$A$4:$A$502,INVENTAIRE!Q1048195),"")</f>
        <v/>
      </c>
      <c r="N2281" t="str">
        <f>IFERROR(INDEX('EMPRUNT MATERIEL'!$C$4:$C$361,'EMPRUNT MATERIEL'!L1048056),"")</f>
        <v/>
      </c>
    </row>
    <row r="2282" spans="13:14" x14ac:dyDescent="0.25">
      <c r="M2282" t="str">
        <f>IFERROR(INDEX(INVENTAIRE!$A$4:$A$502,INVENTAIRE!Q1048196),"")</f>
        <v/>
      </c>
      <c r="N2282" t="str">
        <f>IFERROR(INDEX('EMPRUNT MATERIEL'!$C$4:$C$361,'EMPRUNT MATERIEL'!L1048057),"")</f>
        <v/>
      </c>
    </row>
    <row r="2283" spans="13:14" x14ac:dyDescent="0.25">
      <c r="M2283" t="str">
        <f>IFERROR(INDEX(INVENTAIRE!$A$4:$A$502,INVENTAIRE!Q1048197),"")</f>
        <v/>
      </c>
      <c r="N2283" t="str">
        <f>IFERROR(INDEX('EMPRUNT MATERIEL'!$C$4:$C$361,'EMPRUNT MATERIEL'!L1048058),"")</f>
        <v/>
      </c>
    </row>
    <row r="2284" spans="13:14" x14ac:dyDescent="0.25">
      <c r="M2284" t="str">
        <f>IFERROR(INDEX(INVENTAIRE!$A$4:$A$502,INVENTAIRE!Q1048198),"")</f>
        <v/>
      </c>
      <c r="N2284" t="str">
        <f>IFERROR(INDEX('EMPRUNT MATERIEL'!$C$4:$C$361,'EMPRUNT MATERIEL'!L1048059),"")</f>
        <v/>
      </c>
    </row>
    <row r="2285" spans="13:14" x14ac:dyDescent="0.25">
      <c r="M2285" t="str">
        <f>IFERROR(INDEX(INVENTAIRE!$A$4:$A$502,INVENTAIRE!Q1048199),"")</f>
        <v/>
      </c>
      <c r="N2285" t="str">
        <f>IFERROR(INDEX('EMPRUNT MATERIEL'!$C$4:$C$361,'EMPRUNT MATERIEL'!L1048060),"")</f>
        <v/>
      </c>
    </row>
    <row r="2286" spans="13:14" x14ac:dyDescent="0.25">
      <c r="M2286" t="str">
        <f>IFERROR(INDEX(INVENTAIRE!$A$4:$A$502,INVENTAIRE!Q1048200),"")</f>
        <v/>
      </c>
      <c r="N2286" t="str">
        <f>IFERROR(INDEX('EMPRUNT MATERIEL'!$C$4:$C$361,'EMPRUNT MATERIEL'!L1048061),"")</f>
        <v/>
      </c>
    </row>
    <row r="2287" spans="13:14" x14ac:dyDescent="0.25">
      <c r="M2287" t="str">
        <f>IFERROR(INDEX(INVENTAIRE!$A$4:$A$502,INVENTAIRE!Q1048201),"")</f>
        <v/>
      </c>
      <c r="N2287" t="str">
        <f>IFERROR(INDEX('EMPRUNT MATERIEL'!$C$4:$C$361,'EMPRUNT MATERIEL'!L1048062),"")</f>
        <v/>
      </c>
    </row>
    <row r="2288" spans="13:14" x14ac:dyDescent="0.25">
      <c r="M2288" t="str">
        <f>IFERROR(INDEX(INVENTAIRE!$A$4:$A$502,INVENTAIRE!Q1048202),"")</f>
        <v/>
      </c>
      <c r="N2288" t="str">
        <f>IFERROR(INDEX('EMPRUNT MATERIEL'!$C$4:$C$361,'EMPRUNT MATERIEL'!L1048063),"")</f>
        <v/>
      </c>
    </row>
    <row r="2289" spans="13:14" x14ac:dyDescent="0.25">
      <c r="M2289" t="str">
        <f>IFERROR(INDEX(INVENTAIRE!$A$4:$A$502,INVENTAIRE!Q1048203),"")</f>
        <v/>
      </c>
      <c r="N2289" t="str">
        <f>IFERROR(INDEX('EMPRUNT MATERIEL'!$C$4:$C$361,'EMPRUNT MATERIEL'!L1048064),"")</f>
        <v/>
      </c>
    </row>
    <row r="2290" spans="13:14" x14ac:dyDescent="0.25">
      <c r="M2290" t="str">
        <f>IFERROR(INDEX(INVENTAIRE!$A$4:$A$502,INVENTAIRE!Q1048204),"")</f>
        <v/>
      </c>
      <c r="N2290" t="str">
        <f>IFERROR(INDEX('EMPRUNT MATERIEL'!$C$4:$C$361,'EMPRUNT MATERIEL'!L1048065),"")</f>
        <v/>
      </c>
    </row>
    <row r="2291" spans="13:14" x14ac:dyDescent="0.25">
      <c r="M2291" t="str">
        <f>IFERROR(INDEX(INVENTAIRE!$A$4:$A$502,INVENTAIRE!Q1048205),"")</f>
        <v/>
      </c>
      <c r="N2291" t="str">
        <f>IFERROR(INDEX('EMPRUNT MATERIEL'!$C$4:$C$361,'EMPRUNT MATERIEL'!L1048066),"")</f>
        <v/>
      </c>
    </row>
    <row r="2292" spans="13:14" x14ac:dyDescent="0.25">
      <c r="M2292" t="str">
        <f>IFERROR(INDEX(INVENTAIRE!$A$4:$A$502,INVENTAIRE!Q1048206),"")</f>
        <v/>
      </c>
      <c r="N2292" t="str">
        <f>IFERROR(INDEX('EMPRUNT MATERIEL'!$C$4:$C$361,'EMPRUNT MATERIEL'!L1048067),"")</f>
        <v/>
      </c>
    </row>
    <row r="2293" spans="13:14" x14ac:dyDescent="0.25">
      <c r="M2293" t="str">
        <f>IFERROR(INDEX(INVENTAIRE!$A$4:$A$502,INVENTAIRE!Q1048207),"")</f>
        <v/>
      </c>
      <c r="N2293" t="str">
        <f>IFERROR(INDEX('EMPRUNT MATERIEL'!$C$4:$C$361,'EMPRUNT MATERIEL'!L1048068),"")</f>
        <v/>
      </c>
    </row>
    <row r="2294" spans="13:14" x14ac:dyDescent="0.25">
      <c r="M2294" t="str">
        <f>IFERROR(INDEX(INVENTAIRE!$A$4:$A$502,INVENTAIRE!Q1048208),"")</f>
        <v/>
      </c>
      <c r="N2294" t="str">
        <f>IFERROR(INDEX('EMPRUNT MATERIEL'!$C$4:$C$361,'EMPRUNT MATERIEL'!L1048069),"")</f>
        <v/>
      </c>
    </row>
    <row r="2295" spans="13:14" x14ac:dyDescent="0.25">
      <c r="M2295" t="str">
        <f>IFERROR(INDEX(INVENTAIRE!$A$4:$A$502,INVENTAIRE!Q1048209),"")</f>
        <v/>
      </c>
      <c r="N2295" t="str">
        <f>IFERROR(INDEX('EMPRUNT MATERIEL'!$C$4:$C$361,'EMPRUNT MATERIEL'!L1048070),"")</f>
        <v/>
      </c>
    </row>
    <row r="2296" spans="13:14" x14ac:dyDescent="0.25">
      <c r="M2296" t="str">
        <f>IFERROR(INDEX(INVENTAIRE!$A$4:$A$502,INVENTAIRE!Q1048210),"")</f>
        <v/>
      </c>
      <c r="N2296" t="str">
        <f>IFERROR(INDEX('EMPRUNT MATERIEL'!$C$4:$C$361,'EMPRUNT MATERIEL'!L1048071),"")</f>
        <v/>
      </c>
    </row>
    <row r="2297" spans="13:14" x14ac:dyDescent="0.25">
      <c r="M2297" t="str">
        <f>IFERROR(INDEX(INVENTAIRE!$A$4:$A$502,INVENTAIRE!Q1048211),"")</f>
        <v/>
      </c>
      <c r="N2297" t="str">
        <f>IFERROR(INDEX('EMPRUNT MATERIEL'!$C$4:$C$361,'EMPRUNT MATERIEL'!L1048072),"")</f>
        <v/>
      </c>
    </row>
    <row r="2298" spans="13:14" x14ac:dyDescent="0.25">
      <c r="M2298" t="str">
        <f>IFERROR(INDEX(INVENTAIRE!$A$4:$A$502,INVENTAIRE!Q1048212),"")</f>
        <v/>
      </c>
      <c r="N2298" t="str">
        <f>IFERROR(INDEX('EMPRUNT MATERIEL'!$C$4:$C$361,'EMPRUNT MATERIEL'!L1048073),"")</f>
        <v/>
      </c>
    </row>
    <row r="2299" spans="13:14" x14ac:dyDescent="0.25">
      <c r="M2299" t="str">
        <f>IFERROR(INDEX(INVENTAIRE!$A$4:$A$502,INVENTAIRE!Q1048213),"")</f>
        <v/>
      </c>
      <c r="N2299" t="str">
        <f>IFERROR(INDEX('EMPRUNT MATERIEL'!$C$4:$C$361,'EMPRUNT MATERIEL'!L1048074),"")</f>
        <v/>
      </c>
    </row>
    <row r="2300" spans="13:14" x14ac:dyDescent="0.25">
      <c r="M2300" t="str">
        <f>IFERROR(INDEX(INVENTAIRE!$A$4:$A$502,INVENTAIRE!Q1048214),"")</f>
        <v/>
      </c>
      <c r="N2300" t="str">
        <f>IFERROR(INDEX('EMPRUNT MATERIEL'!$C$4:$C$361,'EMPRUNT MATERIEL'!L1048075),"")</f>
        <v/>
      </c>
    </row>
    <row r="2301" spans="13:14" x14ac:dyDescent="0.25">
      <c r="M2301" t="str">
        <f>IFERROR(INDEX(INVENTAIRE!$A$4:$A$502,INVENTAIRE!Q1048215),"")</f>
        <v/>
      </c>
      <c r="N2301" t="str">
        <f>IFERROR(INDEX('EMPRUNT MATERIEL'!$C$4:$C$361,'EMPRUNT MATERIEL'!L1048076),"")</f>
        <v/>
      </c>
    </row>
    <row r="2302" spans="13:14" x14ac:dyDescent="0.25">
      <c r="M2302" t="str">
        <f>IFERROR(INDEX(INVENTAIRE!$A$4:$A$502,INVENTAIRE!Q1048216),"")</f>
        <v/>
      </c>
      <c r="N2302" t="str">
        <f>IFERROR(INDEX('EMPRUNT MATERIEL'!$C$4:$C$361,'EMPRUNT MATERIEL'!L1048077),"")</f>
        <v/>
      </c>
    </row>
    <row r="2303" spans="13:14" x14ac:dyDescent="0.25">
      <c r="M2303" t="str">
        <f>IFERROR(INDEX(INVENTAIRE!$A$4:$A$502,INVENTAIRE!Q1048217),"")</f>
        <v/>
      </c>
      <c r="N2303" t="str">
        <f>IFERROR(INDEX('EMPRUNT MATERIEL'!$C$4:$C$361,'EMPRUNT MATERIEL'!L1048078),"")</f>
        <v/>
      </c>
    </row>
    <row r="2304" spans="13:14" x14ac:dyDescent="0.25">
      <c r="M2304" t="str">
        <f>IFERROR(INDEX(INVENTAIRE!$A$4:$A$502,INVENTAIRE!Q1048218),"")</f>
        <v/>
      </c>
      <c r="N2304" t="str">
        <f>IFERROR(INDEX('EMPRUNT MATERIEL'!$C$4:$C$361,'EMPRUNT MATERIEL'!L1048079),"")</f>
        <v/>
      </c>
    </row>
    <row r="2305" spans="13:14" x14ac:dyDescent="0.25">
      <c r="M2305" t="str">
        <f>IFERROR(INDEX(INVENTAIRE!$A$4:$A$502,INVENTAIRE!Q1048219),"")</f>
        <v/>
      </c>
      <c r="N2305" t="str">
        <f>IFERROR(INDEX('EMPRUNT MATERIEL'!$C$4:$C$361,'EMPRUNT MATERIEL'!L1048080),"")</f>
        <v/>
      </c>
    </row>
    <row r="2306" spans="13:14" x14ac:dyDescent="0.25">
      <c r="M2306" t="str">
        <f>IFERROR(INDEX(INVENTAIRE!$A$4:$A$502,INVENTAIRE!Q1048220),"")</f>
        <v/>
      </c>
      <c r="N2306" t="str">
        <f>IFERROR(INDEX('EMPRUNT MATERIEL'!$C$4:$C$361,'EMPRUNT MATERIEL'!L1048081),"")</f>
        <v/>
      </c>
    </row>
    <row r="2307" spans="13:14" x14ac:dyDescent="0.25">
      <c r="M2307" t="str">
        <f>IFERROR(INDEX(INVENTAIRE!$A$4:$A$502,INVENTAIRE!Q1048221),"")</f>
        <v/>
      </c>
      <c r="N2307" t="str">
        <f>IFERROR(INDEX('EMPRUNT MATERIEL'!$C$4:$C$361,'EMPRUNT MATERIEL'!L1048082),"")</f>
        <v/>
      </c>
    </row>
    <row r="2308" spans="13:14" x14ac:dyDescent="0.25">
      <c r="M2308" t="str">
        <f>IFERROR(INDEX(INVENTAIRE!$A$4:$A$502,INVENTAIRE!Q1048222),"")</f>
        <v/>
      </c>
      <c r="N2308" t="str">
        <f>IFERROR(INDEX('EMPRUNT MATERIEL'!$C$4:$C$361,'EMPRUNT MATERIEL'!L1048083),"")</f>
        <v/>
      </c>
    </row>
    <row r="2309" spans="13:14" x14ac:dyDescent="0.25">
      <c r="M2309" t="str">
        <f>IFERROR(INDEX(INVENTAIRE!$A$4:$A$502,INVENTAIRE!Q1048223),"")</f>
        <v/>
      </c>
      <c r="N2309" t="str">
        <f>IFERROR(INDEX('EMPRUNT MATERIEL'!$C$4:$C$361,'EMPRUNT MATERIEL'!L1048084),"")</f>
        <v/>
      </c>
    </row>
    <row r="2310" spans="13:14" x14ac:dyDescent="0.25">
      <c r="M2310" t="str">
        <f>IFERROR(INDEX(INVENTAIRE!$A$4:$A$502,INVENTAIRE!Q1048224),"")</f>
        <v/>
      </c>
      <c r="N2310" t="str">
        <f>IFERROR(INDEX('EMPRUNT MATERIEL'!$C$4:$C$361,'EMPRUNT MATERIEL'!L1048085),"")</f>
        <v/>
      </c>
    </row>
    <row r="2311" spans="13:14" x14ac:dyDescent="0.25">
      <c r="M2311" t="str">
        <f>IFERROR(INDEX(INVENTAIRE!$A$4:$A$502,INVENTAIRE!Q1048225),"")</f>
        <v/>
      </c>
      <c r="N2311" t="str">
        <f>IFERROR(INDEX('EMPRUNT MATERIEL'!$C$4:$C$361,'EMPRUNT MATERIEL'!L1048086),"")</f>
        <v/>
      </c>
    </row>
    <row r="2312" spans="13:14" x14ac:dyDescent="0.25">
      <c r="M2312" t="str">
        <f>IFERROR(INDEX(INVENTAIRE!$A$4:$A$502,INVENTAIRE!Q1048226),"")</f>
        <v/>
      </c>
      <c r="N2312" t="str">
        <f>IFERROR(INDEX('EMPRUNT MATERIEL'!$C$4:$C$361,'EMPRUNT MATERIEL'!L1048087),"")</f>
        <v/>
      </c>
    </row>
    <row r="2313" spans="13:14" x14ac:dyDescent="0.25">
      <c r="M2313" t="str">
        <f>IFERROR(INDEX(INVENTAIRE!$A$4:$A$502,INVENTAIRE!Q1048227),"")</f>
        <v/>
      </c>
      <c r="N2313" t="str">
        <f>IFERROR(INDEX('EMPRUNT MATERIEL'!$C$4:$C$361,'EMPRUNT MATERIEL'!L1048088),"")</f>
        <v/>
      </c>
    </row>
    <row r="2314" spans="13:14" x14ac:dyDescent="0.25">
      <c r="M2314" t="str">
        <f>IFERROR(INDEX(INVENTAIRE!$A$4:$A$502,INVENTAIRE!Q1048228),"")</f>
        <v/>
      </c>
      <c r="N2314" t="str">
        <f>IFERROR(INDEX('EMPRUNT MATERIEL'!$C$4:$C$361,'EMPRUNT MATERIEL'!L1048089),"")</f>
        <v/>
      </c>
    </row>
    <row r="2315" spans="13:14" x14ac:dyDescent="0.25">
      <c r="M2315" t="str">
        <f>IFERROR(INDEX(INVENTAIRE!$A$4:$A$502,INVENTAIRE!Q1048229),"")</f>
        <v/>
      </c>
      <c r="N2315" t="str">
        <f>IFERROR(INDEX('EMPRUNT MATERIEL'!$C$4:$C$361,'EMPRUNT MATERIEL'!L1048090),"")</f>
        <v/>
      </c>
    </row>
    <row r="2316" spans="13:14" x14ac:dyDescent="0.25">
      <c r="M2316" t="str">
        <f>IFERROR(INDEX(INVENTAIRE!$A$4:$A$502,INVENTAIRE!Q1048230),"")</f>
        <v/>
      </c>
      <c r="N2316" t="str">
        <f>IFERROR(INDEX('EMPRUNT MATERIEL'!$C$4:$C$361,'EMPRUNT MATERIEL'!L1048091),"")</f>
        <v/>
      </c>
    </row>
    <row r="2317" spans="13:14" x14ac:dyDescent="0.25">
      <c r="M2317" t="str">
        <f>IFERROR(INDEX(INVENTAIRE!$A$4:$A$502,INVENTAIRE!Q1048231),"")</f>
        <v/>
      </c>
      <c r="N2317" t="str">
        <f>IFERROR(INDEX('EMPRUNT MATERIEL'!$C$4:$C$361,'EMPRUNT MATERIEL'!L1048092),"")</f>
        <v/>
      </c>
    </row>
    <row r="2318" spans="13:14" x14ac:dyDescent="0.25">
      <c r="M2318" t="str">
        <f>IFERROR(INDEX(INVENTAIRE!$A$4:$A$502,INVENTAIRE!Q1048232),"")</f>
        <v/>
      </c>
      <c r="N2318" t="str">
        <f>IFERROR(INDEX('EMPRUNT MATERIEL'!$C$4:$C$361,'EMPRUNT MATERIEL'!L1048093),"")</f>
        <v/>
      </c>
    </row>
    <row r="2319" spans="13:14" x14ac:dyDescent="0.25">
      <c r="M2319" t="str">
        <f>IFERROR(INDEX(INVENTAIRE!$A$4:$A$502,INVENTAIRE!Q1048233),"")</f>
        <v/>
      </c>
      <c r="N2319" t="str">
        <f>IFERROR(INDEX('EMPRUNT MATERIEL'!$C$4:$C$361,'EMPRUNT MATERIEL'!L1048094),"")</f>
        <v/>
      </c>
    </row>
    <row r="2320" spans="13:14" x14ac:dyDescent="0.25">
      <c r="M2320" t="str">
        <f>IFERROR(INDEX(INVENTAIRE!$A$4:$A$502,INVENTAIRE!Q1048234),"")</f>
        <v/>
      </c>
      <c r="N2320" t="str">
        <f>IFERROR(INDEX('EMPRUNT MATERIEL'!$C$4:$C$361,'EMPRUNT MATERIEL'!L1048095),"")</f>
        <v/>
      </c>
    </row>
    <row r="2321" spans="13:14" x14ac:dyDescent="0.25">
      <c r="M2321" t="str">
        <f>IFERROR(INDEX(INVENTAIRE!$A$4:$A$502,INVENTAIRE!Q1048235),"")</f>
        <v/>
      </c>
      <c r="N2321" t="str">
        <f>IFERROR(INDEX('EMPRUNT MATERIEL'!$C$4:$C$361,'EMPRUNT MATERIEL'!L1048096),"")</f>
        <v/>
      </c>
    </row>
    <row r="2322" spans="13:14" x14ac:dyDescent="0.25">
      <c r="M2322" t="str">
        <f>IFERROR(INDEX(INVENTAIRE!$A$4:$A$502,INVENTAIRE!Q1048236),"")</f>
        <v/>
      </c>
      <c r="N2322" t="str">
        <f>IFERROR(INDEX('EMPRUNT MATERIEL'!$C$4:$C$361,'EMPRUNT MATERIEL'!L1048097),"")</f>
        <v/>
      </c>
    </row>
    <row r="2323" spans="13:14" x14ac:dyDescent="0.25">
      <c r="M2323" t="str">
        <f>IFERROR(INDEX(INVENTAIRE!$A$4:$A$502,INVENTAIRE!Q1048237),"")</f>
        <v/>
      </c>
      <c r="N2323" t="str">
        <f>IFERROR(INDEX('EMPRUNT MATERIEL'!$C$4:$C$361,'EMPRUNT MATERIEL'!L1048098),"")</f>
        <v/>
      </c>
    </row>
    <row r="2324" spans="13:14" x14ac:dyDescent="0.25">
      <c r="M2324" t="str">
        <f>IFERROR(INDEX(INVENTAIRE!$A$4:$A$502,INVENTAIRE!Q1048238),"")</f>
        <v/>
      </c>
      <c r="N2324" t="str">
        <f>IFERROR(INDEX('EMPRUNT MATERIEL'!$C$4:$C$361,'EMPRUNT MATERIEL'!L1048099),"")</f>
        <v/>
      </c>
    </row>
    <row r="2325" spans="13:14" x14ac:dyDescent="0.25">
      <c r="M2325" t="str">
        <f>IFERROR(INDEX(INVENTAIRE!$A$4:$A$502,INVENTAIRE!Q1048239),"")</f>
        <v/>
      </c>
      <c r="N2325" t="str">
        <f>IFERROR(INDEX('EMPRUNT MATERIEL'!$C$4:$C$361,'EMPRUNT MATERIEL'!L1048100),"")</f>
        <v/>
      </c>
    </row>
    <row r="2326" spans="13:14" x14ac:dyDescent="0.25">
      <c r="M2326" t="str">
        <f>IFERROR(INDEX(INVENTAIRE!$A$4:$A$502,INVENTAIRE!Q1048240),"")</f>
        <v/>
      </c>
      <c r="N2326" t="str">
        <f>IFERROR(INDEX('EMPRUNT MATERIEL'!$C$4:$C$361,'EMPRUNT MATERIEL'!L1048101),"")</f>
        <v/>
      </c>
    </row>
    <row r="2327" spans="13:14" x14ac:dyDescent="0.25">
      <c r="M2327" t="str">
        <f>IFERROR(INDEX(INVENTAIRE!$A$4:$A$502,INVENTAIRE!Q1048241),"")</f>
        <v/>
      </c>
      <c r="N2327" t="str">
        <f>IFERROR(INDEX('EMPRUNT MATERIEL'!$C$4:$C$361,'EMPRUNT MATERIEL'!L1048102),"")</f>
        <v/>
      </c>
    </row>
    <row r="2328" spans="13:14" x14ac:dyDescent="0.25">
      <c r="M2328" t="str">
        <f>IFERROR(INDEX(INVENTAIRE!$A$4:$A$502,INVENTAIRE!Q1048242),"")</f>
        <v/>
      </c>
      <c r="N2328" t="str">
        <f>IFERROR(INDEX('EMPRUNT MATERIEL'!$C$4:$C$361,'EMPRUNT MATERIEL'!L1048103),"")</f>
        <v/>
      </c>
    </row>
    <row r="2329" spans="13:14" x14ac:dyDescent="0.25">
      <c r="M2329" t="str">
        <f>IFERROR(INDEX(INVENTAIRE!$A$4:$A$502,INVENTAIRE!Q1048243),"")</f>
        <v/>
      </c>
      <c r="N2329" t="str">
        <f>IFERROR(INDEX('EMPRUNT MATERIEL'!$C$4:$C$361,'EMPRUNT MATERIEL'!L1048104),"")</f>
        <v/>
      </c>
    </row>
    <row r="2330" spans="13:14" x14ac:dyDescent="0.25">
      <c r="M2330" t="str">
        <f>IFERROR(INDEX(INVENTAIRE!$A$4:$A$502,INVENTAIRE!Q1048244),"")</f>
        <v/>
      </c>
      <c r="N2330" t="str">
        <f>IFERROR(INDEX('EMPRUNT MATERIEL'!$C$4:$C$361,'EMPRUNT MATERIEL'!L1048105),"")</f>
        <v/>
      </c>
    </row>
    <row r="2331" spans="13:14" x14ac:dyDescent="0.25">
      <c r="M2331" t="str">
        <f>IFERROR(INDEX(INVENTAIRE!$A$4:$A$502,INVENTAIRE!Q1048245),"")</f>
        <v/>
      </c>
      <c r="N2331" t="str">
        <f>IFERROR(INDEX('EMPRUNT MATERIEL'!$C$4:$C$361,'EMPRUNT MATERIEL'!L1048106),"")</f>
        <v/>
      </c>
    </row>
    <row r="2332" spans="13:14" x14ac:dyDescent="0.25">
      <c r="M2332" t="str">
        <f>IFERROR(INDEX(INVENTAIRE!$A$4:$A$502,INVENTAIRE!Q1048246),"")</f>
        <v/>
      </c>
      <c r="N2332" t="str">
        <f>IFERROR(INDEX('EMPRUNT MATERIEL'!$C$4:$C$361,'EMPRUNT MATERIEL'!L1048107),"")</f>
        <v/>
      </c>
    </row>
    <row r="2333" spans="13:14" x14ac:dyDescent="0.25">
      <c r="M2333" t="str">
        <f>IFERROR(INDEX(INVENTAIRE!$A$4:$A$502,INVENTAIRE!Q1048247),"")</f>
        <v/>
      </c>
      <c r="N2333" t="str">
        <f>IFERROR(INDEX('EMPRUNT MATERIEL'!$C$4:$C$361,'EMPRUNT MATERIEL'!L1048108),"")</f>
        <v/>
      </c>
    </row>
    <row r="2334" spans="13:14" x14ac:dyDescent="0.25">
      <c r="M2334" t="str">
        <f>IFERROR(INDEX(INVENTAIRE!$A$4:$A$502,INVENTAIRE!Q1048248),"")</f>
        <v/>
      </c>
      <c r="N2334" t="str">
        <f>IFERROR(INDEX('EMPRUNT MATERIEL'!$C$4:$C$361,'EMPRUNT MATERIEL'!L1048109),"")</f>
        <v/>
      </c>
    </row>
    <row r="2335" spans="13:14" x14ac:dyDescent="0.25">
      <c r="M2335" t="str">
        <f>IFERROR(INDEX(INVENTAIRE!$A$4:$A$502,INVENTAIRE!Q1048249),"")</f>
        <v/>
      </c>
      <c r="N2335" t="str">
        <f>IFERROR(INDEX('EMPRUNT MATERIEL'!$C$4:$C$361,'EMPRUNT MATERIEL'!L1048110),"")</f>
        <v/>
      </c>
    </row>
    <row r="2336" spans="13:14" x14ac:dyDescent="0.25">
      <c r="M2336" t="str">
        <f>IFERROR(INDEX(INVENTAIRE!$A$4:$A$502,INVENTAIRE!Q1048250),"")</f>
        <v/>
      </c>
      <c r="N2336" t="str">
        <f>IFERROR(INDEX('EMPRUNT MATERIEL'!$C$4:$C$361,'EMPRUNT MATERIEL'!L1048111),"")</f>
        <v/>
      </c>
    </row>
    <row r="2337" spans="13:14" x14ac:dyDescent="0.25">
      <c r="M2337" t="str">
        <f>IFERROR(INDEX(INVENTAIRE!$A$4:$A$502,INVENTAIRE!Q1048251),"")</f>
        <v/>
      </c>
      <c r="N2337" t="str">
        <f>IFERROR(INDEX('EMPRUNT MATERIEL'!$C$4:$C$361,'EMPRUNT MATERIEL'!L1048112),"")</f>
        <v/>
      </c>
    </row>
    <row r="2338" spans="13:14" x14ac:dyDescent="0.25">
      <c r="M2338" t="str">
        <f>IFERROR(INDEX(INVENTAIRE!$A$4:$A$502,INVENTAIRE!Q1048252),"")</f>
        <v/>
      </c>
      <c r="N2338" t="str">
        <f>IFERROR(INDEX('EMPRUNT MATERIEL'!$C$4:$C$361,'EMPRUNT MATERIEL'!L1048113),"")</f>
        <v/>
      </c>
    </row>
    <row r="2339" spans="13:14" x14ac:dyDescent="0.25">
      <c r="M2339" t="str">
        <f>IFERROR(INDEX(INVENTAIRE!$A$4:$A$502,INVENTAIRE!Q1048253),"")</f>
        <v/>
      </c>
      <c r="N2339" t="str">
        <f>IFERROR(INDEX('EMPRUNT MATERIEL'!$C$4:$C$361,'EMPRUNT MATERIEL'!L1048114),"")</f>
        <v/>
      </c>
    </row>
    <row r="2340" spans="13:14" x14ac:dyDescent="0.25">
      <c r="M2340" t="str">
        <f>IFERROR(INDEX(INVENTAIRE!$A$4:$A$502,INVENTAIRE!Q1048254),"")</f>
        <v/>
      </c>
      <c r="N2340" t="str">
        <f>IFERROR(INDEX('EMPRUNT MATERIEL'!$C$4:$C$361,'EMPRUNT MATERIEL'!L1048115),"")</f>
        <v/>
      </c>
    </row>
    <row r="2341" spans="13:14" x14ac:dyDescent="0.25">
      <c r="M2341" t="str">
        <f>IFERROR(INDEX(INVENTAIRE!$A$4:$A$502,INVENTAIRE!Q1048255),"")</f>
        <v/>
      </c>
      <c r="N2341" t="str">
        <f>IFERROR(INDEX('EMPRUNT MATERIEL'!$C$4:$C$361,'EMPRUNT MATERIEL'!L1048116),"")</f>
        <v/>
      </c>
    </row>
    <row r="2342" spans="13:14" x14ac:dyDescent="0.25">
      <c r="M2342" t="str">
        <f>IFERROR(INDEX(INVENTAIRE!$A$4:$A$502,INVENTAIRE!Q1048256),"")</f>
        <v/>
      </c>
      <c r="N2342" t="str">
        <f>IFERROR(INDEX('EMPRUNT MATERIEL'!$C$4:$C$361,'EMPRUNT MATERIEL'!L1048117),"")</f>
        <v/>
      </c>
    </row>
    <row r="2343" spans="13:14" x14ac:dyDescent="0.25">
      <c r="M2343" t="str">
        <f>IFERROR(INDEX(INVENTAIRE!$A$4:$A$502,INVENTAIRE!Q1048257),"")</f>
        <v/>
      </c>
      <c r="N2343" t="str">
        <f>IFERROR(INDEX('EMPRUNT MATERIEL'!$C$4:$C$361,'EMPRUNT MATERIEL'!L1048118),"")</f>
        <v/>
      </c>
    </row>
    <row r="2344" spans="13:14" x14ac:dyDescent="0.25">
      <c r="M2344" t="str">
        <f>IFERROR(INDEX(INVENTAIRE!$A$4:$A$502,INVENTAIRE!Q1048258),"")</f>
        <v/>
      </c>
      <c r="N2344" t="str">
        <f>IFERROR(INDEX('EMPRUNT MATERIEL'!$C$4:$C$361,'EMPRUNT MATERIEL'!L1048119),"")</f>
        <v/>
      </c>
    </row>
    <row r="2345" spans="13:14" x14ac:dyDescent="0.25">
      <c r="M2345" t="str">
        <f>IFERROR(INDEX(INVENTAIRE!$A$4:$A$502,INVENTAIRE!Q1048259),"")</f>
        <v/>
      </c>
      <c r="N2345" t="str">
        <f>IFERROR(INDEX('EMPRUNT MATERIEL'!$C$4:$C$361,'EMPRUNT MATERIEL'!L1048120),"")</f>
        <v/>
      </c>
    </row>
    <row r="2346" spans="13:14" x14ac:dyDescent="0.25">
      <c r="M2346" t="str">
        <f>IFERROR(INDEX(INVENTAIRE!$A$4:$A$502,INVENTAIRE!Q1048260),"")</f>
        <v/>
      </c>
      <c r="N2346" t="str">
        <f>IFERROR(INDEX('EMPRUNT MATERIEL'!$C$4:$C$361,'EMPRUNT MATERIEL'!L1048121),"")</f>
        <v/>
      </c>
    </row>
    <row r="2347" spans="13:14" x14ac:dyDescent="0.25">
      <c r="M2347" t="str">
        <f>IFERROR(INDEX(INVENTAIRE!$A$4:$A$502,INVENTAIRE!Q1048261),"")</f>
        <v/>
      </c>
      <c r="N2347" t="str">
        <f>IFERROR(INDEX('EMPRUNT MATERIEL'!$C$4:$C$361,'EMPRUNT MATERIEL'!L1048122),"")</f>
        <v/>
      </c>
    </row>
    <row r="2348" spans="13:14" x14ac:dyDescent="0.25">
      <c r="M2348" t="str">
        <f>IFERROR(INDEX(INVENTAIRE!$A$4:$A$502,INVENTAIRE!Q1048262),"")</f>
        <v/>
      </c>
      <c r="N2348" t="str">
        <f>IFERROR(INDEX('EMPRUNT MATERIEL'!$C$4:$C$361,'EMPRUNT MATERIEL'!L1048123),"")</f>
        <v/>
      </c>
    </row>
    <row r="2349" spans="13:14" x14ac:dyDescent="0.25">
      <c r="M2349" t="str">
        <f>IFERROR(INDEX(INVENTAIRE!$A$4:$A$502,INVENTAIRE!Q1048263),"")</f>
        <v/>
      </c>
      <c r="N2349" t="str">
        <f>IFERROR(INDEX('EMPRUNT MATERIEL'!$C$4:$C$361,'EMPRUNT MATERIEL'!L1048124),"")</f>
        <v/>
      </c>
    </row>
    <row r="2350" spans="13:14" x14ac:dyDescent="0.25">
      <c r="M2350" t="str">
        <f>IFERROR(INDEX(INVENTAIRE!$A$4:$A$502,INVENTAIRE!Q1048264),"")</f>
        <v/>
      </c>
      <c r="N2350" t="str">
        <f>IFERROR(INDEX('EMPRUNT MATERIEL'!$C$4:$C$361,'EMPRUNT MATERIEL'!L1048125),"")</f>
        <v/>
      </c>
    </row>
    <row r="2351" spans="13:14" x14ac:dyDescent="0.25">
      <c r="M2351" t="str">
        <f>IFERROR(INDEX(INVENTAIRE!$A$4:$A$502,INVENTAIRE!Q1048265),"")</f>
        <v/>
      </c>
      <c r="N2351" t="str">
        <f>IFERROR(INDEX('EMPRUNT MATERIEL'!$C$4:$C$361,'EMPRUNT MATERIEL'!L1048126),"")</f>
        <v/>
      </c>
    </row>
    <row r="2352" spans="13:14" x14ac:dyDescent="0.25">
      <c r="M2352" t="str">
        <f>IFERROR(INDEX(INVENTAIRE!$A$4:$A$502,INVENTAIRE!Q1048266),"")</f>
        <v/>
      </c>
      <c r="N2352" t="str">
        <f>IFERROR(INDEX('EMPRUNT MATERIEL'!$C$4:$C$361,'EMPRUNT MATERIEL'!L1048127),"")</f>
        <v/>
      </c>
    </row>
    <row r="2353" spans="13:14" x14ac:dyDescent="0.25">
      <c r="M2353" t="str">
        <f>IFERROR(INDEX(INVENTAIRE!$A$4:$A$502,INVENTAIRE!Q1048267),"")</f>
        <v/>
      </c>
      <c r="N2353" t="str">
        <f>IFERROR(INDEX('EMPRUNT MATERIEL'!$C$4:$C$361,'EMPRUNT MATERIEL'!L1048128),"")</f>
        <v/>
      </c>
    </row>
    <row r="2354" spans="13:14" x14ac:dyDescent="0.25">
      <c r="M2354" t="str">
        <f>IFERROR(INDEX(INVENTAIRE!$A$4:$A$502,INVENTAIRE!Q1048268),"")</f>
        <v/>
      </c>
      <c r="N2354" t="str">
        <f>IFERROR(INDEX('EMPRUNT MATERIEL'!$C$4:$C$361,'EMPRUNT MATERIEL'!L1048129),"")</f>
        <v/>
      </c>
    </row>
    <row r="2355" spans="13:14" x14ac:dyDescent="0.25">
      <c r="M2355" t="str">
        <f>IFERROR(INDEX(INVENTAIRE!$A$4:$A$502,INVENTAIRE!Q1048269),"")</f>
        <v/>
      </c>
      <c r="N2355" t="str">
        <f>IFERROR(INDEX('EMPRUNT MATERIEL'!$C$4:$C$361,'EMPRUNT MATERIEL'!L1048130),"")</f>
        <v/>
      </c>
    </row>
    <row r="2356" spans="13:14" x14ac:dyDescent="0.25">
      <c r="M2356" t="str">
        <f>IFERROR(INDEX(INVENTAIRE!$A$4:$A$502,INVENTAIRE!Q1048270),"")</f>
        <v/>
      </c>
      <c r="N2356" t="str">
        <f>IFERROR(INDEX('EMPRUNT MATERIEL'!$C$4:$C$361,'EMPRUNT MATERIEL'!L1048131),"")</f>
        <v/>
      </c>
    </row>
    <row r="2357" spans="13:14" x14ac:dyDescent="0.25">
      <c r="M2357" t="str">
        <f>IFERROR(INDEX(INVENTAIRE!$A$4:$A$502,INVENTAIRE!Q1048271),"")</f>
        <v/>
      </c>
      <c r="N2357" t="str">
        <f>IFERROR(INDEX('EMPRUNT MATERIEL'!$C$4:$C$361,'EMPRUNT MATERIEL'!L1048132),"")</f>
        <v/>
      </c>
    </row>
    <row r="2358" spans="13:14" x14ac:dyDescent="0.25">
      <c r="M2358" t="str">
        <f>IFERROR(INDEX(INVENTAIRE!$A$4:$A$502,INVENTAIRE!Q1048272),"")</f>
        <v/>
      </c>
      <c r="N2358" t="str">
        <f>IFERROR(INDEX('EMPRUNT MATERIEL'!$C$4:$C$361,'EMPRUNT MATERIEL'!L1048133),"")</f>
        <v/>
      </c>
    </row>
    <row r="2359" spans="13:14" x14ac:dyDescent="0.25">
      <c r="M2359" t="str">
        <f>IFERROR(INDEX(INVENTAIRE!$A$4:$A$502,INVENTAIRE!Q1048273),"")</f>
        <v/>
      </c>
      <c r="N2359" t="str">
        <f>IFERROR(INDEX('EMPRUNT MATERIEL'!$C$4:$C$361,'EMPRUNT MATERIEL'!L1048134),"")</f>
        <v/>
      </c>
    </row>
    <row r="2360" spans="13:14" x14ac:dyDescent="0.25">
      <c r="M2360" t="str">
        <f>IFERROR(INDEX(INVENTAIRE!$A$4:$A$502,INVENTAIRE!Q1048274),"")</f>
        <v/>
      </c>
      <c r="N2360" t="str">
        <f>IFERROR(INDEX('EMPRUNT MATERIEL'!$C$4:$C$361,'EMPRUNT MATERIEL'!L1048135),"")</f>
        <v/>
      </c>
    </row>
    <row r="2361" spans="13:14" x14ac:dyDescent="0.25">
      <c r="M2361" t="str">
        <f>IFERROR(INDEX(INVENTAIRE!$A$4:$A$502,INVENTAIRE!Q1048275),"")</f>
        <v/>
      </c>
      <c r="N2361" t="str">
        <f>IFERROR(INDEX('EMPRUNT MATERIEL'!$C$4:$C$361,'EMPRUNT MATERIEL'!L1048136),"")</f>
        <v/>
      </c>
    </row>
    <row r="2362" spans="13:14" x14ac:dyDescent="0.25">
      <c r="M2362" t="str">
        <f>IFERROR(INDEX(INVENTAIRE!$A$4:$A$502,INVENTAIRE!Q1048276),"")</f>
        <v/>
      </c>
      <c r="N2362" t="str">
        <f>IFERROR(INDEX('EMPRUNT MATERIEL'!$C$4:$C$361,'EMPRUNT MATERIEL'!L1048137),"")</f>
        <v/>
      </c>
    </row>
    <row r="2363" spans="13:14" x14ac:dyDescent="0.25">
      <c r="M2363" t="str">
        <f>IFERROR(INDEX(INVENTAIRE!$A$4:$A$502,INVENTAIRE!Q1048277),"")</f>
        <v/>
      </c>
      <c r="N2363" t="str">
        <f>IFERROR(INDEX('EMPRUNT MATERIEL'!$C$4:$C$361,'EMPRUNT MATERIEL'!L1048138),"")</f>
        <v/>
      </c>
    </row>
    <row r="2364" spans="13:14" x14ac:dyDescent="0.25">
      <c r="M2364" t="str">
        <f>IFERROR(INDEX(INVENTAIRE!$A$4:$A$502,INVENTAIRE!Q1048278),"")</f>
        <v/>
      </c>
      <c r="N2364" t="str">
        <f>IFERROR(INDEX('EMPRUNT MATERIEL'!$C$4:$C$361,'EMPRUNT MATERIEL'!L1048139),"")</f>
        <v/>
      </c>
    </row>
    <row r="2365" spans="13:14" x14ac:dyDescent="0.25">
      <c r="M2365" t="str">
        <f>IFERROR(INDEX(INVENTAIRE!$A$4:$A$502,INVENTAIRE!Q1048279),"")</f>
        <v/>
      </c>
      <c r="N2365" t="str">
        <f>IFERROR(INDEX('EMPRUNT MATERIEL'!$C$4:$C$361,'EMPRUNT MATERIEL'!L1048140),"")</f>
        <v/>
      </c>
    </row>
    <row r="2366" spans="13:14" x14ac:dyDescent="0.25">
      <c r="M2366" t="str">
        <f>IFERROR(INDEX(INVENTAIRE!$A$4:$A$502,INVENTAIRE!Q1048280),"")</f>
        <v/>
      </c>
      <c r="N2366" t="str">
        <f>IFERROR(INDEX('EMPRUNT MATERIEL'!$C$4:$C$361,'EMPRUNT MATERIEL'!L1048141),"")</f>
        <v/>
      </c>
    </row>
    <row r="2367" spans="13:14" x14ac:dyDescent="0.25">
      <c r="M2367" t="str">
        <f>IFERROR(INDEX(INVENTAIRE!$A$4:$A$502,INVENTAIRE!Q1048281),"")</f>
        <v/>
      </c>
      <c r="N2367" t="str">
        <f>IFERROR(INDEX('EMPRUNT MATERIEL'!$C$4:$C$361,'EMPRUNT MATERIEL'!L1048142),"")</f>
        <v/>
      </c>
    </row>
    <row r="2368" spans="13:14" x14ac:dyDescent="0.25">
      <c r="M2368" t="str">
        <f>IFERROR(INDEX(INVENTAIRE!$A$4:$A$502,INVENTAIRE!Q1048282),"")</f>
        <v/>
      </c>
      <c r="N2368" t="str">
        <f>IFERROR(INDEX('EMPRUNT MATERIEL'!$C$4:$C$361,'EMPRUNT MATERIEL'!L1048143),"")</f>
        <v/>
      </c>
    </row>
    <row r="2369" spans="13:14" x14ac:dyDescent="0.25">
      <c r="M2369" t="str">
        <f>IFERROR(INDEX(INVENTAIRE!$A$4:$A$502,INVENTAIRE!Q1048283),"")</f>
        <v/>
      </c>
      <c r="N2369" t="str">
        <f>IFERROR(INDEX('EMPRUNT MATERIEL'!$C$4:$C$361,'EMPRUNT MATERIEL'!L1048144),"")</f>
        <v/>
      </c>
    </row>
    <row r="2370" spans="13:14" x14ac:dyDescent="0.25">
      <c r="M2370" t="str">
        <f>IFERROR(INDEX(INVENTAIRE!$A$4:$A$502,INVENTAIRE!Q1048284),"")</f>
        <v/>
      </c>
      <c r="N2370" t="str">
        <f>IFERROR(INDEX('EMPRUNT MATERIEL'!$C$4:$C$361,'EMPRUNT MATERIEL'!L1048145),"")</f>
        <v/>
      </c>
    </row>
    <row r="2371" spans="13:14" x14ac:dyDescent="0.25">
      <c r="M2371" t="str">
        <f>IFERROR(INDEX(INVENTAIRE!$A$4:$A$502,INVENTAIRE!Q1048285),"")</f>
        <v/>
      </c>
      <c r="N2371" t="str">
        <f>IFERROR(INDEX('EMPRUNT MATERIEL'!$C$4:$C$361,'EMPRUNT MATERIEL'!L1048146),"")</f>
        <v/>
      </c>
    </row>
    <row r="2372" spans="13:14" x14ac:dyDescent="0.25">
      <c r="M2372" t="str">
        <f>IFERROR(INDEX(INVENTAIRE!$A$4:$A$502,INVENTAIRE!Q1048286),"")</f>
        <v/>
      </c>
      <c r="N2372" t="str">
        <f>IFERROR(INDEX('EMPRUNT MATERIEL'!$C$4:$C$361,'EMPRUNT MATERIEL'!L1048147),"")</f>
        <v/>
      </c>
    </row>
    <row r="2373" spans="13:14" x14ac:dyDescent="0.25">
      <c r="M2373" t="str">
        <f>IFERROR(INDEX(INVENTAIRE!$A$4:$A$502,INVENTAIRE!Q1048287),"")</f>
        <v/>
      </c>
      <c r="N2373" t="str">
        <f>IFERROR(INDEX('EMPRUNT MATERIEL'!$C$4:$C$361,'EMPRUNT MATERIEL'!L1048148),"")</f>
        <v/>
      </c>
    </row>
    <row r="2374" spans="13:14" x14ac:dyDescent="0.25">
      <c r="M2374" t="str">
        <f>IFERROR(INDEX(INVENTAIRE!$A$4:$A$502,INVENTAIRE!Q1048288),"")</f>
        <v/>
      </c>
      <c r="N2374" t="str">
        <f>IFERROR(INDEX('EMPRUNT MATERIEL'!$C$4:$C$361,'EMPRUNT MATERIEL'!L1048149),"")</f>
        <v/>
      </c>
    </row>
    <row r="2375" spans="13:14" x14ac:dyDescent="0.25">
      <c r="M2375" t="str">
        <f>IFERROR(INDEX(INVENTAIRE!$A$4:$A$502,INVENTAIRE!Q1048289),"")</f>
        <v/>
      </c>
      <c r="N2375" t="str">
        <f>IFERROR(INDEX('EMPRUNT MATERIEL'!$C$4:$C$361,'EMPRUNT MATERIEL'!L1048150),"")</f>
        <v/>
      </c>
    </row>
    <row r="2376" spans="13:14" x14ac:dyDescent="0.25">
      <c r="M2376" t="str">
        <f>IFERROR(INDEX(INVENTAIRE!$A$4:$A$502,INVENTAIRE!Q1048290),"")</f>
        <v/>
      </c>
      <c r="N2376" t="str">
        <f>IFERROR(INDEX('EMPRUNT MATERIEL'!$C$4:$C$361,'EMPRUNT MATERIEL'!L1048151),"")</f>
        <v/>
      </c>
    </row>
    <row r="2377" spans="13:14" x14ac:dyDescent="0.25">
      <c r="M2377" t="str">
        <f>IFERROR(INDEX(INVENTAIRE!$A$4:$A$502,INVENTAIRE!Q1048291),"")</f>
        <v/>
      </c>
      <c r="N2377" t="str">
        <f>IFERROR(INDEX('EMPRUNT MATERIEL'!$C$4:$C$361,'EMPRUNT MATERIEL'!L1048152),"")</f>
        <v/>
      </c>
    </row>
    <row r="2378" spans="13:14" x14ac:dyDescent="0.25">
      <c r="M2378" t="str">
        <f>IFERROR(INDEX(INVENTAIRE!$A$4:$A$502,INVENTAIRE!Q1048292),"")</f>
        <v/>
      </c>
      <c r="N2378" t="str">
        <f>IFERROR(INDEX('EMPRUNT MATERIEL'!$C$4:$C$361,'EMPRUNT MATERIEL'!L1048153),"")</f>
        <v/>
      </c>
    </row>
    <row r="2379" spans="13:14" x14ac:dyDescent="0.25">
      <c r="M2379" t="str">
        <f>IFERROR(INDEX(INVENTAIRE!$A$4:$A$502,INVENTAIRE!Q1048293),"")</f>
        <v/>
      </c>
      <c r="N2379" t="str">
        <f>IFERROR(INDEX('EMPRUNT MATERIEL'!$C$4:$C$361,'EMPRUNT MATERIEL'!L1048154),"")</f>
        <v/>
      </c>
    </row>
    <row r="2380" spans="13:14" x14ac:dyDescent="0.25">
      <c r="M2380" t="str">
        <f>IFERROR(INDEX(INVENTAIRE!$A$4:$A$502,INVENTAIRE!Q1048294),"")</f>
        <v/>
      </c>
      <c r="N2380" t="str">
        <f>IFERROR(INDEX('EMPRUNT MATERIEL'!$C$4:$C$361,'EMPRUNT MATERIEL'!L1048155),"")</f>
        <v/>
      </c>
    </row>
    <row r="2381" spans="13:14" x14ac:dyDescent="0.25">
      <c r="M2381" t="str">
        <f>IFERROR(INDEX(INVENTAIRE!$A$4:$A$502,INVENTAIRE!Q1048295),"")</f>
        <v/>
      </c>
      <c r="N2381" t="str">
        <f>IFERROR(INDEX('EMPRUNT MATERIEL'!$C$4:$C$361,'EMPRUNT MATERIEL'!L1048156),"")</f>
        <v/>
      </c>
    </row>
    <row r="2382" spans="13:14" x14ac:dyDescent="0.25">
      <c r="M2382" t="str">
        <f>IFERROR(INDEX(INVENTAIRE!$A$4:$A$502,INVENTAIRE!Q1048296),"")</f>
        <v/>
      </c>
      <c r="N2382" t="str">
        <f>IFERROR(INDEX('EMPRUNT MATERIEL'!$C$4:$C$361,'EMPRUNT MATERIEL'!L1048157),"")</f>
        <v/>
      </c>
    </row>
    <row r="2383" spans="13:14" x14ac:dyDescent="0.25">
      <c r="M2383" t="str">
        <f>IFERROR(INDEX(INVENTAIRE!$A$4:$A$502,INVENTAIRE!Q1048297),"")</f>
        <v/>
      </c>
      <c r="N2383" t="str">
        <f>IFERROR(INDEX('EMPRUNT MATERIEL'!$C$4:$C$361,'EMPRUNT MATERIEL'!L1048158),"")</f>
        <v/>
      </c>
    </row>
    <row r="2384" spans="13:14" x14ac:dyDescent="0.25">
      <c r="M2384" t="str">
        <f>IFERROR(INDEX(INVENTAIRE!$A$4:$A$502,INVENTAIRE!Q1048298),"")</f>
        <v/>
      </c>
      <c r="N2384" t="str">
        <f>IFERROR(INDEX('EMPRUNT MATERIEL'!$C$4:$C$361,'EMPRUNT MATERIEL'!L1048159),"")</f>
        <v/>
      </c>
    </row>
    <row r="2385" spans="13:14" x14ac:dyDescent="0.25">
      <c r="M2385" t="str">
        <f>IFERROR(INDEX(INVENTAIRE!$A$4:$A$502,INVENTAIRE!Q1048299),"")</f>
        <v/>
      </c>
      <c r="N2385" t="str">
        <f>IFERROR(INDEX('EMPRUNT MATERIEL'!$C$4:$C$361,'EMPRUNT MATERIEL'!L1048160),"")</f>
        <v/>
      </c>
    </row>
    <row r="2386" spans="13:14" x14ac:dyDescent="0.25">
      <c r="M2386" t="str">
        <f>IFERROR(INDEX(INVENTAIRE!$A$4:$A$502,INVENTAIRE!Q1048300),"")</f>
        <v/>
      </c>
      <c r="N2386" t="str">
        <f>IFERROR(INDEX('EMPRUNT MATERIEL'!$C$4:$C$361,'EMPRUNT MATERIEL'!L1048161),"")</f>
        <v/>
      </c>
    </row>
    <row r="2387" spans="13:14" x14ac:dyDescent="0.25">
      <c r="M2387" t="str">
        <f>IFERROR(INDEX(INVENTAIRE!$A$4:$A$502,INVENTAIRE!Q1048301),"")</f>
        <v/>
      </c>
      <c r="N2387" t="str">
        <f>IFERROR(INDEX('EMPRUNT MATERIEL'!$C$4:$C$361,'EMPRUNT MATERIEL'!L1048162),"")</f>
        <v/>
      </c>
    </row>
    <row r="2388" spans="13:14" x14ac:dyDescent="0.25">
      <c r="M2388" t="str">
        <f>IFERROR(INDEX(INVENTAIRE!$A$4:$A$502,INVENTAIRE!Q1048302),"")</f>
        <v/>
      </c>
      <c r="N2388" t="str">
        <f>IFERROR(INDEX('EMPRUNT MATERIEL'!$C$4:$C$361,'EMPRUNT MATERIEL'!L1048163),"")</f>
        <v/>
      </c>
    </row>
    <row r="2389" spans="13:14" x14ac:dyDescent="0.25">
      <c r="M2389" t="str">
        <f>IFERROR(INDEX(INVENTAIRE!$A$4:$A$502,INVENTAIRE!Q1048303),"")</f>
        <v/>
      </c>
      <c r="N2389" t="str">
        <f>IFERROR(INDEX('EMPRUNT MATERIEL'!$C$4:$C$361,'EMPRUNT MATERIEL'!L1048164),"")</f>
        <v/>
      </c>
    </row>
    <row r="2390" spans="13:14" x14ac:dyDescent="0.25">
      <c r="M2390" t="str">
        <f>IFERROR(INDEX(INVENTAIRE!$A$4:$A$502,INVENTAIRE!Q1048304),"")</f>
        <v/>
      </c>
      <c r="N2390" t="str">
        <f>IFERROR(INDEX('EMPRUNT MATERIEL'!$C$4:$C$361,'EMPRUNT MATERIEL'!L1048165),"")</f>
        <v/>
      </c>
    </row>
    <row r="2391" spans="13:14" x14ac:dyDescent="0.25">
      <c r="M2391" t="str">
        <f>IFERROR(INDEX(INVENTAIRE!$A$4:$A$502,INVENTAIRE!Q1048305),"")</f>
        <v/>
      </c>
      <c r="N2391" t="str">
        <f>IFERROR(INDEX('EMPRUNT MATERIEL'!$C$4:$C$361,'EMPRUNT MATERIEL'!L1048166),"")</f>
        <v/>
      </c>
    </row>
    <row r="2392" spans="13:14" x14ac:dyDescent="0.25">
      <c r="M2392" t="str">
        <f>IFERROR(INDEX(INVENTAIRE!$A$4:$A$502,INVENTAIRE!Q1048306),"")</f>
        <v/>
      </c>
      <c r="N2392" t="str">
        <f>IFERROR(INDEX('EMPRUNT MATERIEL'!$C$4:$C$361,'EMPRUNT MATERIEL'!L1048167),"")</f>
        <v/>
      </c>
    </row>
    <row r="2393" spans="13:14" x14ac:dyDescent="0.25">
      <c r="M2393" t="str">
        <f>IFERROR(INDEX(INVENTAIRE!$A$4:$A$502,INVENTAIRE!Q1048307),"")</f>
        <v/>
      </c>
      <c r="N2393" t="str">
        <f>IFERROR(INDEX('EMPRUNT MATERIEL'!$C$4:$C$361,'EMPRUNT MATERIEL'!L1048168),"")</f>
        <v/>
      </c>
    </row>
    <row r="2394" spans="13:14" x14ac:dyDescent="0.25">
      <c r="M2394" t="str">
        <f>IFERROR(INDEX(INVENTAIRE!$A$4:$A$502,INVENTAIRE!Q1048308),"")</f>
        <v/>
      </c>
      <c r="N2394" t="str">
        <f>IFERROR(INDEX('EMPRUNT MATERIEL'!$C$4:$C$361,'EMPRUNT MATERIEL'!L1048169),"")</f>
        <v/>
      </c>
    </row>
    <row r="2395" spans="13:14" x14ac:dyDescent="0.25">
      <c r="M2395" t="str">
        <f>IFERROR(INDEX(INVENTAIRE!$A$4:$A$502,INVENTAIRE!Q1048309),"")</f>
        <v/>
      </c>
      <c r="N2395" t="str">
        <f>IFERROR(INDEX('EMPRUNT MATERIEL'!$C$4:$C$361,'EMPRUNT MATERIEL'!L1048170),"")</f>
        <v/>
      </c>
    </row>
    <row r="2396" spans="13:14" x14ac:dyDescent="0.25">
      <c r="M2396" t="str">
        <f>IFERROR(INDEX(INVENTAIRE!$A$4:$A$502,INVENTAIRE!Q1048310),"")</f>
        <v/>
      </c>
      <c r="N2396" t="str">
        <f>IFERROR(INDEX('EMPRUNT MATERIEL'!$C$4:$C$361,'EMPRUNT MATERIEL'!L1048171),"")</f>
        <v/>
      </c>
    </row>
    <row r="2397" spans="13:14" x14ac:dyDescent="0.25">
      <c r="M2397" t="str">
        <f>IFERROR(INDEX(INVENTAIRE!$A$4:$A$502,INVENTAIRE!Q1048311),"")</f>
        <v/>
      </c>
      <c r="N2397" t="str">
        <f>IFERROR(INDEX('EMPRUNT MATERIEL'!$C$4:$C$361,'EMPRUNT MATERIEL'!L1048172),"")</f>
        <v/>
      </c>
    </row>
    <row r="2398" spans="13:14" x14ac:dyDescent="0.25">
      <c r="M2398" t="str">
        <f>IFERROR(INDEX(INVENTAIRE!$A$4:$A$502,INVENTAIRE!Q1048312),"")</f>
        <v/>
      </c>
      <c r="N2398" t="str">
        <f>IFERROR(INDEX('EMPRUNT MATERIEL'!$C$4:$C$361,'EMPRUNT MATERIEL'!L1048173),"")</f>
        <v/>
      </c>
    </row>
    <row r="2399" spans="13:14" x14ac:dyDescent="0.25">
      <c r="M2399" t="str">
        <f>IFERROR(INDEX(INVENTAIRE!$A$4:$A$502,INVENTAIRE!Q1048313),"")</f>
        <v/>
      </c>
      <c r="N2399" t="str">
        <f>IFERROR(INDEX('EMPRUNT MATERIEL'!$C$4:$C$361,'EMPRUNT MATERIEL'!L1048174),"")</f>
        <v/>
      </c>
    </row>
    <row r="2400" spans="13:14" x14ac:dyDescent="0.25">
      <c r="M2400" t="str">
        <f>IFERROR(INDEX(INVENTAIRE!$A$4:$A$502,INVENTAIRE!Q1048314),"")</f>
        <v/>
      </c>
      <c r="N2400" t="str">
        <f>IFERROR(INDEX('EMPRUNT MATERIEL'!$C$4:$C$361,'EMPRUNT MATERIEL'!L1048175),"")</f>
        <v/>
      </c>
    </row>
    <row r="2401" spans="13:14" x14ac:dyDescent="0.25">
      <c r="M2401" t="str">
        <f>IFERROR(INDEX(INVENTAIRE!$A$4:$A$502,INVENTAIRE!Q1048315),"")</f>
        <v/>
      </c>
      <c r="N2401" t="str">
        <f>IFERROR(INDEX('EMPRUNT MATERIEL'!$C$4:$C$361,'EMPRUNT MATERIEL'!L1048176),"")</f>
        <v/>
      </c>
    </row>
    <row r="2402" spans="13:14" x14ac:dyDescent="0.25">
      <c r="M2402" t="str">
        <f>IFERROR(INDEX(INVENTAIRE!$A$4:$A$502,INVENTAIRE!Q1048316),"")</f>
        <v/>
      </c>
      <c r="N2402" t="str">
        <f>IFERROR(INDEX('EMPRUNT MATERIEL'!$C$4:$C$361,'EMPRUNT MATERIEL'!L1048177),"")</f>
        <v/>
      </c>
    </row>
    <row r="2403" spans="13:14" x14ac:dyDescent="0.25">
      <c r="M2403" t="str">
        <f>IFERROR(INDEX(INVENTAIRE!$A$4:$A$502,INVENTAIRE!Q1048317),"")</f>
        <v/>
      </c>
      <c r="N2403" t="str">
        <f>IFERROR(INDEX('EMPRUNT MATERIEL'!$C$4:$C$361,'EMPRUNT MATERIEL'!L1048178),"")</f>
        <v/>
      </c>
    </row>
    <row r="2404" spans="13:14" x14ac:dyDescent="0.25">
      <c r="M2404" t="str">
        <f>IFERROR(INDEX(INVENTAIRE!$A$4:$A$502,INVENTAIRE!Q1048318),"")</f>
        <v/>
      </c>
      <c r="N2404" t="str">
        <f>IFERROR(INDEX('EMPRUNT MATERIEL'!$C$4:$C$361,'EMPRUNT MATERIEL'!L1048179),"")</f>
        <v/>
      </c>
    </row>
    <row r="2405" spans="13:14" x14ac:dyDescent="0.25">
      <c r="M2405" t="str">
        <f>IFERROR(INDEX(INVENTAIRE!$A$4:$A$502,INVENTAIRE!Q1048319),"")</f>
        <v/>
      </c>
      <c r="N2405" t="str">
        <f>IFERROR(INDEX('EMPRUNT MATERIEL'!$C$4:$C$361,'EMPRUNT MATERIEL'!L1048180),"")</f>
        <v/>
      </c>
    </row>
    <row r="2406" spans="13:14" x14ac:dyDescent="0.25">
      <c r="M2406" t="str">
        <f>IFERROR(INDEX(INVENTAIRE!$A$4:$A$502,INVENTAIRE!Q1048320),"")</f>
        <v/>
      </c>
      <c r="N2406" t="str">
        <f>IFERROR(INDEX('EMPRUNT MATERIEL'!$C$4:$C$361,'EMPRUNT MATERIEL'!L1048181),"")</f>
        <v/>
      </c>
    </row>
    <row r="2407" spans="13:14" x14ac:dyDescent="0.25">
      <c r="M2407" t="str">
        <f>IFERROR(INDEX(INVENTAIRE!$A$4:$A$502,INVENTAIRE!Q1048321),"")</f>
        <v/>
      </c>
      <c r="N2407" t="str">
        <f>IFERROR(INDEX('EMPRUNT MATERIEL'!$C$4:$C$361,'EMPRUNT MATERIEL'!L1048182),"")</f>
        <v/>
      </c>
    </row>
    <row r="2408" spans="13:14" x14ac:dyDescent="0.25">
      <c r="M2408" t="str">
        <f>IFERROR(INDEX(INVENTAIRE!$A$4:$A$502,INVENTAIRE!Q1048322),"")</f>
        <v/>
      </c>
      <c r="N2408" t="str">
        <f>IFERROR(INDEX('EMPRUNT MATERIEL'!$C$4:$C$361,'EMPRUNT MATERIEL'!L1048183),"")</f>
        <v/>
      </c>
    </row>
    <row r="2409" spans="13:14" x14ac:dyDescent="0.25">
      <c r="M2409" t="str">
        <f>IFERROR(INDEX(INVENTAIRE!$A$4:$A$502,INVENTAIRE!Q1048323),"")</f>
        <v/>
      </c>
      <c r="N2409" t="str">
        <f>IFERROR(INDEX('EMPRUNT MATERIEL'!$C$4:$C$361,'EMPRUNT MATERIEL'!L1048184),"")</f>
        <v/>
      </c>
    </row>
    <row r="2410" spans="13:14" x14ac:dyDescent="0.25">
      <c r="M2410" t="str">
        <f>IFERROR(INDEX(INVENTAIRE!$A$4:$A$502,INVENTAIRE!Q1048324),"")</f>
        <v/>
      </c>
      <c r="N2410" t="str">
        <f>IFERROR(INDEX('EMPRUNT MATERIEL'!$C$4:$C$361,'EMPRUNT MATERIEL'!L1048185),"")</f>
        <v/>
      </c>
    </row>
    <row r="2411" spans="13:14" x14ac:dyDescent="0.25">
      <c r="M2411" t="str">
        <f>IFERROR(INDEX(INVENTAIRE!$A$4:$A$502,INVENTAIRE!Q1048325),"")</f>
        <v/>
      </c>
      <c r="N2411" t="str">
        <f>IFERROR(INDEX('EMPRUNT MATERIEL'!$C$4:$C$361,'EMPRUNT MATERIEL'!L1048186),"")</f>
        <v/>
      </c>
    </row>
    <row r="2412" spans="13:14" x14ac:dyDescent="0.25">
      <c r="M2412" t="str">
        <f>IFERROR(INDEX(INVENTAIRE!$A$4:$A$502,INVENTAIRE!Q1048326),"")</f>
        <v/>
      </c>
      <c r="N2412" t="str">
        <f>IFERROR(INDEX('EMPRUNT MATERIEL'!$C$4:$C$361,'EMPRUNT MATERIEL'!L1048187),"")</f>
        <v/>
      </c>
    </row>
    <row r="2413" spans="13:14" x14ac:dyDescent="0.25">
      <c r="M2413" t="str">
        <f>IFERROR(INDEX(INVENTAIRE!$A$4:$A$502,INVENTAIRE!Q1048327),"")</f>
        <v/>
      </c>
      <c r="N2413" t="str">
        <f>IFERROR(INDEX('EMPRUNT MATERIEL'!$C$4:$C$361,'EMPRUNT MATERIEL'!L1048188),"")</f>
        <v/>
      </c>
    </row>
    <row r="2414" spans="13:14" x14ac:dyDescent="0.25">
      <c r="M2414" t="str">
        <f>IFERROR(INDEX(INVENTAIRE!$A$4:$A$502,INVENTAIRE!Q1048328),"")</f>
        <v/>
      </c>
      <c r="N2414" t="str">
        <f>IFERROR(INDEX('EMPRUNT MATERIEL'!$C$4:$C$361,'EMPRUNT MATERIEL'!L1048189),"")</f>
        <v/>
      </c>
    </row>
    <row r="2415" spans="13:14" x14ac:dyDescent="0.25">
      <c r="M2415" t="str">
        <f>IFERROR(INDEX(INVENTAIRE!$A$4:$A$502,INVENTAIRE!Q1048329),"")</f>
        <v/>
      </c>
      <c r="N2415" t="str">
        <f>IFERROR(INDEX('EMPRUNT MATERIEL'!$C$4:$C$361,'EMPRUNT MATERIEL'!L1048190),"")</f>
        <v/>
      </c>
    </row>
    <row r="2416" spans="13:14" x14ac:dyDescent="0.25">
      <c r="M2416" t="str">
        <f>IFERROR(INDEX(INVENTAIRE!$A$4:$A$502,INVENTAIRE!Q1048330),"")</f>
        <v/>
      </c>
      <c r="N2416" t="str">
        <f>IFERROR(INDEX('EMPRUNT MATERIEL'!$C$4:$C$361,'EMPRUNT MATERIEL'!L1048191),"")</f>
        <v/>
      </c>
    </row>
    <row r="2417" spans="13:14" x14ac:dyDescent="0.25">
      <c r="M2417" t="str">
        <f>IFERROR(INDEX(INVENTAIRE!$A$4:$A$502,INVENTAIRE!Q1048331),"")</f>
        <v/>
      </c>
      <c r="N2417" t="str">
        <f>IFERROR(INDEX('EMPRUNT MATERIEL'!$C$4:$C$361,'EMPRUNT MATERIEL'!L1048192),"")</f>
        <v/>
      </c>
    </row>
    <row r="2418" spans="13:14" x14ac:dyDescent="0.25">
      <c r="M2418" t="str">
        <f>IFERROR(INDEX(INVENTAIRE!$A$4:$A$502,INVENTAIRE!Q1048332),"")</f>
        <v/>
      </c>
      <c r="N2418" t="str">
        <f>IFERROR(INDEX('EMPRUNT MATERIEL'!$C$4:$C$361,'EMPRUNT MATERIEL'!L1048193),"")</f>
        <v/>
      </c>
    </row>
    <row r="2419" spans="13:14" x14ac:dyDescent="0.25">
      <c r="M2419" t="str">
        <f>IFERROR(INDEX(INVENTAIRE!$A$4:$A$502,INVENTAIRE!Q1048333),"")</f>
        <v/>
      </c>
      <c r="N2419" t="str">
        <f>IFERROR(INDEX('EMPRUNT MATERIEL'!$C$4:$C$361,'EMPRUNT MATERIEL'!L1048194),"")</f>
        <v/>
      </c>
    </row>
    <row r="2420" spans="13:14" x14ac:dyDescent="0.25">
      <c r="M2420" t="str">
        <f>IFERROR(INDEX(INVENTAIRE!$A$4:$A$502,INVENTAIRE!Q1048334),"")</f>
        <v/>
      </c>
      <c r="N2420" t="str">
        <f>IFERROR(INDEX('EMPRUNT MATERIEL'!$C$4:$C$361,'EMPRUNT MATERIEL'!L1048195),"")</f>
        <v/>
      </c>
    </row>
    <row r="2421" spans="13:14" x14ac:dyDescent="0.25">
      <c r="M2421" t="str">
        <f>IFERROR(INDEX(INVENTAIRE!$A$4:$A$502,INVENTAIRE!Q1048335),"")</f>
        <v/>
      </c>
      <c r="N2421" t="str">
        <f>IFERROR(INDEX('EMPRUNT MATERIEL'!$C$4:$C$361,'EMPRUNT MATERIEL'!L1048196),"")</f>
        <v/>
      </c>
    </row>
    <row r="2422" spans="13:14" x14ac:dyDescent="0.25">
      <c r="M2422" t="str">
        <f>IFERROR(INDEX(INVENTAIRE!$A$4:$A$502,INVENTAIRE!Q1048336),"")</f>
        <v/>
      </c>
      <c r="N2422" t="str">
        <f>IFERROR(INDEX('EMPRUNT MATERIEL'!$C$4:$C$361,'EMPRUNT MATERIEL'!L1048197),"")</f>
        <v/>
      </c>
    </row>
    <row r="2423" spans="13:14" x14ac:dyDescent="0.25">
      <c r="M2423" t="str">
        <f>IFERROR(INDEX(INVENTAIRE!$A$4:$A$502,INVENTAIRE!Q1048337),"")</f>
        <v/>
      </c>
      <c r="N2423" t="str">
        <f>IFERROR(INDEX('EMPRUNT MATERIEL'!$C$4:$C$361,'EMPRUNT MATERIEL'!L1048198),"")</f>
        <v/>
      </c>
    </row>
    <row r="2424" spans="13:14" x14ac:dyDescent="0.25">
      <c r="M2424" t="str">
        <f>IFERROR(INDEX(INVENTAIRE!$A$4:$A$502,INVENTAIRE!Q1048338),"")</f>
        <v/>
      </c>
      <c r="N2424" t="str">
        <f>IFERROR(INDEX('EMPRUNT MATERIEL'!$C$4:$C$361,'EMPRUNT MATERIEL'!L1048199),"")</f>
        <v/>
      </c>
    </row>
    <row r="2425" spans="13:14" x14ac:dyDescent="0.25">
      <c r="M2425" t="str">
        <f>IFERROR(INDEX(INVENTAIRE!$A$4:$A$502,INVENTAIRE!Q1048339),"")</f>
        <v/>
      </c>
      <c r="N2425" t="str">
        <f>IFERROR(INDEX('EMPRUNT MATERIEL'!$C$4:$C$361,'EMPRUNT MATERIEL'!L1048200),"")</f>
        <v/>
      </c>
    </row>
    <row r="2426" spans="13:14" x14ac:dyDescent="0.25">
      <c r="M2426" t="str">
        <f>IFERROR(INDEX(INVENTAIRE!$A$4:$A$502,INVENTAIRE!Q1048340),"")</f>
        <v/>
      </c>
      <c r="N2426" t="str">
        <f>IFERROR(INDEX('EMPRUNT MATERIEL'!$C$4:$C$361,'EMPRUNT MATERIEL'!L1048201),"")</f>
        <v/>
      </c>
    </row>
    <row r="2427" spans="13:14" x14ac:dyDescent="0.25">
      <c r="M2427" t="str">
        <f>IFERROR(INDEX(INVENTAIRE!$A$4:$A$502,INVENTAIRE!Q1048341),"")</f>
        <v/>
      </c>
      <c r="N2427" t="str">
        <f>IFERROR(INDEX('EMPRUNT MATERIEL'!$C$4:$C$361,'EMPRUNT MATERIEL'!L1048202),"")</f>
        <v/>
      </c>
    </row>
    <row r="2428" spans="13:14" x14ac:dyDescent="0.25">
      <c r="M2428" t="str">
        <f>IFERROR(INDEX(INVENTAIRE!$A$4:$A$502,INVENTAIRE!Q1048342),"")</f>
        <v/>
      </c>
      <c r="N2428" t="str">
        <f>IFERROR(INDEX('EMPRUNT MATERIEL'!$C$4:$C$361,'EMPRUNT MATERIEL'!L1048203),"")</f>
        <v/>
      </c>
    </row>
    <row r="2429" spans="13:14" x14ac:dyDescent="0.25">
      <c r="M2429" t="str">
        <f>IFERROR(INDEX(INVENTAIRE!$A$4:$A$502,INVENTAIRE!Q1048343),"")</f>
        <v/>
      </c>
      <c r="N2429" t="str">
        <f>IFERROR(INDEX('EMPRUNT MATERIEL'!$C$4:$C$361,'EMPRUNT MATERIEL'!L1048204),"")</f>
        <v/>
      </c>
    </row>
    <row r="2430" spans="13:14" x14ac:dyDescent="0.25">
      <c r="M2430" t="str">
        <f>IFERROR(INDEX(INVENTAIRE!$A$4:$A$502,INVENTAIRE!Q1048344),"")</f>
        <v/>
      </c>
      <c r="N2430" t="str">
        <f>IFERROR(INDEX('EMPRUNT MATERIEL'!$C$4:$C$361,'EMPRUNT MATERIEL'!L1048205),"")</f>
        <v/>
      </c>
    </row>
    <row r="2431" spans="13:14" x14ac:dyDescent="0.25">
      <c r="M2431" t="str">
        <f>IFERROR(INDEX(INVENTAIRE!$A$4:$A$502,INVENTAIRE!Q1048345),"")</f>
        <v/>
      </c>
      <c r="N2431" t="str">
        <f>IFERROR(INDEX('EMPRUNT MATERIEL'!$C$4:$C$361,'EMPRUNT MATERIEL'!L1048206),"")</f>
        <v/>
      </c>
    </row>
    <row r="2432" spans="13:14" x14ac:dyDescent="0.25">
      <c r="M2432" t="str">
        <f>IFERROR(INDEX(INVENTAIRE!$A$4:$A$502,INVENTAIRE!Q1048346),"")</f>
        <v/>
      </c>
      <c r="N2432" t="str">
        <f>IFERROR(INDEX('EMPRUNT MATERIEL'!$C$4:$C$361,'EMPRUNT MATERIEL'!L1048207),"")</f>
        <v/>
      </c>
    </row>
    <row r="2433" spans="13:14" x14ac:dyDescent="0.25">
      <c r="M2433" t="str">
        <f>IFERROR(INDEX(INVENTAIRE!$A$4:$A$502,INVENTAIRE!Q1048347),"")</f>
        <v/>
      </c>
      <c r="N2433" t="str">
        <f>IFERROR(INDEX('EMPRUNT MATERIEL'!$C$4:$C$361,'EMPRUNT MATERIEL'!L1048208),"")</f>
        <v/>
      </c>
    </row>
    <row r="2434" spans="13:14" x14ac:dyDescent="0.25">
      <c r="M2434" t="str">
        <f>IFERROR(INDEX(INVENTAIRE!$A$4:$A$502,INVENTAIRE!Q1048348),"")</f>
        <v/>
      </c>
      <c r="N2434" t="str">
        <f>IFERROR(INDEX('EMPRUNT MATERIEL'!$C$4:$C$361,'EMPRUNT MATERIEL'!L1048209),"")</f>
        <v/>
      </c>
    </row>
    <row r="2435" spans="13:14" x14ac:dyDescent="0.25">
      <c r="M2435" t="str">
        <f>IFERROR(INDEX(INVENTAIRE!$A$4:$A$502,INVENTAIRE!Q1048349),"")</f>
        <v/>
      </c>
      <c r="N2435" t="str">
        <f>IFERROR(INDEX('EMPRUNT MATERIEL'!$C$4:$C$361,'EMPRUNT MATERIEL'!L1048210),"")</f>
        <v/>
      </c>
    </row>
    <row r="2436" spans="13:14" x14ac:dyDescent="0.25">
      <c r="M2436" t="str">
        <f>IFERROR(INDEX(INVENTAIRE!$A$4:$A$502,INVENTAIRE!Q1048350),"")</f>
        <v/>
      </c>
      <c r="N2436" t="str">
        <f>IFERROR(INDEX('EMPRUNT MATERIEL'!$C$4:$C$361,'EMPRUNT MATERIEL'!L1048211),"")</f>
        <v/>
      </c>
    </row>
    <row r="2437" spans="13:14" x14ac:dyDescent="0.25">
      <c r="M2437" t="str">
        <f>IFERROR(INDEX(INVENTAIRE!$A$4:$A$502,INVENTAIRE!Q1048351),"")</f>
        <v/>
      </c>
      <c r="N2437" t="str">
        <f>IFERROR(INDEX('EMPRUNT MATERIEL'!$C$4:$C$361,'EMPRUNT MATERIEL'!L1048212),"")</f>
        <v/>
      </c>
    </row>
    <row r="2438" spans="13:14" x14ac:dyDescent="0.25">
      <c r="M2438" t="str">
        <f>IFERROR(INDEX(INVENTAIRE!$A$4:$A$502,INVENTAIRE!Q1048352),"")</f>
        <v/>
      </c>
      <c r="N2438" t="str">
        <f>IFERROR(INDEX('EMPRUNT MATERIEL'!$C$4:$C$361,'EMPRUNT MATERIEL'!L1048213),"")</f>
        <v/>
      </c>
    </row>
    <row r="2439" spans="13:14" x14ac:dyDescent="0.25">
      <c r="M2439" t="str">
        <f>IFERROR(INDEX(INVENTAIRE!$A$4:$A$502,INVENTAIRE!Q1048353),"")</f>
        <v/>
      </c>
      <c r="N2439" t="str">
        <f>IFERROR(INDEX('EMPRUNT MATERIEL'!$C$4:$C$361,'EMPRUNT MATERIEL'!L1048214),"")</f>
        <v/>
      </c>
    </row>
    <row r="2440" spans="13:14" x14ac:dyDescent="0.25">
      <c r="M2440" t="str">
        <f>IFERROR(INDEX(INVENTAIRE!$A$4:$A$502,INVENTAIRE!Q1048354),"")</f>
        <v/>
      </c>
      <c r="N2440" t="str">
        <f>IFERROR(INDEX('EMPRUNT MATERIEL'!$C$4:$C$361,'EMPRUNT MATERIEL'!L1048215),"")</f>
        <v/>
      </c>
    </row>
    <row r="2441" spans="13:14" x14ac:dyDescent="0.25">
      <c r="M2441" t="str">
        <f>IFERROR(INDEX(INVENTAIRE!$A$4:$A$502,INVENTAIRE!Q1048355),"")</f>
        <v/>
      </c>
      <c r="N2441" t="str">
        <f>IFERROR(INDEX('EMPRUNT MATERIEL'!$C$4:$C$361,'EMPRUNT MATERIEL'!L1048216),"")</f>
        <v/>
      </c>
    </row>
    <row r="2442" spans="13:14" x14ac:dyDescent="0.25">
      <c r="M2442" t="str">
        <f>IFERROR(INDEX(INVENTAIRE!$A$4:$A$502,INVENTAIRE!Q1048356),"")</f>
        <v/>
      </c>
      <c r="N2442" t="str">
        <f>IFERROR(INDEX('EMPRUNT MATERIEL'!$C$4:$C$361,'EMPRUNT MATERIEL'!L1048217),"")</f>
        <v/>
      </c>
    </row>
    <row r="2443" spans="13:14" x14ac:dyDescent="0.25">
      <c r="M2443" t="str">
        <f>IFERROR(INDEX(INVENTAIRE!$A$4:$A$502,INVENTAIRE!Q1048357),"")</f>
        <v/>
      </c>
      <c r="N2443" t="str">
        <f>IFERROR(INDEX('EMPRUNT MATERIEL'!$C$4:$C$361,'EMPRUNT MATERIEL'!L1048218),"")</f>
        <v/>
      </c>
    </row>
    <row r="2444" spans="13:14" x14ac:dyDescent="0.25">
      <c r="M2444" t="str">
        <f>IFERROR(INDEX(INVENTAIRE!$A$4:$A$502,INVENTAIRE!Q1048358),"")</f>
        <v/>
      </c>
      <c r="N2444" t="str">
        <f>IFERROR(INDEX('EMPRUNT MATERIEL'!$C$4:$C$361,'EMPRUNT MATERIEL'!L1048219),"")</f>
        <v/>
      </c>
    </row>
    <row r="2445" spans="13:14" x14ac:dyDescent="0.25">
      <c r="M2445" t="str">
        <f>IFERROR(INDEX(INVENTAIRE!$A$4:$A$502,INVENTAIRE!Q1048359),"")</f>
        <v/>
      </c>
      <c r="N2445" t="str">
        <f>IFERROR(INDEX('EMPRUNT MATERIEL'!$C$4:$C$361,'EMPRUNT MATERIEL'!L1048220),"")</f>
        <v/>
      </c>
    </row>
    <row r="2446" spans="13:14" x14ac:dyDescent="0.25">
      <c r="M2446" t="str">
        <f>IFERROR(INDEX(INVENTAIRE!$A$4:$A$502,INVENTAIRE!Q1048360),"")</f>
        <v/>
      </c>
      <c r="N2446" t="str">
        <f>IFERROR(INDEX('EMPRUNT MATERIEL'!$C$4:$C$361,'EMPRUNT MATERIEL'!L1048221),"")</f>
        <v/>
      </c>
    </row>
    <row r="2447" spans="13:14" x14ac:dyDescent="0.25">
      <c r="M2447" t="str">
        <f>IFERROR(INDEX(INVENTAIRE!$A$4:$A$502,INVENTAIRE!Q1048361),"")</f>
        <v/>
      </c>
      <c r="N2447" t="str">
        <f>IFERROR(INDEX('EMPRUNT MATERIEL'!$C$4:$C$361,'EMPRUNT MATERIEL'!L1048222),"")</f>
        <v/>
      </c>
    </row>
    <row r="2448" spans="13:14" x14ac:dyDescent="0.25">
      <c r="M2448" t="str">
        <f>IFERROR(INDEX(INVENTAIRE!$A$4:$A$502,INVENTAIRE!Q1048362),"")</f>
        <v/>
      </c>
      <c r="N2448" t="str">
        <f>IFERROR(INDEX('EMPRUNT MATERIEL'!$C$4:$C$361,'EMPRUNT MATERIEL'!L1048223),"")</f>
        <v/>
      </c>
    </row>
    <row r="2449" spans="13:14" x14ac:dyDescent="0.25">
      <c r="M2449" t="str">
        <f>IFERROR(INDEX(INVENTAIRE!$A$4:$A$502,INVENTAIRE!Q1048363),"")</f>
        <v/>
      </c>
      <c r="N2449" t="str">
        <f>IFERROR(INDEX('EMPRUNT MATERIEL'!$C$4:$C$361,'EMPRUNT MATERIEL'!L1048224),"")</f>
        <v/>
      </c>
    </row>
    <row r="2450" spans="13:14" x14ac:dyDescent="0.25">
      <c r="M2450" t="str">
        <f>IFERROR(INDEX(INVENTAIRE!$A$4:$A$502,INVENTAIRE!Q1048364),"")</f>
        <v/>
      </c>
      <c r="N2450" t="str">
        <f>IFERROR(INDEX('EMPRUNT MATERIEL'!$C$4:$C$361,'EMPRUNT MATERIEL'!L1048225),"")</f>
        <v/>
      </c>
    </row>
    <row r="2451" spans="13:14" x14ac:dyDescent="0.25">
      <c r="M2451" t="str">
        <f>IFERROR(INDEX(INVENTAIRE!$A$4:$A$502,INVENTAIRE!Q1048365),"")</f>
        <v/>
      </c>
      <c r="N2451" t="str">
        <f>IFERROR(INDEX('EMPRUNT MATERIEL'!$C$4:$C$361,'EMPRUNT MATERIEL'!L1048226),"")</f>
        <v/>
      </c>
    </row>
    <row r="2452" spans="13:14" x14ac:dyDescent="0.25">
      <c r="M2452" t="str">
        <f>IFERROR(INDEX(INVENTAIRE!$A$4:$A$502,INVENTAIRE!Q1048366),"")</f>
        <v/>
      </c>
      <c r="N2452" t="str">
        <f>IFERROR(INDEX('EMPRUNT MATERIEL'!$C$4:$C$361,'EMPRUNT MATERIEL'!L1048227),"")</f>
        <v/>
      </c>
    </row>
    <row r="2453" spans="13:14" x14ac:dyDescent="0.25">
      <c r="M2453" t="str">
        <f>IFERROR(INDEX(INVENTAIRE!$A$4:$A$502,INVENTAIRE!Q1048367),"")</f>
        <v/>
      </c>
      <c r="N2453" t="str">
        <f>IFERROR(INDEX('EMPRUNT MATERIEL'!$C$4:$C$361,'EMPRUNT MATERIEL'!L1048228),"")</f>
        <v/>
      </c>
    </row>
    <row r="2454" spans="13:14" x14ac:dyDescent="0.25">
      <c r="M2454" t="str">
        <f>IFERROR(INDEX(INVENTAIRE!$A$4:$A$502,INVENTAIRE!Q1048368),"")</f>
        <v/>
      </c>
      <c r="N2454" t="str">
        <f>IFERROR(INDEX('EMPRUNT MATERIEL'!$C$4:$C$361,'EMPRUNT MATERIEL'!L1048229),"")</f>
        <v/>
      </c>
    </row>
    <row r="2455" spans="13:14" x14ac:dyDescent="0.25">
      <c r="M2455" t="str">
        <f>IFERROR(INDEX(INVENTAIRE!$A$4:$A$502,INVENTAIRE!Q1048369),"")</f>
        <v/>
      </c>
      <c r="N2455" t="str">
        <f>IFERROR(INDEX('EMPRUNT MATERIEL'!$C$4:$C$361,'EMPRUNT MATERIEL'!L1048230),"")</f>
        <v/>
      </c>
    </row>
    <row r="2456" spans="13:14" x14ac:dyDescent="0.25">
      <c r="M2456" t="str">
        <f>IFERROR(INDEX(INVENTAIRE!$A$4:$A$502,INVENTAIRE!Q1048370),"")</f>
        <v/>
      </c>
      <c r="N2456" t="str">
        <f>IFERROR(INDEX('EMPRUNT MATERIEL'!$C$4:$C$361,'EMPRUNT MATERIEL'!L1048231),"")</f>
        <v/>
      </c>
    </row>
    <row r="2457" spans="13:14" x14ac:dyDescent="0.25">
      <c r="M2457" t="str">
        <f>IFERROR(INDEX(INVENTAIRE!$A$4:$A$502,INVENTAIRE!Q1048371),"")</f>
        <v/>
      </c>
      <c r="N2457" t="str">
        <f>IFERROR(INDEX('EMPRUNT MATERIEL'!$C$4:$C$361,'EMPRUNT MATERIEL'!L1048232),"")</f>
        <v/>
      </c>
    </row>
    <row r="2458" spans="13:14" x14ac:dyDescent="0.25">
      <c r="M2458" t="str">
        <f>IFERROR(INDEX(INVENTAIRE!$A$4:$A$502,INVENTAIRE!Q1048372),"")</f>
        <v/>
      </c>
      <c r="N2458" t="str">
        <f>IFERROR(INDEX('EMPRUNT MATERIEL'!$C$4:$C$361,'EMPRUNT MATERIEL'!L1048233),"")</f>
        <v/>
      </c>
    </row>
    <row r="2459" spans="13:14" x14ac:dyDescent="0.25">
      <c r="M2459" t="str">
        <f>IFERROR(INDEX(INVENTAIRE!$A$4:$A$502,INVENTAIRE!Q1048373),"")</f>
        <v/>
      </c>
      <c r="N2459" t="str">
        <f>IFERROR(INDEX('EMPRUNT MATERIEL'!$C$4:$C$361,'EMPRUNT MATERIEL'!L1048234),"")</f>
        <v/>
      </c>
    </row>
    <row r="2460" spans="13:14" x14ac:dyDescent="0.25">
      <c r="M2460" t="str">
        <f>IFERROR(INDEX(INVENTAIRE!$A$4:$A$502,INVENTAIRE!Q1048374),"")</f>
        <v/>
      </c>
      <c r="N2460" t="str">
        <f>IFERROR(INDEX('EMPRUNT MATERIEL'!$C$4:$C$361,'EMPRUNT MATERIEL'!L1048235),"")</f>
        <v/>
      </c>
    </row>
    <row r="2461" spans="13:14" x14ac:dyDescent="0.25">
      <c r="M2461" t="str">
        <f>IFERROR(INDEX(INVENTAIRE!$A$4:$A$502,INVENTAIRE!Q1048375),"")</f>
        <v/>
      </c>
      <c r="N2461" t="str">
        <f>IFERROR(INDEX('EMPRUNT MATERIEL'!$C$4:$C$361,'EMPRUNT MATERIEL'!L1048236),"")</f>
        <v/>
      </c>
    </row>
    <row r="2462" spans="13:14" x14ac:dyDescent="0.25">
      <c r="M2462" t="str">
        <f>IFERROR(INDEX(INVENTAIRE!$A$4:$A$502,INVENTAIRE!Q1048376),"")</f>
        <v/>
      </c>
      <c r="N2462" t="str">
        <f>IFERROR(INDEX('EMPRUNT MATERIEL'!$C$4:$C$361,'EMPRUNT MATERIEL'!L1048237),"")</f>
        <v/>
      </c>
    </row>
    <row r="2463" spans="13:14" x14ac:dyDescent="0.25">
      <c r="M2463" t="str">
        <f>IFERROR(INDEX(INVENTAIRE!$A$4:$A$502,INVENTAIRE!Q1048377),"")</f>
        <v/>
      </c>
      <c r="N2463" t="str">
        <f>IFERROR(INDEX('EMPRUNT MATERIEL'!$C$4:$C$361,'EMPRUNT MATERIEL'!L1048238),"")</f>
        <v/>
      </c>
    </row>
    <row r="2464" spans="13:14" x14ac:dyDescent="0.25">
      <c r="M2464" t="str">
        <f>IFERROR(INDEX(INVENTAIRE!$A$4:$A$502,INVENTAIRE!Q1048378),"")</f>
        <v/>
      </c>
      <c r="N2464" t="str">
        <f>IFERROR(INDEX('EMPRUNT MATERIEL'!$C$4:$C$361,'EMPRUNT MATERIEL'!L1048239),"")</f>
        <v/>
      </c>
    </row>
    <row r="2465" spans="13:14" x14ac:dyDescent="0.25">
      <c r="M2465" t="str">
        <f>IFERROR(INDEX(INVENTAIRE!$A$4:$A$502,INVENTAIRE!Q1048379),"")</f>
        <v/>
      </c>
      <c r="N2465" t="str">
        <f>IFERROR(INDEX('EMPRUNT MATERIEL'!$C$4:$C$361,'EMPRUNT MATERIEL'!L1048240),"")</f>
        <v/>
      </c>
    </row>
    <row r="2466" spans="13:14" x14ac:dyDescent="0.25">
      <c r="M2466" t="str">
        <f>IFERROR(INDEX(INVENTAIRE!$A$4:$A$502,INVENTAIRE!Q1048380),"")</f>
        <v/>
      </c>
      <c r="N2466" t="str">
        <f>IFERROR(INDEX('EMPRUNT MATERIEL'!$C$4:$C$361,'EMPRUNT MATERIEL'!L1048241),"")</f>
        <v/>
      </c>
    </row>
    <row r="2467" spans="13:14" x14ac:dyDescent="0.25">
      <c r="M2467" t="str">
        <f>IFERROR(INDEX(INVENTAIRE!$A$4:$A$502,INVENTAIRE!Q1048381),"")</f>
        <v/>
      </c>
      <c r="N2467" t="str">
        <f>IFERROR(INDEX('EMPRUNT MATERIEL'!$C$4:$C$361,'EMPRUNT MATERIEL'!L1048242),"")</f>
        <v/>
      </c>
    </row>
    <row r="2468" spans="13:14" x14ac:dyDescent="0.25">
      <c r="M2468" t="str">
        <f>IFERROR(INDEX(INVENTAIRE!$A$4:$A$502,INVENTAIRE!Q1048382),"")</f>
        <v/>
      </c>
      <c r="N2468" t="str">
        <f>IFERROR(INDEX('EMPRUNT MATERIEL'!$C$4:$C$361,'EMPRUNT MATERIEL'!L1048243),"")</f>
        <v/>
      </c>
    </row>
    <row r="2469" spans="13:14" x14ac:dyDescent="0.25">
      <c r="M2469" t="str">
        <f>IFERROR(INDEX(INVENTAIRE!$A$4:$A$502,INVENTAIRE!Q1048383),"")</f>
        <v/>
      </c>
      <c r="N2469" t="str">
        <f>IFERROR(INDEX('EMPRUNT MATERIEL'!$C$4:$C$361,'EMPRUNT MATERIEL'!L1048244),"")</f>
        <v/>
      </c>
    </row>
    <row r="2470" spans="13:14" x14ac:dyDescent="0.25">
      <c r="M2470" t="str">
        <f>IFERROR(INDEX(INVENTAIRE!$A$4:$A$502,INVENTAIRE!Q1048384),"")</f>
        <v/>
      </c>
      <c r="N2470" t="str">
        <f>IFERROR(INDEX('EMPRUNT MATERIEL'!$C$4:$C$361,'EMPRUNT MATERIEL'!L1048245),"")</f>
        <v/>
      </c>
    </row>
    <row r="2471" spans="13:14" x14ac:dyDescent="0.25">
      <c r="M2471" t="str">
        <f>IFERROR(INDEX(INVENTAIRE!$A$4:$A$502,INVENTAIRE!Q1048385),"")</f>
        <v/>
      </c>
      <c r="N2471" t="str">
        <f>IFERROR(INDEX('EMPRUNT MATERIEL'!$C$4:$C$361,'EMPRUNT MATERIEL'!L1048246),"")</f>
        <v/>
      </c>
    </row>
    <row r="2472" spans="13:14" x14ac:dyDescent="0.25">
      <c r="M2472" t="str">
        <f>IFERROR(INDEX(INVENTAIRE!$A$4:$A$502,INVENTAIRE!Q1048386),"")</f>
        <v/>
      </c>
      <c r="N2472" t="str">
        <f>IFERROR(INDEX('EMPRUNT MATERIEL'!$C$4:$C$361,'EMPRUNT MATERIEL'!L1048247),"")</f>
        <v/>
      </c>
    </row>
    <row r="2473" spans="13:14" x14ac:dyDescent="0.25">
      <c r="M2473" t="str">
        <f>IFERROR(INDEX(INVENTAIRE!$A$4:$A$502,INVENTAIRE!Q1048387),"")</f>
        <v/>
      </c>
      <c r="N2473" t="str">
        <f>IFERROR(INDEX('EMPRUNT MATERIEL'!$C$4:$C$361,'EMPRUNT MATERIEL'!L1048248),"")</f>
        <v/>
      </c>
    </row>
    <row r="2474" spans="13:14" x14ac:dyDescent="0.25">
      <c r="M2474" t="str">
        <f>IFERROR(INDEX(INVENTAIRE!$A$4:$A$502,INVENTAIRE!Q1048388),"")</f>
        <v/>
      </c>
      <c r="N2474" t="str">
        <f>IFERROR(INDEX('EMPRUNT MATERIEL'!$C$4:$C$361,'EMPRUNT MATERIEL'!L1048249),"")</f>
        <v/>
      </c>
    </row>
    <row r="2475" spans="13:14" x14ac:dyDescent="0.25">
      <c r="M2475" t="str">
        <f>IFERROR(INDEX(INVENTAIRE!$A$4:$A$502,INVENTAIRE!Q1048389),"")</f>
        <v/>
      </c>
      <c r="N2475" t="str">
        <f>IFERROR(INDEX('EMPRUNT MATERIEL'!$C$4:$C$361,'EMPRUNT MATERIEL'!L1048250),"")</f>
        <v/>
      </c>
    </row>
    <row r="2476" spans="13:14" x14ac:dyDescent="0.25">
      <c r="M2476" t="str">
        <f>IFERROR(INDEX(INVENTAIRE!$A$4:$A$502,INVENTAIRE!Q1048390),"")</f>
        <v/>
      </c>
      <c r="N2476" t="str">
        <f>IFERROR(INDEX('EMPRUNT MATERIEL'!$C$4:$C$361,'EMPRUNT MATERIEL'!L1048251),"")</f>
        <v/>
      </c>
    </row>
    <row r="2477" spans="13:14" x14ac:dyDescent="0.25">
      <c r="M2477" t="str">
        <f>IFERROR(INDEX(INVENTAIRE!$A$4:$A$502,INVENTAIRE!Q1048391),"")</f>
        <v/>
      </c>
      <c r="N2477" t="str">
        <f>IFERROR(INDEX('EMPRUNT MATERIEL'!$C$4:$C$361,'EMPRUNT MATERIEL'!L1048252),"")</f>
        <v/>
      </c>
    </row>
    <row r="2478" spans="13:14" x14ac:dyDescent="0.25">
      <c r="M2478" t="str">
        <f>IFERROR(INDEX(INVENTAIRE!$A$4:$A$502,INVENTAIRE!Q1048392),"")</f>
        <v/>
      </c>
      <c r="N2478" t="str">
        <f>IFERROR(INDEX('EMPRUNT MATERIEL'!$C$4:$C$361,'EMPRUNT MATERIEL'!L1048253),"")</f>
        <v/>
      </c>
    </row>
    <row r="2479" spans="13:14" x14ac:dyDescent="0.25">
      <c r="M2479" t="str">
        <f>IFERROR(INDEX(INVENTAIRE!$A$4:$A$502,INVENTAIRE!Q1048393),"")</f>
        <v/>
      </c>
      <c r="N2479" t="str">
        <f>IFERROR(INDEX('EMPRUNT MATERIEL'!$C$4:$C$361,'EMPRUNT MATERIEL'!L1048254),"")</f>
        <v/>
      </c>
    </row>
    <row r="2480" spans="13:14" x14ac:dyDescent="0.25">
      <c r="M2480" t="str">
        <f>IFERROR(INDEX(INVENTAIRE!$A$4:$A$502,INVENTAIRE!Q1048394),"")</f>
        <v/>
      </c>
      <c r="N2480" t="str">
        <f>IFERROR(INDEX('EMPRUNT MATERIEL'!$C$4:$C$361,'EMPRUNT MATERIEL'!L1048255),"")</f>
        <v/>
      </c>
    </row>
    <row r="2481" spans="13:14" x14ac:dyDescent="0.25">
      <c r="M2481" t="str">
        <f>IFERROR(INDEX(INVENTAIRE!$A$4:$A$502,INVENTAIRE!Q1048395),"")</f>
        <v/>
      </c>
      <c r="N2481" t="str">
        <f>IFERROR(INDEX('EMPRUNT MATERIEL'!$C$4:$C$361,'EMPRUNT MATERIEL'!L1048256),"")</f>
        <v/>
      </c>
    </row>
    <row r="2482" spans="13:14" x14ac:dyDescent="0.25">
      <c r="M2482" t="str">
        <f>IFERROR(INDEX(INVENTAIRE!$A$4:$A$502,INVENTAIRE!Q1048396),"")</f>
        <v/>
      </c>
      <c r="N2482" t="str">
        <f>IFERROR(INDEX('EMPRUNT MATERIEL'!$C$4:$C$361,'EMPRUNT MATERIEL'!L1048257),"")</f>
        <v/>
      </c>
    </row>
    <row r="2483" spans="13:14" x14ac:dyDescent="0.25">
      <c r="M2483" t="str">
        <f>IFERROR(INDEX(INVENTAIRE!$A$4:$A$502,INVENTAIRE!Q1048397),"")</f>
        <v/>
      </c>
      <c r="N2483" t="str">
        <f>IFERROR(INDEX('EMPRUNT MATERIEL'!$C$4:$C$361,'EMPRUNT MATERIEL'!L1048258),"")</f>
        <v/>
      </c>
    </row>
    <row r="2484" spans="13:14" x14ac:dyDescent="0.25">
      <c r="M2484" t="str">
        <f>IFERROR(INDEX(INVENTAIRE!$A$4:$A$502,INVENTAIRE!Q1048398),"")</f>
        <v/>
      </c>
      <c r="N2484" t="str">
        <f>IFERROR(INDEX('EMPRUNT MATERIEL'!$C$4:$C$361,'EMPRUNT MATERIEL'!L1048259),"")</f>
        <v/>
      </c>
    </row>
    <row r="2485" spans="13:14" x14ac:dyDescent="0.25">
      <c r="M2485" t="str">
        <f>IFERROR(INDEX(INVENTAIRE!$A$4:$A$502,INVENTAIRE!Q1048399),"")</f>
        <v/>
      </c>
      <c r="N2485" t="str">
        <f>IFERROR(INDEX('EMPRUNT MATERIEL'!$C$4:$C$361,'EMPRUNT MATERIEL'!L1048260),"")</f>
        <v/>
      </c>
    </row>
    <row r="2486" spans="13:14" x14ac:dyDescent="0.25">
      <c r="M2486" t="str">
        <f>IFERROR(INDEX(INVENTAIRE!$A$4:$A$502,INVENTAIRE!Q1048400),"")</f>
        <v/>
      </c>
      <c r="N2486" t="str">
        <f>IFERROR(INDEX('EMPRUNT MATERIEL'!$C$4:$C$361,'EMPRUNT MATERIEL'!L1048261),"")</f>
        <v/>
      </c>
    </row>
    <row r="2487" spans="13:14" x14ac:dyDescent="0.25">
      <c r="M2487" t="str">
        <f>IFERROR(INDEX(INVENTAIRE!$A$4:$A$502,INVENTAIRE!Q1048401),"")</f>
        <v/>
      </c>
      <c r="N2487" t="str">
        <f>IFERROR(INDEX('EMPRUNT MATERIEL'!$C$4:$C$361,'EMPRUNT MATERIEL'!L1048262),"")</f>
        <v/>
      </c>
    </row>
    <row r="2488" spans="13:14" x14ac:dyDescent="0.25">
      <c r="M2488" t="str">
        <f>IFERROR(INDEX(INVENTAIRE!$A$4:$A$502,INVENTAIRE!Q1048402),"")</f>
        <v/>
      </c>
      <c r="N2488" t="str">
        <f>IFERROR(INDEX('EMPRUNT MATERIEL'!$C$4:$C$361,'EMPRUNT MATERIEL'!L1048263),"")</f>
        <v/>
      </c>
    </row>
    <row r="2489" spans="13:14" x14ac:dyDescent="0.25">
      <c r="M2489" t="str">
        <f>IFERROR(INDEX(INVENTAIRE!$A$4:$A$502,INVENTAIRE!Q1048403),"")</f>
        <v/>
      </c>
      <c r="N2489" t="str">
        <f>IFERROR(INDEX('EMPRUNT MATERIEL'!$C$4:$C$361,'EMPRUNT MATERIEL'!L1048264),"")</f>
        <v/>
      </c>
    </row>
    <row r="2490" spans="13:14" x14ac:dyDescent="0.25">
      <c r="M2490" t="str">
        <f>IFERROR(INDEX(INVENTAIRE!$A$4:$A$502,INVENTAIRE!Q1048404),"")</f>
        <v/>
      </c>
      <c r="N2490" t="str">
        <f>IFERROR(INDEX('EMPRUNT MATERIEL'!$C$4:$C$361,'EMPRUNT MATERIEL'!L1048265),"")</f>
        <v/>
      </c>
    </row>
    <row r="2491" spans="13:14" x14ac:dyDescent="0.25">
      <c r="M2491" t="str">
        <f>IFERROR(INDEX(INVENTAIRE!$A$4:$A$502,INVENTAIRE!Q1048405),"")</f>
        <v/>
      </c>
      <c r="N2491" t="str">
        <f>IFERROR(INDEX('EMPRUNT MATERIEL'!$C$4:$C$361,'EMPRUNT MATERIEL'!L1048266),"")</f>
        <v/>
      </c>
    </row>
    <row r="2492" spans="13:14" x14ac:dyDescent="0.25">
      <c r="M2492" t="str">
        <f>IFERROR(INDEX(INVENTAIRE!$A$4:$A$502,INVENTAIRE!Q1048406),"")</f>
        <v/>
      </c>
      <c r="N2492" t="str">
        <f>IFERROR(INDEX('EMPRUNT MATERIEL'!$C$4:$C$361,'EMPRUNT MATERIEL'!L1048267),"")</f>
        <v/>
      </c>
    </row>
    <row r="2493" spans="13:14" x14ac:dyDescent="0.25">
      <c r="M2493" t="str">
        <f>IFERROR(INDEX(INVENTAIRE!$A$4:$A$502,INVENTAIRE!Q1048407),"")</f>
        <v/>
      </c>
      <c r="N2493" t="str">
        <f>IFERROR(INDEX('EMPRUNT MATERIEL'!$C$4:$C$361,'EMPRUNT MATERIEL'!L1048268),"")</f>
        <v/>
      </c>
    </row>
    <row r="2494" spans="13:14" x14ac:dyDescent="0.25">
      <c r="M2494" t="str">
        <f>IFERROR(INDEX(INVENTAIRE!$A$4:$A$502,INVENTAIRE!Q1048408),"")</f>
        <v/>
      </c>
      <c r="N2494" t="str">
        <f>IFERROR(INDEX('EMPRUNT MATERIEL'!$C$4:$C$361,'EMPRUNT MATERIEL'!L1048269),"")</f>
        <v/>
      </c>
    </row>
    <row r="2495" spans="13:14" x14ac:dyDescent="0.25">
      <c r="M2495" t="str">
        <f>IFERROR(INDEX(INVENTAIRE!$A$4:$A$502,INVENTAIRE!Q1048409),"")</f>
        <v/>
      </c>
      <c r="N2495" t="str">
        <f>IFERROR(INDEX('EMPRUNT MATERIEL'!$C$4:$C$361,'EMPRUNT MATERIEL'!L1048270),"")</f>
        <v/>
      </c>
    </row>
    <row r="2496" spans="13:14" x14ac:dyDescent="0.25">
      <c r="M2496" t="str">
        <f>IFERROR(INDEX(INVENTAIRE!$A$4:$A$502,INVENTAIRE!Q1048410),"")</f>
        <v/>
      </c>
      <c r="N2496" t="str">
        <f>IFERROR(INDEX('EMPRUNT MATERIEL'!$C$4:$C$361,'EMPRUNT MATERIEL'!L1048271),"")</f>
        <v/>
      </c>
    </row>
    <row r="2497" spans="13:14" x14ac:dyDescent="0.25">
      <c r="M2497" t="str">
        <f>IFERROR(INDEX(INVENTAIRE!$A$4:$A$502,INVENTAIRE!Q1048411),"")</f>
        <v/>
      </c>
      <c r="N2497" t="str">
        <f>IFERROR(INDEX('EMPRUNT MATERIEL'!$C$4:$C$361,'EMPRUNT MATERIEL'!L1048272),"")</f>
        <v/>
      </c>
    </row>
    <row r="2498" spans="13:14" x14ac:dyDescent="0.25">
      <c r="M2498" t="str">
        <f>IFERROR(INDEX(INVENTAIRE!$A$4:$A$502,INVENTAIRE!Q1048412),"")</f>
        <v/>
      </c>
      <c r="N2498" t="str">
        <f>IFERROR(INDEX('EMPRUNT MATERIEL'!$C$4:$C$361,'EMPRUNT MATERIEL'!L1048273),"")</f>
        <v/>
      </c>
    </row>
    <row r="2499" spans="13:14" x14ac:dyDescent="0.25">
      <c r="M2499" t="str">
        <f>IFERROR(INDEX(INVENTAIRE!$A$4:$A$502,INVENTAIRE!Q1048413),"")</f>
        <v/>
      </c>
      <c r="N2499" t="str">
        <f>IFERROR(INDEX('EMPRUNT MATERIEL'!$C$4:$C$361,'EMPRUNT MATERIEL'!L1048274),"")</f>
        <v/>
      </c>
    </row>
    <row r="2500" spans="13:14" x14ac:dyDescent="0.25">
      <c r="M2500" t="str">
        <f>IFERROR(INDEX(INVENTAIRE!$A$4:$A$502,INVENTAIRE!Q1048414),"")</f>
        <v/>
      </c>
      <c r="N2500" t="str">
        <f>IFERROR(INDEX('EMPRUNT MATERIEL'!$C$4:$C$361,'EMPRUNT MATERIEL'!L1048275),"")</f>
        <v/>
      </c>
    </row>
    <row r="2501" spans="13:14" x14ac:dyDescent="0.25">
      <c r="M2501" t="str">
        <f>IFERROR(INDEX(INVENTAIRE!$A$4:$A$502,INVENTAIRE!Q1048415),"")</f>
        <v/>
      </c>
      <c r="N2501" t="str">
        <f>IFERROR(INDEX('EMPRUNT MATERIEL'!$C$4:$C$361,'EMPRUNT MATERIEL'!L1048276),"")</f>
        <v/>
      </c>
    </row>
    <row r="2502" spans="13:14" x14ac:dyDescent="0.25">
      <c r="M2502" t="str">
        <f>IFERROR(INDEX(INVENTAIRE!$A$4:$A$502,INVENTAIRE!Q1048416),"")</f>
        <v/>
      </c>
      <c r="N2502" t="str">
        <f>IFERROR(INDEX('EMPRUNT MATERIEL'!$C$4:$C$361,'EMPRUNT MATERIEL'!L1048277),"")</f>
        <v/>
      </c>
    </row>
    <row r="2503" spans="13:14" x14ac:dyDescent="0.25">
      <c r="M2503" t="str">
        <f>IFERROR(INDEX(INVENTAIRE!$A$4:$A$502,INVENTAIRE!Q1048417),"")</f>
        <v/>
      </c>
      <c r="N2503" t="str">
        <f>IFERROR(INDEX('EMPRUNT MATERIEL'!$C$4:$C$361,'EMPRUNT MATERIEL'!L1048278),"")</f>
        <v/>
      </c>
    </row>
    <row r="2504" spans="13:14" x14ac:dyDescent="0.25">
      <c r="M2504" t="str">
        <f>IFERROR(INDEX(INVENTAIRE!$A$4:$A$502,INVENTAIRE!Q1048418),"")</f>
        <v/>
      </c>
      <c r="N2504" t="str">
        <f>IFERROR(INDEX('EMPRUNT MATERIEL'!$C$4:$C$361,'EMPRUNT MATERIEL'!L1048279),"")</f>
        <v/>
      </c>
    </row>
    <row r="2505" spans="13:14" x14ac:dyDescent="0.25">
      <c r="M2505" t="str">
        <f>IFERROR(INDEX(INVENTAIRE!$A$4:$A$502,INVENTAIRE!Q1048419),"")</f>
        <v/>
      </c>
      <c r="N2505" t="str">
        <f>IFERROR(INDEX('EMPRUNT MATERIEL'!$C$4:$C$361,'EMPRUNT MATERIEL'!L1048280),"")</f>
        <v/>
      </c>
    </row>
    <row r="2506" spans="13:14" x14ac:dyDescent="0.25">
      <c r="M2506" t="str">
        <f>IFERROR(INDEX(INVENTAIRE!$A$4:$A$502,INVENTAIRE!Q1048420),"")</f>
        <v/>
      </c>
      <c r="N2506" t="str">
        <f>IFERROR(INDEX('EMPRUNT MATERIEL'!$C$4:$C$361,'EMPRUNT MATERIEL'!L1048281),"")</f>
        <v/>
      </c>
    </row>
    <row r="2507" spans="13:14" x14ac:dyDescent="0.25">
      <c r="M2507" t="str">
        <f>IFERROR(INDEX(INVENTAIRE!$A$4:$A$502,INVENTAIRE!Q1048421),"")</f>
        <v/>
      </c>
      <c r="N2507" t="str">
        <f>IFERROR(INDEX('EMPRUNT MATERIEL'!$C$4:$C$361,'EMPRUNT MATERIEL'!L1048282),"")</f>
        <v/>
      </c>
    </row>
    <row r="2508" spans="13:14" x14ac:dyDescent="0.25">
      <c r="M2508" t="str">
        <f>IFERROR(INDEX(INVENTAIRE!$A$4:$A$502,INVENTAIRE!Q1048422),"")</f>
        <v/>
      </c>
      <c r="N2508" t="str">
        <f>IFERROR(INDEX('EMPRUNT MATERIEL'!$C$4:$C$361,'EMPRUNT MATERIEL'!L1048283),"")</f>
        <v/>
      </c>
    </row>
    <row r="2509" spans="13:14" x14ac:dyDescent="0.25">
      <c r="M2509" t="str">
        <f>IFERROR(INDEX(INVENTAIRE!$A$4:$A$502,INVENTAIRE!Q1048423),"")</f>
        <v/>
      </c>
      <c r="N2509" t="str">
        <f>IFERROR(INDEX('EMPRUNT MATERIEL'!$C$4:$C$361,'EMPRUNT MATERIEL'!L1048284),"")</f>
        <v/>
      </c>
    </row>
    <row r="2510" spans="13:14" x14ac:dyDescent="0.25">
      <c r="M2510" t="str">
        <f>IFERROR(INDEX(INVENTAIRE!$A$4:$A$502,INVENTAIRE!Q1048424),"")</f>
        <v/>
      </c>
      <c r="N2510" t="str">
        <f>IFERROR(INDEX('EMPRUNT MATERIEL'!$C$4:$C$361,'EMPRUNT MATERIEL'!L1048285),"")</f>
        <v/>
      </c>
    </row>
    <row r="2511" spans="13:14" x14ac:dyDescent="0.25">
      <c r="M2511" t="str">
        <f>IFERROR(INDEX(INVENTAIRE!$A$4:$A$502,INVENTAIRE!Q1048425),"")</f>
        <v/>
      </c>
      <c r="N2511" t="str">
        <f>IFERROR(INDEX('EMPRUNT MATERIEL'!$C$4:$C$361,'EMPRUNT MATERIEL'!L1048286),"")</f>
        <v/>
      </c>
    </row>
    <row r="2512" spans="13:14" x14ac:dyDescent="0.25">
      <c r="M2512" t="str">
        <f>IFERROR(INDEX(INVENTAIRE!$A$4:$A$502,INVENTAIRE!Q1048426),"")</f>
        <v/>
      </c>
      <c r="N2512" t="str">
        <f>IFERROR(INDEX('EMPRUNT MATERIEL'!$C$4:$C$361,'EMPRUNT MATERIEL'!L1048287),"")</f>
        <v/>
      </c>
    </row>
    <row r="2513" spans="13:14" x14ac:dyDescent="0.25">
      <c r="M2513" t="str">
        <f>IFERROR(INDEX(INVENTAIRE!$A$4:$A$502,INVENTAIRE!Q1048427),"")</f>
        <v/>
      </c>
      <c r="N2513" t="str">
        <f>IFERROR(INDEX('EMPRUNT MATERIEL'!$C$4:$C$361,'EMPRUNT MATERIEL'!L1048288),"")</f>
        <v/>
      </c>
    </row>
    <row r="2514" spans="13:14" x14ac:dyDescent="0.25">
      <c r="M2514" t="str">
        <f>IFERROR(INDEX(INVENTAIRE!$A$4:$A$502,INVENTAIRE!Q1048428),"")</f>
        <v/>
      </c>
      <c r="N2514" t="str">
        <f>IFERROR(INDEX('EMPRUNT MATERIEL'!$C$4:$C$361,'EMPRUNT MATERIEL'!L1048289),"")</f>
        <v/>
      </c>
    </row>
    <row r="2515" spans="13:14" x14ac:dyDescent="0.25">
      <c r="M2515" t="str">
        <f>IFERROR(INDEX(INVENTAIRE!$A$4:$A$502,INVENTAIRE!Q1048429),"")</f>
        <v/>
      </c>
      <c r="N2515" t="str">
        <f>IFERROR(INDEX('EMPRUNT MATERIEL'!$C$4:$C$361,'EMPRUNT MATERIEL'!L1048290),"")</f>
        <v/>
      </c>
    </row>
    <row r="2516" spans="13:14" x14ac:dyDescent="0.25">
      <c r="M2516" t="str">
        <f>IFERROR(INDEX(INVENTAIRE!$A$4:$A$502,INVENTAIRE!Q1048430),"")</f>
        <v/>
      </c>
      <c r="N2516" t="str">
        <f>IFERROR(INDEX('EMPRUNT MATERIEL'!$C$4:$C$361,'EMPRUNT MATERIEL'!L1048291),"")</f>
        <v/>
      </c>
    </row>
    <row r="2517" spans="13:14" x14ac:dyDescent="0.25">
      <c r="M2517" t="str">
        <f>IFERROR(INDEX(INVENTAIRE!$A$4:$A$502,INVENTAIRE!Q1048431),"")</f>
        <v/>
      </c>
      <c r="N2517" t="str">
        <f>IFERROR(INDEX('EMPRUNT MATERIEL'!$C$4:$C$361,'EMPRUNT MATERIEL'!L1048292),"")</f>
        <v/>
      </c>
    </row>
    <row r="2518" spans="13:14" x14ac:dyDescent="0.25">
      <c r="M2518" t="str">
        <f>IFERROR(INDEX(INVENTAIRE!$A$4:$A$502,INVENTAIRE!Q1048432),"")</f>
        <v/>
      </c>
      <c r="N2518" t="str">
        <f>IFERROR(INDEX('EMPRUNT MATERIEL'!$C$4:$C$361,'EMPRUNT MATERIEL'!L1048293),"")</f>
        <v/>
      </c>
    </row>
    <row r="2519" spans="13:14" x14ac:dyDescent="0.25">
      <c r="M2519" t="str">
        <f>IFERROR(INDEX(INVENTAIRE!$A$4:$A$502,INVENTAIRE!Q1048433),"")</f>
        <v/>
      </c>
      <c r="N2519" t="str">
        <f>IFERROR(INDEX('EMPRUNT MATERIEL'!$C$4:$C$361,'EMPRUNT MATERIEL'!L1048294),"")</f>
        <v/>
      </c>
    </row>
    <row r="2520" spans="13:14" x14ac:dyDescent="0.25">
      <c r="M2520" t="str">
        <f>IFERROR(INDEX(INVENTAIRE!$A$4:$A$502,INVENTAIRE!Q1048434),"")</f>
        <v/>
      </c>
      <c r="N2520" t="str">
        <f>IFERROR(INDEX('EMPRUNT MATERIEL'!$C$4:$C$361,'EMPRUNT MATERIEL'!L1048295),"")</f>
        <v/>
      </c>
    </row>
    <row r="2521" spans="13:14" x14ac:dyDescent="0.25">
      <c r="M2521" t="str">
        <f>IFERROR(INDEX(INVENTAIRE!$A$4:$A$502,INVENTAIRE!Q1048435),"")</f>
        <v/>
      </c>
      <c r="N2521" t="str">
        <f>IFERROR(INDEX('EMPRUNT MATERIEL'!$C$4:$C$361,'EMPRUNT MATERIEL'!L1048296),"")</f>
        <v/>
      </c>
    </row>
    <row r="2522" spans="13:14" x14ac:dyDescent="0.25">
      <c r="M2522" t="str">
        <f>IFERROR(INDEX(INVENTAIRE!$A$4:$A$502,INVENTAIRE!Q1048436),"")</f>
        <v/>
      </c>
      <c r="N2522" t="str">
        <f>IFERROR(INDEX('EMPRUNT MATERIEL'!$C$4:$C$361,'EMPRUNT MATERIEL'!L1048297),"")</f>
        <v/>
      </c>
    </row>
    <row r="2523" spans="13:14" x14ac:dyDescent="0.25">
      <c r="M2523" t="str">
        <f>IFERROR(INDEX(INVENTAIRE!$A$4:$A$502,INVENTAIRE!Q1048437),"")</f>
        <v/>
      </c>
      <c r="N2523" t="str">
        <f>IFERROR(INDEX('EMPRUNT MATERIEL'!$C$4:$C$361,'EMPRUNT MATERIEL'!L1048298),"")</f>
        <v/>
      </c>
    </row>
    <row r="2524" spans="13:14" x14ac:dyDescent="0.25">
      <c r="M2524" t="str">
        <f>IFERROR(INDEX(INVENTAIRE!$A$4:$A$502,INVENTAIRE!Q1048438),"")</f>
        <v/>
      </c>
      <c r="N2524" t="str">
        <f>IFERROR(INDEX('EMPRUNT MATERIEL'!$C$4:$C$361,'EMPRUNT MATERIEL'!L1048299),"")</f>
        <v/>
      </c>
    </row>
    <row r="2525" spans="13:14" x14ac:dyDescent="0.25">
      <c r="M2525" t="str">
        <f>IFERROR(INDEX(INVENTAIRE!$A$4:$A$502,INVENTAIRE!Q1048439),"")</f>
        <v/>
      </c>
      <c r="N2525" t="str">
        <f>IFERROR(INDEX('EMPRUNT MATERIEL'!$C$4:$C$361,'EMPRUNT MATERIEL'!L1048300),"")</f>
        <v/>
      </c>
    </row>
    <row r="2526" spans="13:14" x14ac:dyDescent="0.25">
      <c r="M2526" t="str">
        <f>IFERROR(INDEX(INVENTAIRE!$A$4:$A$502,INVENTAIRE!Q1048440),"")</f>
        <v/>
      </c>
      <c r="N2526" t="str">
        <f>IFERROR(INDEX('EMPRUNT MATERIEL'!$C$4:$C$361,'EMPRUNT MATERIEL'!L1048301),"")</f>
        <v/>
      </c>
    </row>
    <row r="2527" spans="13:14" x14ac:dyDescent="0.25">
      <c r="M2527" t="str">
        <f>IFERROR(INDEX(INVENTAIRE!$A$4:$A$502,INVENTAIRE!Q1048441),"")</f>
        <v/>
      </c>
      <c r="N2527" t="str">
        <f>IFERROR(INDEX('EMPRUNT MATERIEL'!$C$4:$C$361,'EMPRUNT MATERIEL'!L1048302),"")</f>
        <v/>
      </c>
    </row>
    <row r="2528" spans="13:14" x14ac:dyDescent="0.25">
      <c r="M2528" t="str">
        <f>IFERROR(INDEX(INVENTAIRE!$A$4:$A$502,INVENTAIRE!Q1048442),"")</f>
        <v/>
      </c>
      <c r="N2528" t="str">
        <f>IFERROR(INDEX('EMPRUNT MATERIEL'!$C$4:$C$361,'EMPRUNT MATERIEL'!L1048303),"")</f>
        <v/>
      </c>
    </row>
    <row r="2529" spans="13:14" x14ac:dyDescent="0.25">
      <c r="M2529" t="str">
        <f>IFERROR(INDEX(INVENTAIRE!$A$4:$A$502,INVENTAIRE!Q1048443),"")</f>
        <v/>
      </c>
      <c r="N2529" t="str">
        <f>IFERROR(INDEX('EMPRUNT MATERIEL'!$C$4:$C$361,'EMPRUNT MATERIEL'!L1048304),"")</f>
        <v/>
      </c>
    </row>
    <row r="2530" spans="13:14" x14ac:dyDescent="0.25">
      <c r="M2530" t="str">
        <f>IFERROR(INDEX(INVENTAIRE!$A$4:$A$502,INVENTAIRE!Q1048444),"")</f>
        <v/>
      </c>
      <c r="N2530" t="str">
        <f>IFERROR(INDEX('EMPRUNT MATERIEL'!$C$4:$C$361,'EMPRUNT MATERIEL'!L1048305),"")</f>
        <v/>
      </c>
    </row>
    <row r="2531" spans="13:14" x14ac:dyDescent="0.25">
      <c r="M2531" t="str">
        <f>IFERROR(INDEX(INVENTAIRE!$A$4:$A$502,INVENTAIRE!Q1048445),"")</f>
        <v/>
      </c>
      <c r="N2531" t="str">
        <f>IFERROR(INDEX('EMPRUNT MATERIEL'!$C$4:$C$361,'EMPRUNT MATERIEL'!L1048306),"")</f>
        <v/>
      </c>
    </row>
    <row r="2532" spans="13:14" x14ac:dyDescent="0.25">
      <c r="M2532" t="str">
        <f>IFERROR(INDEX(INVENTAIRE!$A$4:$A$502,INVENTAIRE!Q1048446),"")</f>
        <v/>
      </c>
      <c r="N2532" t="str">
        <f>IFERROR(INDEX('EMPRUNT MATERIEL'!$C$4:$C$361,'EMPRUNT MATERIEL'!L1048307),"")</f>
        <v/>
      </c>
    </row>
    <row r="2533" spans="13:14" x14ac:dyDescent="0.25">
      <c r="M2533" t="str">
        <f>IFERROR(INDEX(INVENTAIRE!$A$4:$A$502,INVENTAIRE!Q1048447),"")</f>
        <v/>
      </c>
      <c r="N2533" t="str">
        <f>IFERROR(INDEX('EMPRUNT MATERIEL'!$C$4:$C$361,'EMPRUNT MATERIEL'!L1048308),"")</f>
        <v/>
      </c>
    </row>
    <row r="2534" spans="13:14" x14ac:dyDescent="0.25">
      <c r="M2534" t="str">
        <f>IFERROR(INDEX(INVENTAIRE!$A$4:$A$502,INVENTAIRE!Q1048448),"")</f>
        <v/>
      </c>
      <c r="N2534" t="str">
        <f>IFERROR(INDEX('EMPRUNT MATERIEL'!$C$4:$C$361,'EMPRUNT MATERIEL'!L1048309),"")</f>
        <v/>
      </c>
    </row>
    <row r="2535" spans="13:14" x14ac:dyDescent="0.25">
      <c r="M2535" t="str">
        <f>IFERROR(INDEX(INVENTAIRE!$A$4:$A$502,INVENTAIRE!Q1048449),"")</f>
        <v/>
      </c>
      <c r="N2535" t="str">
        <f>IFERROR(INDEX('EMPRUNT MATERIEL'!$C$4:$C$361,'EMPRUNT MATERIEL'!L1048310),"")</f>
        <v/>
      </c>
    </row>
    <row r="2536" spans="13:14" x14ac:dyDescent="0.25">
      <c r="M2536" t="str">
        <f>IFERROR(INDEX(INVENTAIRE!$A$4:$A$502,INVENTAIRE!Q1048450),"")</f>
        <v/>
      </c>
      <c r="N2536" t="str">
        <f>IFERROR(INDEX('EMPRUNT MATERIEL'!$C$4:$C$361,'EMPRUNT MATERIEL'!L1048311),"")</f>
        <v/>
      </c>
    </row>
    <row r="2537" spans="13:14" x14ac:dyDescent="0.25">
      <c r="M2537" t="str">
        <f>IFERROR(INDEX(INVENTAIRE!$A$4:$A$502,INVENTAIRE!Q1048451),"")</f>
        <v/>
      </c>
      <c r="N2537" t="str">
        <f>IFERROR(INDEX('EMPRUNT MATERIEL'!$C$4:$C$361,'EMPRUNT MATERIEL'!L1048312),"")</f>
        <v/>
      </c>
    </row>
    <row r="2538" spans="13:14" x14ac:dyDescent="0.25">
      <c r="M2538" t="str">
        <f>IFERROR(INDEX(INVENTAIRE!$A$4:$A$502,INVENTAIRE!Q1048452),"")</f>
        <v/>
      </c>
      <c r="N2538" t="str">
        <f>IFERROR(INDEX('EMPRUNT MATERIEL'!$C$4:$C$361,'EMPRUNT MATERIEL'!L1048313),"")</f>
        <v/>
      </c>
    </row>
    <row r="2539" spans="13:14" x14ac:dyDescent="0.25">
      <c r="M2539" t="str">
        <f>IFERROR(INDEX(INVENTAIRE!$A$4:$A$502,INVENTAIRE!Q1048453),"")</f>
        <v/>
      </c>
      <c r="N2539" t="str">
        <f>IFERROR(INDEX('EMPRUNT MATERIEL'!$C$4:$C$361,'EMPRUNT MATERIEL'!L1048314),"")</f>
        <v/>
      </c>
    </row>
    <row r="2540" spans="13:14" x14ac:dyDescent="0.25">
      <c r="M2540" t="str">
        <f>IFERROR(INDEX(INVENTAIRE!$A$4:$A$502,INVENTAIRE!Q1048454),"")</f>
        <v/>
      </c>
      <c r="N2540" t="str">
        <f>IFERROR(INDEX('EMPRUNT MATERIEL'!$C$4:$C$361,'EMPRUNT MATERIEL'!L1048315),"")</f>
        <v/>
      </c>
    </row>
    <row r="2541" spans="13:14" x14ac:dyDescent="0.25">
      <c r="M2541" t="str">
        <f>IFERROR(INDEX(INVENTAIRE!$A$4:$A$502,INVENTAIRE!Q1048455),"")</f>
        <v/>
      </c>
      <c r="N2541" t="str">
        <f>IFERROR(INDEX('EMPRUNT MATERIEL'!$C$4:$C$361,'EMPRUNT MATERIEL'!L1048316),"")</f>
        <v/>
      </c>
    </row>
    <row r="2542" spans="13:14" x14ac:dyDescent="0.25">
      <c r="M2542" t="str">
        <f>IFERROR(INDEX(INVENTAIRE!$A$4:$A$502,INVENTAIRE!Q1048456),"")</f>
        <v/>
      </c>
      <c r="N2542" t="str">
        <f>IFERROR(INDEX('EMPRUNT MATERIEL'!$C$4:$C$361,'EMPRUNT MATERIEL'!L1048317),"")</f>
        <v/>
      </c>
    </row>
    <row r="2543" spans="13:14" x14ac:dyDescent="0.25">
      <c r="M2543" t="str">
        <f>IFERROR(INDEX(INVENTAIRE!$A$4:$A$502,INVENTAIRE!Q1048457),"")</f>
        <v/>
      </c>
      <c r="N2543" t="str">
        <f>IFERROR(INDEX('EMPRUNT MATERIEL'!$C$4:$C$361,'EMPRUNT MATERIEL'!L1048318),"")</f>
        <v/>
      </c>
    </row>
    <row r="2544" spans="13:14" x14ac:dyDescent="0.25">
      <c r="M2544" t="str">
        <f>IFERROR(INDEX(INVENTAIRE!$A$4:$A$502,INVENTAIRE!Q1048458),"")</f>
        <v/>
      </c>
      <c r="N2544" t="str">
        <f>IFERROR(INDEX('EMPRUNT MATERIEL'!$C$4:$C$361,'EMPRUNT MATERIEL'!L1048319),"")</f>
        <v/>
      </c>
    </row>
    <row r="2545" spans="13:14" x14ac:dyDescent="0.25">
      <c r="M2545" t="str">
        <f>IFERROR(INDEX(INVENTAIRE!$A$4:$A$502,INVENTAIRE!Q1048459),"")</f>
        <v/>
      </c>
      <c r="N2545" t="str">
        <f>IFERROR(INDEX('EMPRUNT MATERIEL'!$C$4:$C$361,'EMPRUNT MATERIEL'!L1048320),"")</f>
        <v/>
      </c>
    </row>
    <row r="2546" spans="13:14" x14ac:dyDescent="0.25">
      <c r="M2546" t="str">
        <f>IFERROR(INDEX(INVENTAIRE!$A$4:$A$502,INVENTAIRE!Q1048460),"")</f>
        <v/>
      </c>
      <c r="N2546" t="str">
        <f>IFERROR(INDEX('EMPRUNT MATERIEL'!$C$4:$C$361,'EMPRUNT MATERIEL'!L1048321),"")</f>
        <v/>
      </c>
    </row>
    <row r="2547" spans="13:14" x14ac:dyDescent="0.25">
      <c r="M2547" t="str">
        <f>IFERROR(INDEX(INVENTAIRE!$A$4:$A$502,INVENTAIRE!Q1048461),"")</f>
        <v/>
      </c>
      <c r="N2547" t="str">
        <f>IFERROR(INDEX('EMPRUNT MATERIEL'!$C$4:$C$361,'EMPRUNT MATERIEL'!L1048322),"")</f>
        <v/>
      </c>
    </row>
    <row r="2548" spans="13:14" x14ac:dyDescent="0.25">
      <c r="M2548" t="str">
        <f>IFERROR(INDEX(INVENTAIRE!$A$4:$A$502,INVENTAIRE!Q1048462),"")</f>
        <v/>
      </c>
      <c r="N2548" t="str">
        <f>IFERROR(INDEX('EMPRUNT MATERIEL'!$C$4:$C$361,'EMPRUNT MATERIEL'!L1048323),"")</f>
        <v/>
      </c>
    </row>
    <row r="2549" spans="13:14" x14ac:dyDescent="0.25">
      <c r="M2549" t="str">
        <f>IFERROR(INDEX(INVENTAIRE!$A$4:$A$502,INVENTAIRE!Q1048463),"")</f>
        <v/>
      </c>
      <c r="N2549" t="str">
        <f>IFERROR(INDEX('EMPRUNT MATERIEL'!$C$4:$C$361,'EMPRUNT MATERIEL'!L1048324),"")</f>
        <v/>
      </c>
    </row>
    <row r="2550" spans="13:14" x14ac:dyDescent="0.25">
      <c r="M2550" t="str">
        <f>IFERROR(INDEX(INVENTAIRE!$A$4:$A$502,INVENTAIRE!Q1048464),"")</f>
        <v/>
      </c>
      <c r="N2550" t="str">
        <f>IFERROR(INDEX('EMPRUNT MATERIEL'!$C$4:$C$361,'EMPRUNT MATERIEL'!L1048325),"")</f>
        <v/>
      </c>
    </row>
    <row r="2551" spans="13:14" x14ac:dyDescent="0.25">
      <c r="M2551" t="str">
        <f>IFERROR(INDEX(INVENTAIRE!$A$4:$A$502,INVENTAIRE!Q1048465),"")</f>
        <v/>
      </c>
      <c r="N2551" t="str">
        <f>IFERROR(INDEX('EMPRUNT MATERIEL'!$C$4:$C$361,'EMPRUNT MATERIEL'!L1048326),"")</f>
        <v/>
      </c>
    </row>
    <row r="2552" spans="13:14" x14ac:dyDescent="0.25">
      <c r="M2552" t="str">
        <f>IFERROR(INDEX(INVENTAIRE!$A$4:$A$502,INVENTAIRE!Q1048466),"")</f>
        <v/>
      </c>
      <c r="N2552" t="str">
        <f>IFERROR(INDEX('EMPRUNT MATERIEL'!$C$4:$C$361,'EMPRUNT MATERIEL'!L1048327),"")</f>
        <v/>
      </c>
    </row>
    <row r="2553" spans="13:14" x14ac:dyDescent="0.25">
      <c r="M2553" t="str">
        <f>IFERROR(INDEX(INVENTAIRE!$A$4:$A$502,INVENTAIRE!Q1048467),"")</f>
        <v/>
      </c>
      <c r="N2553" t="str">
        <f>IFERROR(INDEX('EMPRUNT MATERIEL'!$C$4:$C$361,'EMPRUNT MATERIEL'!L1048328),"")</f>
        <v/>
      </c>
    </row>
    <row r="2554" spans="13:14" x14ac:dyDescent="0.25">
      <c r="M2554" t="str">
        <f>IFERROR(INDEX(INVENTAIRE!$A$4:$A$502,INVENTAIRE!Q1048468),"")</f>
        <v/>
      </c>
      <c r="N2554" t="str">
        <f>IFERROR(INDEX('EMPRUNT MATERIEL'!$C$4:$C$361,'EMPRUNT MATERIEL'!L1048329),"")</f>
        <v/>
      </c>
    </row>
    <row r="2555" spans="13:14" x14ac:dyDescent="0.25">
      <c r="M2555" t="str">
        <f>IFERROR(INDEX(INVENTAIRE!$A$4:$A$502,INVENTAIRE!Q1048469),"")</f>
        <v/>
      </c>
      <c r="N2555" t="str">
        <f>IFERROR(INDEX('EMPRUNT MATERIEL'!$C$4:$C$361,'EMPRUNT MATERIEL'!L1048330),"")</f>
        <v/>
      </c>
    </row>
    <row r="2556" spans="13:14" x14ac:dyDescent="0.25">
      <c r="M2556" t="str">
        <f>IFERROR(INDEX(INVENTAIRE!$A$4:$A$502,INVENTAIRE!Q1048470),"")</f>
        <v/>
      </c>
      <c r="N2556" t="str">
        <f>IFERROR(INDEX('EMPRUNT MATERIEL'!$C$4:$C$361,'EMPRUNT MATERIEL'!L1048331),"")</f>
        <v/>
      </c>
    </row>
    <row r="2557" spans="13:14" x14ac:dyDescent="0.25">
      <c r="M2557" t="str">
        <f>IFERROR(INDEX(INVENTAIRE!$A$4:$A$502,INVENTAIRE!Q1048471),"")</f>
        <v/>
      </c>
      <c r="N2557" t="str">
        <f>IFERROR(INDEX('EMPRUNT MATERIEL'!$C$4:$C$361,'EMPRUNT MATERIEL'!L1048332),"")</f>
        <v/>
      </c>
    </row>
    <row r="2558" spans="13:14" x14ac:dyDescent="0.25">
      <c r="M2558" t="str">
        <f>IFERROR(INDEX(INVENTAIRE!$A$4:$A$502,INVENTAIRE!Q1048472),"")</f>
        <v/>
      </c>
      <c r="N2558" t="str">
        <f>IFERROR(INDEX('EMPRUNT MATERIEL'!$C$4:$C$361,'EMPRUNT MATERIEL'!L1048333),"")</f>
        <v/>
      </c>
    </row>
    <row r="2559" spans="13:14" x14ac:dyDescent="0.25">
      <c r="M2559" t="str">
        <f>IFERROR(INDEX(INVENTAIRE!$A$4:$A$502,INVENTAIRE!Q1048473),"")</f>
        <v/>
      </c>
      <c r="N2559" t="str">
        <f>IFERROR(INDEX('EMPRUNT MATERIEL'!$C$4:$C$361,'EMPRUNT MATERIEL'!L1048334),"")</f>
        <v/>
      </c>
    </row>
    <row r="2560" spans="13:14" x14ac:dyDescent="0.25">
      <c r="M2560" t="str">
        <f>IFERROR(INDEX(INVENTAIRE!$A$4:$A$502,INVENTAIRE!Q1048474),"")</f>
        <v/>
      </c>
      <c r="N2560" t="str">
        <f>IFERROR(INDEX('EMPRUNT MATERIEL'!$C$4:$C$361,'EMPRUNT MATERIEL'!L1048335),"")</f>
        <v/>
      </c>
    </row>
    <row r="2561" spans="13:14" x14ac:dyDescent="0.25">
      <c r="M2561" t="str">
        <f>IFERROR(INDEX(INVENTAIRE!$A$4:$A$502,INVENTAIRE!Q1048475),"")</f>
        <v/>
      </c>
      <c r="N2561" t="str">
        <f>IFERROR(INDEX('EMPRUNT MATERIEL'!$C$4:$C$361,'EMPRUNT MATERIEL'!L1048336),"")</f>
        <v/>
      </c>
    </row>
    <row r="2562" spans="13:14" x14ac:dyDescent="0.25">
      <c r="M2562" t="str">
        <f>IFERROR(INDEX(INVENTAIRE!$A$4:$A$502,INVENTAIRE!Q1048476),"")</f>
        <v/>
      </c>
      <c r="N2562" t="str">
        <f>IFERROR(INDEX('EMPRUNT MATERIEL'!$C$4:$C$361,'EMPRUNT MATERIEL'!L1048337),"")</f>
        <v/>
      </c>
    </row>
    <row r="2563" spans="13:14" x14ac:dyDescent="0.25">
      <c r="M2563" t="str">
        <f>IFERROR(INDEX(INVENTAIRE!$A$4:$A$502,INVENTAIRE!Q1048477),"")</f>
        <v/>
      </c>
      <c r="N2563" t="str">
        <f>IFERROR(INDEX('EMPRUNT MATERIEL'!$C$4:$C$361,'EMPRUNT MATERIEL'!L1048338),"")</f>
        <v/>
      </c>
    </row>
    <row r="2564" spans="13:14" x14ac:dyDescent="0.25">
      <c r="M2564" t="str">
        <f>IFERROR(INDEX(INVENTAIRE!$A$4:$A$502,INVENTAIRE!Q1048478),"")</f>
        <v/>
      </c>
      <c r="N2564" t="str">
        <f>IFERROR(INDEX('EMPRUNT MATERIEL'!$C$4:$C$361,'EMPRUNT MATERIEL'!L1048339),"")</f>
        <v/>
      </c>
    </row>
    <row r="2565" spans="13:14" x14ac:dyDescent="0.25">
      <c r="M2565" t="str">
        <f>IFERROR(INDEX(INVENTAIRE!$A$4:$A$502,INVENTAIRE!Q1048479),"")</f>
        <v/>
      </c>
      <c r="N2565" t="str">
        <f>IFERROR(INDEX('EMPRUNT MATERIEL'!$C$4:$C$361,'EMPRUNT MATERIEL'!L1048340),"")</f>
        <v/>
      </c>
    </row>
    <row r="2566" spans="13:14" x14ac:dyDescent="0.25">
      <c r="M2566" t="str">
        <f>IFERROR(INDEX(INVENTAIRE!$A$4:$A$502,INVENTAIRE!Q1048480),"")</f>
        <v/>
      </c>
      <c r="N2566" t="str">
        <f>IFERROR(INDEX('EMPRUNT MATERIEL'!$C$4:$C$361,'EMPRUNT MATERIEL'!L1048341),"")</f>
        <v/>
      </c>
    </row>
    <row r="2567" spans="13:14" x14ac:dyDescent="0.25">
      <c r="M2567" t="str">
        <f>IFERROR(INDEX(INVENTAIRE!$A$4:$A$502,INVENTAIRE!Q1048481),"")</f>
        <v/>
      </c>
      <c r="N2567" t="str">
        <f>IFERROR(INDEX('EMPRUNT MATERIEL'!$C$4:$C$361,'EMPRUNT MATERIEL'!L1048342),"")</f>
        <v/>
      </c>
    </row>
    <row r="2568" spans="13:14" x14ac:dyDescent="0.25">
      <c r="M2568" t="str">
        <f>IFERROR(INDEX(INVENTAIRE!$A$4:$A$502,INVENTAIRE!Q1048482),"")</f>
        <v/>
      </c>
      <c r="N2568" t="str">
        <f>IFERROR(INDEX('EMPRUNT MATERIEL'!$C$4:$C$361,'EMPRUNT MATERIEL'!L1048343),"")</f>
        <v/>
      </c>
    </row>
    <row r="2569" spans="13:14" x14ac:dyDescent="0.25">
      <c r="M2569" t="str">
        <f>IFERROR(INDEX(INVENTAIRE!$A$4:$A$502,INVENTAIRE!Q1048483),"")</f>
        <v/>
      </c>
      <c r="N2569" t="str">
        <f>IFERROR(INDEX('EMPRUNT MATERIEL'!$C$4:$C$361,'EMPRUNT MATERIEL'!L1048344),"")</f>
        <v/>
      </c>
    </row>
    <row r="2570" spans="13:14" x14ac:dyDescent="0.25">
      <c r="M2570" t="str">
        <f>IFERROR(INDEX(INVENTAIRE!$A$4:$A$502,INVENTAIRE!Q1048484),"")</f>
        <v/>
      </c>
      <c r="N2570" t="str">
        <f>IFERROR(INDEX('EMPRUNT MATERIEL'!$C$4:$C$361,'EMPRUNT MATERIEL'!L1048345),"")</f>
        <v/>
      </c>
    </row>
    <row r="2571" spans="13:14" x14ac:dyDescent="0.25">
      <c r="M2571" t="str">
        <f>IFERROR(INDEX(INVENTAIRE!$A$4:$A$502,INVENTAIRE!Q1048485),"")</f>
        <v/>
      </c>
      <c r="N2571" t="str">
        <f>IFERROR(INDEX('EMPRUNT MATERIEL'!$C$4:$C$361,'EMPRUNT MATERIEL'!L1048346),"")</f>
        <v/>
      </c>
    </row>
    <row r="2572" spans="13:14" x14ac:dyDescent="0.25">
      <c r="M2572" t="str">
        <f>IFERROR(INDEX(INVENTAIRE!$A$4:$A$502,INVENTAIRE!Q1048486),"")</f>
        <v/>
      </c>
      <c r="N2572" t="str">
        <f>IFERROR(INDEX('EMPRUNT MATERIEL'!$C$4:$C$361,'EMPRUNT MATERIEL'!L1048347),"")</f>
        <v/>
      </c>
    </row>
    <row r="2573" spans="13:14" x14ac:dyDescent="0.25">
      <c r="M2573" t="str">
        <f>IFERROR(INDEX(INVENTAIRE!$A$4:$A$502,INVENTAIRE!Q1048487),"")</f>
        <v/>
      </c>
      <c r="N2573" t="str">
        <f>IFERROR(INDEX('EMPRUNT MATERIEL'!$C$4:$C$361,'EMPRUNT MATERIEL'!L1048348),"")</f>
        <v/>
      </c>
    </row>
    <row r="2574" spans="13:14" x14ac:dyDescent="0.25">
      <c r="M2574" t="str">
        <f>IFERROR(INDEX(INVENTAIRE!$A$4:$A$502,INVENTAIRE!Q1048488),"")</f>
        <v/>
      </c>
      <c r="N2574" t="str">
        <f>IFERROR(INDEX('EMPRUNT MATERIEL'!$C$4:$C$361,'EMPRUNT MATERIEL'!L1048349),"")</f>
        <v/>
      </c>
    </row>
    <row r="2575" spans="13:14" x14ac:dyDescent="0.25">
      <c r="M2575" t="str">
        <f>IFERROR(INDEX(INVENTAIRE!$A$4:$A$502,INVENTAIRE!Q1048489),"")</f>
        <v/>
      </c>
      <c r="N2575" t="str">
        <f>IFERROR(INDEX('EMPRUNT MATERIEL'!$C$4:$C$361,'EMPRUNT MATERIEL'!L1048350),"")</f>
        <v/>
      </c>
    </row>
    <row r="2576" spans="13:14" x14ac:dyDescent="0.25">
      <c r="M2576" t="str">
        <f>IFERROR(INDEX(INVENTAIRE!$A$4:$A$502,INVENTAIRE!Q1048490),"")</f>
        <v/>
      </c>
      <c r="N2576" t="str">
        <f>IFERROR(INDEX('EMPRUNT MATERIEL'!$C$4:$C$361,'EMPRUNT MATERIEL'!L1048351),"")</f>
        <v/>
      </c>
    </row>
    <row r="2577" spans="13:14" x14ac:dyDescent="0.25">
      <c r="M2577" t="str">
        <f>IFERROR(INDEX(INVENTAIRE!$A$4:$A$502,INVENTAIRE!Q1048491),"")</f>
        <v/>
      </c>
      <c r="N2577" t="str">
        <f>IFERROR(INDEX('EMPRUNT MATERIEL'!$C$4:$C$361,'EMPRUNT MATERIEL'!L1048352),"")</f>
        <v/>
      </c>
    </row>
    <row r="2578" spans="13:14" x14ac:dyDescent="0.25">
      <c r="M2578" t="str">
        <f>IFERROR(INDEX(INVENTAIRE!$A$4:$A$502,INVENTAIRE!Q1048492),"")</f>
        <v/>
      </c>
      <c r="N2578" t="str">
        <f>IFERROR(INDEX('EMPRUNT MATERIEL'!$C$4:$C$361,'EMPRUNT MATERIEL'!L1048353),"")</f>
        <v/>
      </c>
    </row>
    <row r="2579" spans="13:14" x14ac:dyDescent="0.25">
      <c r="M2579" t="str">
        <f>IFERROR(INDEX(INVENTAIRE!$A$4:$A$502,INVENTAIRE!Q1048493),"")</f>
        <v/>
      </c>
      <c r="N2579" t="str">
        <f>IFERROR(INDEX('EMPRUNT MATERIEL'!$C$4:$C$361,'EMPRUNT MATERIEL'!L1048354),"")</f>
        <v/>
      </c>
    </row>
    <row r="2580" spans="13:14" x14ac:dyDescent="0.25">
      <c r="M2580" t="str">
        <f>IFERROR(INDEX(INVENTAIRE!$A$4:$A$502,INVENTAIRE!Q1048494),"")</f>
        <v/>
      </c>
      <c r="N2580" t="str">
        <f>IFERROR(INDEX('EMPRUNT MATERIEL'!$C$4:$C$361,'EMPRUNT MATERIEL'!L1048355),"")</f>
        <v/>
      </c>
    </row>
    <row r="2581" spans="13:14" x14ac:dyDescent="0.25">
      <c r="M2581" t="str">
        <f>IFERROR(INDEX(INVENTAIRE!$A$4:$A$502,INVENTAIRE!Q1048495),"")</f>
        <v/>
      </c>
      <c r="N2581" t="str">
        <f>IFERROR(INDEX('EMPRUNT MATERIEL'!$C$4:$C$361,'EMPRUNT MATERIEL'!L1048356),"")</f>
        <v/>
      </c>
    </row>
    <row r="2582" spans="13:14" x14ac:dyDescent="0.25">
      <c r="M2582" t="str">
        <f>IFERROR(INDEX(INVENTAIRE!$A$4:$A$502,INVENTAIRE!Q1048496),"")</f>
        <v/>
      </c>
      <c r="N2582" t="str">
        <f>IFERROR(INDEX('EMPRUNT MATERIEL'!$C$4:$C$361,'EMPRUNT MATERIEL'!L1048357),"")</f>
        <v/>
      </c>
    </row>
    <row r="2583" spans="13:14" x14ac:dyDescent="0.25">
      <c r="M2583" t="str">
        <f>IFERROR(INDEX(INVENTAIRE!$A$4:$A$502,INVENTAIRE!Q1048497),"")</f>
        <v/>
      </c>
      <c r="N2583" t="str">
        <f>IFERROR(INDEX('EMPRUNT MATERIEL'!$C$4:$C$361,'EMPRUNT MATERIEL'!L1048358),"")</f>
        <v/>
      </c>
    </row>
    <row r="2584" spans="13:14" x14ac:dyDescent="0.25">
      <c r="M2584" t="str">
        <f>IFERROR(INDEX(INVENTAIRE!$A$4:$A$502,INVENTAIRE!Q1048498),"")</f>
        <v/>
      </c>
      <c r="N2584" t="str">
        <f>IFERROR(INDEX('EMPRUNT MATERIEL'!$C$4:$C$361,'EMPRUNT MATERIEL'!L1048359),"")</f>
        <v/>
      </c>
    </row>
    <row r="2585" spans="13:14" x14ac:dyDescent="0.25">
      <c r="M2585" t="str">
        <f>IFERROR(INDEX(INVENTAIRE!$A$4:$A$502,INVENTAIRE!Q1048499),"")</f>
        <v/>
      </c>
      <c r="N2585" t="str">
        <f>IFERROR(INDEX('EMPRUNT MATERIEL'!$C$4:$C$361,'EMPRUNT MATERIEL'!L1048360),"")</f>
        <v/>
      </c>
    </row>
    <row r="2586" spans="13:14" x14ac:dyDescent="0.25">
      <c r="M2586" t="str">
        <f>IFERROR(INDEX(INVENTAIRE!$A$4:$A$502,INVENTAIRE!Q1048500),"")</f>
        <v/>
      </c>
      <c r="N2586" t="str">
        <f>IFERROR(INDEX('EMPRUNT MATERIEL'!$C$4:$C$361,'EMPRUNT MATERIEL'!L1048361),"")</f>
        <v/>
      </c>
    </row>
    <row r="2587" spans="13:14" x14ac:dyDescent="0.25">
      <c r="M2587" t="str">
        <f>IFERROR(INDEX(INVENTAIRE!$A$4:$A$502,INVENTAIRE!Q1048501),"")</f>
        <v/>
      </c>
      <c r="N2587" t="str">
        <f>IFERROR(INDEX('EMPRUNT MATERIEL'!$C$4:$C$361,'EMPRUNT MATERIEL'!L1048362),"")</f>
        <v/>
      </c>
    </row>
    <row r="2588" spans="13:14" x14ac:dyDescent="0.25">
      <c r="M2588" t="str">
        <f>IFERROR(INDEX(INVENTAIRE!$A$4:$A$502,INVENTAIRE!Q1048502),"")</f>
        <v/>
      </c>
      <c r="N2588" t="str">
        <f>IFERROR(INDEX('EMPRUNT MATERIEL'!$C$4:$C$361,'EMPRUNT MATERIEL'!L1048363),"")</f>
        <v/>
      </c>
    </row>
    <row r="2589" spans="13:14" x14ac:dyDescent="0.25">
      <c r="M2589" t="str">
        <f>IFERROR(INDEX(INVENTAIRE!$A$4:$A$502,INVENTAIRE!Q1048503),"")</f>
        <v/>
      </c>
      <c r="N2589" t="str">
        <f>IFERROR(INDEX('EMPRUNT MATERIEL'!$C$4:$C$361,'EMPRUNT MATERIEL'!L1048364),"")</f>
        <v/>
      </c>
    </row>
    <row r="2590" spans="13:14" x14ac:dyDescent="0.25">
      <c r="M2590" t="str">
        <f>IFERROR(INDEX(INVENTAIRE!$A$4:$A$502,INVENTAIRE!Q1048504),"")</f>
        <v/>
      </c>
      <c r="N2590" t="str">
        <f>IFERROR(INDEX('EMPRUNT MATERIEL'!$C$4:$C$361,'EMPRUNT MATERIEL'!L1048365),"")</f>
        <v/>
      </c>
    </row>
    <row r="2591" spans="13:14" x14ac:dyDescent="0.25">
      <c r="M2591" t="str">
        <f>IFERROR(INDEX(INVENTAIRE!$A$4:$A$502,INVENTAIRE!Q1048505),"")</f>
        <v/>
      </c>
      <c r="N2591" t="str">
        <f>IFERROR(INDEX('EMPRUNT MATERIEL'!$C$4:$C$361,'EMPRUNT MATERIEL'!L1048366),"")</f>
        <v/>
      </c>
    </row>
    <row r="2592" spans="13:14" x14ac:dyDescent="0.25">
      <c r="M2592" t="str">
        <f>IFERROR(INDEX(INVENTAIRE!$A$4:$A$502,INVENTAIRE!Q1048506),"")</f>
        <v/>
      </c>
      <c r="N2592" t="str">
        <f>IFERROR(INDEX('EMPRUNT MATERIEL'!$C$4:$C$361,'EMPRUNT MATERIEL'!L1048367),"")</f>
        <v/>
      </c>
    </row>
    <row r="2593" spans="13:14" x14ac:dyDescent="0.25">
      <c r="M2593" t="str">
        <f>IFERROR(INDEX(INVENTAIRE!$A$4:$A$502,INVENTAIRE!Q1048507),"")</f>
        <v/>
      </c>
      <c r="N2593" t="str">
        <f>IFERROR(INDEX('EMPRUNT MATERIEL'!$C$4:$C$361,'EMPRUNT MATERIEL'!L1048368),"")</f>
        <v/>
      </c>
    </row>
    <row r="2594" spans="13:14" x14ac:dyDescent="0.25">
      <c r="M2594" t="str">
        <f>IFERROR(INDEX(INVENTAIRE!$A$4:$A$502,INVENTAIRE!Q1048508),"")</f>
        <v/>
      </c>
      <c r="N2594" t="str">
        <f>IFERROR(INDEX('EMPRUNT MATERIEL'!$C$4:$C$361,'EMPRUNT MATERIEL'!L1048369),"")</f>
        <v/>
      </c>
    </row>
    <row r="2595" spans="13:14" x14ac:dyDescent="0.25">
      <c r="M2595" t="str">
        <f>IFERROR(INDEX(INVENTAIRE!$A$4:$A$502,INVENTAIRE!Q1048509),"")</f>
        <v/>
      </c>
      <c r="N2595" t="str">
        <f>IFERROR(INDEX('EMPRUNT MATERIEL'!$C$4:$C$361,'EMPRUNT MATERIEL'!L1048370),"")</f>
        <v/>
      </c>
    </row>
    <row r="2596" spans="13:14" x14ac:dyDescent="0.25">
      <c r="M2596" t="str">
        <f>IFERROR(INDEX(INVENTAIRE!$A$4:$A$502,INVENTAIRE!Q1048510),"")</f>
        <v/>
      </c>
      <c r="N2596" t="str">
        <f>IFERROR(INDEX('EMPRUNT MATERIEL'!$C$4:$C$361,'EMPRUNT MATERIEL'!L1048371),"")</f>
        <v/>
      </c>
    </row>
    <row r="2597" spans="13:14" x14ac:dyDescent="0.25">
      <c r="M2597" t="str">
        <f>IFERROR(INDEX(INVENTAIRE!$A$4:$A$502,INVENTAIRE!Q1048511),"")</f>
        <v/>
      </c>
      <c r="N2597" t="str">
        <f>IFERROR(INDEX('EMPRUNT MATERIEL'!$C$4:$C$361,'EMPRUNT MATERIEL'!L1048372),"")</f>
        <v/>
      </c>
    </row>
    <row r="2598" spans="13:14" x14ac:dyDescent="0.25">
      <c r="M2598" t="str">
        <f>IFERROR(INDEX(INVENTAIRE!$A$4:$A$502,INVENTAIRE!Q1048512),"")</f>
        <v/>
      </c>
      <c r="N2598" t="str">
        <f>IFERROR(INDEX('EMPRUNT MATERIEL'!$C$4:$C$361,'EMPRUNT MATERIEL'!L1048373),"")</f>
        <v/>
      </c>
    </row>
    <row r="2599" spans="13:14" x14ac:dyDescent="0.25">
      <c r="M2599" t="str">
        <f>IFERROR(INDEX(INVENTAIRE!$A$4:$A$502,INVENTAIRE!Q1048513),"")</f>
        <v/>
      </c>
      <c r="N2599" t="str">
        <f>IFERROR(INDEX('EMPRUNT MATERIEL'!$C$4:$C$361,'EMPRUNT MATERIEL'!L1048374),"")</f>
        <v/>
      </c>
    </row>
    <row r="2600" spans="13:14" x14ac:dyDescent="0.25">
      <c r="M2600" t="str">
        <f>IFERROR(INDEX(INVENTAIRE!$A$4:$A$502,INVENTAIRE!Q1048514),"")</f>
        <v/>
      </c>
      <c r="N2600" t="str">
        <f>IFERROR(INDEX('EMPRUNT MATERIEL'!$C$4:$C$361,'EMPRUNT MATERIEL'!L1048375),"")</f>
        <v/>
      </c>
    </row>
    <row r="2601" spans="13:14" x14ac:dyDescent="0.25">
      <c r="M2601" t="str">
        <f>IFERROR(INDEX(INVENTAIRE!$A$4:$A$502,INVENTAIRE!Q1048515),"")</f>
        <v/>
      </c>
      <c r="N2601" t="str">
        <f>IFERROR(INDEX('EMPRUNT MATERIEL'!$C$4:$C$361,'EMPRUNT MATERIEL'!L1048376),"")</f>
        <v/>
      </c>
    </row>
    <row r="2602" spans="13:14" x14ac:dyDescent="0.25">
      <c r="M2602" t="str">
        <f>IFERROR(INDEX(INVENTAIRE!$A$4:$A$502,INVENTAIRE!Q1048516),"")</f>
        <v/>
      </c>
      <c r="N2602" t="str">
        <f>IFERROR(INDEX('EMPRUNT MATERIEL'!$C$4:$C$361,'EMPRUNT MATERIEL'!L1048377),"")</f>
        <v/>
      </c>
    </row>
    <row r="2603" spans="13:14" x14ac:dyDescent="0.25">
      <c r="M2603" t="str">
        <f>IFERROR(INDEX(INVENTAIRE!$A$4:$A$502,INVENTAIRE!Q1048517),"")</f>
        <v/>
      </c>
      <c r="N2603" t="str">
        <f>IFERROR(INDEX('EMPRUNT MATERIEL'!$C$4:$C$361,'EMPRUNT MATERIEL'!L1048378),"")</f>
        <v/>
      </c>
    </row>
    <row r="2604" spans="13:14" x14ac:dyDescent="0.25">
      <c r="M2604" t="str">
        <f>IFERROR(INDEX(INVENTAIRE!$A$4:$A$502,INVENTAIRE!Q1048518),"")</f>
        <v/>
      </c>
      <c r="N2604" t="str">
        <f>IFERROR(INDEX('EMPRUNT MATERIEL'!$C$4:$C$361,'EMPRUNT MATERIEL'!L1048379),"")</f>
        <v/>
      </c>
    </row>
    <row r="2605" spans="13:14" x14ac:dyDescent="0.25">
      <c r="M2605" t="str">
        <f>IFERROR(INDEX(INVENTAIRE!$A$4:$A$502,INVENTAIRE!Q1048519),"")</f>
        <v/>
      </c>
      <c r="N2605" t="str">
        <f>IFERROR(INDEX('EMPRUNT MATERIEL'!$C$4:$C$361,'EMPRUNT MATERIEL'!L1048380),"")</f>
        <v/>
      </c>
    </row>
    <row r="2606" spans="13:14" x14ac:dyDescent="0.25">
      <c r="M2606" t="str">
        <f>IFERROR(INDEX(INVENTAIRE!$A$4:$A$502,INVENTAIRE!Q1048520),"")</f>
        <v/>
      </c>
      <c r="N2606" t="str">
        <f>IFERROR(INDEX('EMPRUNT MATERIEL'!$C$4:$C$361,'EMPRUNT MATERIEL'!L1048381),"")</f>
        <v/>
      </c>
    </row>
    <row r="2607" spans="13:14" x14ac:dyDescent="0.25">
      <c r="M2607" t="str">
        <f>IFERROR(INDEX(INVENTAIRE!$A$4:$A$502,INVENTAIRE!Q1048521),"")</f>
        <v/>
      </c>
      <c r="N2607" t="str">
        <f>IFERROR(INDEX('EMPRUNT MATERIEL'!$C$4:$C$361,'EMPRUNT MATERIEL'!L1048382),"")</f>
        <v/>
      </c>
    </row>
    <row r="2608" spans="13:14" x14ac:dyDescent="0.25">
      <c r="M2608" t="str">
        <f>IFERROR(INDEX(INVENTAIRE!$A$4:$A$502,INVENTAIRE!Q1048522),"")</f>
        <v/>
      </c>
      <c r="N2608" t="str">
        <f>IFERROR(INDEX('EMPRUNT MATERIEL'!$C$4:$C$361,'EMPRUNT MATERIEL'!L1048383),"")</f>
        <v/>
      </c>
    </row>
    <row r="2609" spans="13:14" x14ac:dyDescent="0.25">
      <c r="M2609" t="str">
        <f>IFERROR(INDEX(INVENTAIRE!$A$4:$A$502,INVENTAIRE!Q1048523),"")</f>
        <v/>
      </c>
      <c r="N2609" t="str">
        <f>IFERROR(INDEX('EMPRUNT MATERIEL'!$C$4:$C$361,'EMPRUNT MATERIEL'!L1048384),"")</f>
        <v/>
      </c>
    </row>
    <row r="2610" spans="13:14" x14ac:dyDescent="0.25">
      <c r="M2610" t="str">
        <f>IFERROR(INDEX(INVENTAIRE!$A$4:$A$502,INVENTAIRE!Q1048524),"")</f>
        <v/>
      </c>
      <c r="N2610" t="str">
        <f>IFERROR(INDEX('EMPRUNT MATERIEL'!$C$4:$C$361,'EMPRUNT MATERIEL'!L1048385),"")</f>
        <v/>
      </c>
    </row>
    <row r="2611" spans="13:14" x14ac:dyDescent="0.25">
      <c r="M2611" t="str">
        <f>IFERROR(INDEX(INVENTAIRE!$A$4:$A$502,INVENTAIRE!Q1048525),"")</f>
        <v/>
      </c>
      <c r="N2611" t="str">
        <f>IFERROR(INDEX('EMPRUNT MATERIEL'!$C$4:$C$361,'EMPRUNT MATERIEL'!L1048386),"")</f>
        <v/>
      </c>
    </row>
    <row r="2612" spans="13:14" x14ac:dyDescent="0.25">
      <c r="M2612" t="str">
        <f>IFERROR(INDEX(INVENTAIRE!$A$4:$A$502,INVENTAIRE!Q1048526),"")</f>
        <v/>
      </c>
      <c r="N2612" t="str">
        <f>IFERROR(INDEX('EMPRUNT MATERIEL'!$C$4:$C$361,'EMPRUNT MATERIEL'!L1048387),"")</f>
        <v/>
      </c>
    </row>
    <row r="2613" spans="13:14" x14ac:dyDescent="0.25">
      <c r="M2613" t="str">
        <f>IFERROR(INDEX(INVENTAIRE!$A$4:$A$502,INVENTAIRE!Q1048527),"")</f>
        <v/>
      </c>
      <c r="N2613" t="str">
        <f>IFERROR(INDEX('EMPRUNT MATERIEL'!$C$4:$C$361,'EMPRUNT MATERIEL'!L1048388),"")</f>
        <v/>
      </c>
    </row>
    <row r="2614" spans="13:14" x14ac:dyDescent="0.25">
      <c r="M2614" t="str">
        <f>IFERROR(INDEX(INVENTAIRE!$A$4:$A$502,INVENTAIRE!Q1048528),"")</f>
        <v/>
      </c>
      <c r="N2614" t="str">
        <f>IFERROR(INDEX('EMPRUNT MATERIEL'!$C$4:$C$361,'EMPRUNT MATERIEL'!L1048389),"")</f>
        <v/>
      </c>
    </row>
    <row r="2615" spans="13:14" x14ac:dyDescent="0.25">
      <c r="M2615" t="str">
        <f>IFERROR(INDEX(INVENTAIRE!$A$4:$A$502,INVENTAIRE!Q1048529),"")</f>
        <v/>
      </c>
      <c r="N2615" t="str">
        <f>IFERROR(INDEX('EMPRUNT MATERIEL'!$C$4:$C$361,'EMPRUNT MATERIEL'!L1048390),"")</f>
        <v/>
      </c>
    </row>
    <row r="2616" spans="13:14" x14ac:dyDescent="0.25">
      <c r="M2616" t="str">
        <f>IFERROR(INDEX(INVENTAIRE!$A$4:$A$502,INVENTAIRE!Q1048530),"")</f>
        <v/>
      </c>
      <c r="N2616" t="str">
        <f>IFERROR(INDEX('EMPRUNT MATERIEL'!$C$4:$C$361,'EMPRUNT MATERIEL'!L1048391),"")</f>
        <v/>
      </c>
    </row>
    <row r="2617" spans="13:14" x14ac:dyDescent="0.25">
      <c r="M2617" t="str">
        <f>IFERROR(INDEX(INVENTAIRE!$A$4:$A$502,INVENTAIRE!Q1048531),"")</f>
        <v/>
      </c>
      <c r="N2617" t="str">
        <f>IFERROR(INDEX('EMPRUNT MATERIEL'!$C$4:$C$361,'EMPRUNT MATERIEL'!L1048392),"")</f>
        <v/>
      </c>
    </row>
    <row r="2618" spans="13:14" x14ac:dyDescent="0.25">
      <c r="M2618" t="str">
        <f>IFERROR(INDEX(INVENTAIRE!$A$4:$A$502,INVENTAIRE!Q1048532),"")</f>
        <v/>
      </c>
      <c r="N2618" t="str">
        <f>IFERROR(INDEX('EMPRUNT MATERIEL'!$C$4:$C$361,'EMPRUNT MATERIEL'!L1048393),"")</f>
        <v/>
      </c>
    </row>
    <row r="2619" spans="13:14" x14ac:dyDescent="0.25">
      <c r="M2619" t="str">
        <f>IFERROR(INDEX(INVENTAIRE!$A$4:$A$502,INVENTAIRE!Q1048533),"")</f>
        <v/>
      </c>
      <c r="N2619" t="str">
        <f>IFERROR(INDEX('EMPRUNT MATERIEL'!$C$4:$C$361,'EMPRUNT MATERIEL'!L1048394),"")</f>
        <v/>
      </c>
    </row>
    <row r="2620" spans="13:14" x14ac:dyDescent="0.25">
      <c r="M2620" t="str">
        <f>IFERROR(INDEX(INVENTAIRE!$A$4:$A$502,INVENTAIRE!Q1048534),"")</f>
        <v/>
      </c>
      <c r="N2620" t="str">
        <f>IFERROR(INDEX('EMPRUNT MATERIEL'!$C$4:$C$361,'EMPRUNT MATERIEL'!L1048395),"")</f>
        <v/>
      </c>
    </row>
    <row r="2621" spans="13:14" x14ac:dyDescent="0.25">
      <c r="M2621" t="str">
        <f>IFERROR(INDEX(INVENTAIRE!$A$4:$A$502,INVENTAIRE!Q1048535),"")</f>
        <v/>
      </c>
      <c r="N2621" t="str">
        <f>IFERROR(INDEX('EMPRUNT MATERIEL'!$C$4:$C$361,'EMPRUNT MATERIEL'!L1048396),"")</f>
        <v/>
      </c>
    </row>
    <row r="2622" spans="13:14" x14ac:dyDescent="0.25">
      <c r="M2622" t="str">
        <f>IFERROR(INDEX(INVENTAIRE!$A$4:$A$502,INVENTAIRE!Q1048536),"")</f>
        <v/>
      </c>
      <c r="N2622" t="str">
        <f>IFERROR(INDEX('EMPRUNT MATERIEL'!$C$4:$C$361,'EMPRUNT MATERIEL'!L1048397),"")</f>
        <v/>
      </c>
    </row>
    <row r="2623" spans="13:14" x14ac:dyDescent="0.25">
      <c r="M2623" t="str">
        <f>IFERROR(INDEX(INVENTAIRE!$A$4:$A$502,INVENTAIRE!Q1048537),"")</f>
        <v/>
      </c>
      <c r="N2623" t="str">
        <f>IFERROR(INDEX('EMPRUNT MATERIEL'!$C$4:$C$361,'EMPRUNT MATERIEL'!L1048398),"")</f>
        <v/>
      </c>
    </row>
    <row r="2624" spans="13:14" x14ac:dyDescent="0.25">
      <c r="M2624" t="str">
        <f>IFERROR(INDEX(INVENTAIRE!$A$4:$A$502,INVENTAIRE!Q1048538),"")</f>
        <v/>
      </c>
      <c r="N2624" t="str">
        <f>IFERROR(INDEX('EMPRUNT MATERIEL'!$C$4:$C$361,'EMPRUNT MATERIEL'!L1048399),"")</f>
        <v/>
      </c>
    </row>
    <row r="2625" spans="13:14" x14ac:dyDescent="0.25">
      <c r="M2625" t="str">
        <f>IFERROR(INDEX(INVENTAIRE!$A$4:$A$502,INVENTAIRE!Q1048539),"")</f>
        <v/>
      </c>
      <c r="N2625" t="str">
        <f>IFERROR(INDEX('EMPRUNT MATERIEL'!$C$4:$C$361,'EMPRUNT MATERIEL'!L1048400),"")</f>
        <v/>
      </c>
    </row>
    <row r="2626" spans="13:14" x14ac:dyDescent="0.25">
      <c r="M2626" t="str">
        <f>IFERROR(INDEX(INVENTAIRE!$A$4:$A$502,INVENTAIRE!Q1048540),"")</f>
        <v/>
      </c>
      <c r="N2626" t="str">
        <f>IFERROR(INDEX('EMPRUNT MATERIEL'!$C$4:$C$361,'EMPRUNT MATERIEL'!L1048401),"")</f>
        <v/>
      </c>
    </row>
    <row r="2627" spans="13:14" x14ac:dyDescent="0.25">
      <c r="M2627" t="str">
        <f>IFERROR(INDEX(INVENTAIRE!$A$4:$A$502,INVENTAIRE!Q1048541),"")</f>
        <v/>
      </c>
      <c r="N2627" t="str">
        <f>IFERROR(INDEX('EMPRUNT MATERIEL'!$C$4:$C$361,'EMPRUNT MATERIEL'!L1048402),"")</f>
        <v/>
      </c>
    </row>
    <row r="2628" spans="13:14" x14ac:dyDescent="0.25">
      <c r="M2628" t="str">
        <f>IFERROR(INDEX(INVENTAIRE!$A$4:$A$502,INVENTAIRE!Q1048542),"")</f>
        <v/>
      </c>
      <c r="N2628" t="str">
        <f>IFERROR(INDEX('EMPRUNT MATERIEL'!$C$4:$C$361,'EMPRUNT MATERIEL'!L1048403),"")</f>
        <v/>
      </c>
    </row>
    <row r="2629" spans="13:14" x14ac:dyDescent="0.25">
      <c r="M2629" t="str">
        <f>IFERROR(INDEX(INVENTAIRE!$A$4:$A$502,INVENTAIRE!Q1048543),"")</f>
        <v/>
      </c>
      <c r="N2629" t="str">
        <f>IFERROR(INDEX('EMPRUNT MATERIEL'!$C$4:$C$361,'EMPRUNT MATERIEL'!L1048404),"")</f>
        <v/>
      </c>
    </row>
    <row r="2630" spans="13:14" x14ac:dyDescent="0.25">
      <c r="M2630" t="str">
        <f>IFERROR(INDEX(INVENTAIRE!$A$4:$A$502,INVENTAIRE!Q1048544),"")</f>
        <v/>
      </c>
      <c r="N2630" t="str">
        <f>IFERROR(INDEX('EMPRUNT MATERIEL'!$C$4:$C$361,'EMPRUNT MATERIEL'!L1048405),"")</f>
        <v/>
      </c>
    </row>
    <row r="2631" spans="13:14" x14ac:dyDescent="0.25">
      <c r="M2631" t="str">
        <f>IFERROR(INDEX(INVENTAIRE!$A$4:$A$502,INVENTAIRE!Q1048545),"")</f>
        <v/>
      </c>
      <c r="N2631" t="str">
        <f>IFERROR(INDEX('EMPRUNT MATERIEL'!$C$4:$C$361,'EMPRUNT MATERIEL'!L1048406),"")</f>
        <v/>
      </c>
    </row>
    <row r="2632" spans="13:14" x14ac:dyDescent="0.25">
      <c r="M2632" t="str">
        <f>IFERROR(INDEX(INVENTAIRE!$A$4:$A$502,INVENTAIRE!Q1048546),"")</f>
        <v/>
      </c>
      <c r="N2632" t="str">
        <f>IFERROR(INDEX('EMPRUNT MATERIEL'!$C$4:$C$361,'EMPRUNT MATERIEL'!L1048407),"")</f>
        <v/>
      </c>
    </row>
    <row r="2633" spans="13:14" x14ac:dyDescent="0.25">
      <c r="M2633" t="str">
        <f>IFERROR(INDEX(INVENTAIRE!$A$4:$A$502,INVENTAIRE!Q1048547),"")</f>
        <v/>
      </c>
      <c r="N2633" t="str">
        <f>IFERROR(INDEX('EMPRUNT MATERIEL'!$C$4:$C$361,'EMPRUNT MATERIEL'!L1048408),"")</f>
        <v/>
      </c>
    </row>
    <row r="2634" spans="13:14" x14ac:dyDescent="0.25">
      <c r="M2634" t="str">
        <f>IFERROR(INDEX(INVENTAIRE!$A$4:$A$502,INVENTAIRE!Q1048548),"")</f>
        <v/>
      </c>
      <c r="N2634" t="str">
        <f>IFERROR(INDEX('EMPRUNT MATERIEL'!$C$4:$C$361,'EMPRUNT MATERIEL'!L1048409),"")</f>
        <v/>
      </c>
    </row>
    <row r="2635" spans="13:14" x14ac:dyDescent="0.25">
      <c r="M2635" t="str">
        <f>IFERROR(INDEX(INVENTAIRE!$A$4:$A$502,INVENTAIRE!Q1048549),"")</f>
        <v/>
      </c>
      <c r="N2635" t="str">
        <f>IFERROR(INDEX('EMPRUNT MATERIEL'!$C$4:$C$361,'EMPRUNT MATERIEL'!L1048410),"")</f>
        <v/>
      </c>
    </row>
    <row r="2636" spans="13:14" x14ac:dyDescent="0.25">
      <c r="M2636" t="str">
        <f>IFERROR(INDEX(INVENTAIRE!$A$4:$A$502,INVENTAIRE!Q1048550),"")</f>
        <v/>
      </c>
      <c r="N2636" t="str">
        <f>IFERROR(INDEX('EMPRUNT MATERIEL'!$C$4:$C$361,'EMPRUNT MATERIEL'!L1048411),"")</f>
        <v/>
      </c>
    </row>
    <row r="2637" spans="13:14" x14ac:dyDescent="0.25">
      <c r="M2637" t="str">
        <f>IFERROR(INDEX(INVENTAIRE!$A$4:$A$502,INVENTAIRE!Q1048551),"")</f>
        <v/>
      </c>
      <c r="N2637" t="str">
        <f>IFERROR(INDEX('EMPRUNT MATERIEL'!$C$4:$C$361,'EMPRUNT MATERIEL'!L1048412),"")</f>
        <v/>
      </c>
    </row>
    <row r="2638" spans="13:14" x14ac:dyDescent="0.25">
      <c r="M2638" t="str">
        <f>IFERROR(INDEX(INVENTAIRE!$A$4:$A$502,INVENTAIRE!Q1048552),"")</f>
        <v/>
      </c>
      <c r="N2638" t="str">
        <f>IFERROR(INDEX('EMPRUNT MATERIEL'!$C$4:$C$361,'EMPRUNT MATERIEL'!L1048413),"")</f>
        <v/>
      </c>
    </row>
    <row r="2639" spans="13:14" x14ac:dyDescent="0.25">
      <c r="M2639" t="str">
        <f>IFERROR(INDEX(INVENTAIRE!$A$4:$A$502,INVENTAIRE!Q1048553),"")</f>
        <v/>
      </c>
      <c r="N2639" t="str">
        <f>IFERROR(INDEX('EMPRUNT MATERIEL'!$C$4:$C$361,'EMPRUNT MATERIEL'!L1048414),"")</f>
        <v/>
      </c>
    </row>
    <row r="2640" spans="13:14" x14ac:dyDescent="0.25">
      <c r="M2640" t="str">
        <f>IFERROR(INDEX(INVENTAIRE!$A$4:$A$502,INVENTAIRE!Q1048554),"")</f>
        <v/>
      </c>
      <c r="N2640" t="str">
        <f>IFERROR(INDEX('EMPRUNT MATERIEL'!$C$4:$C$361,'EMPRUNT MATERIEL'!L1048415),"")</f>
        <v/>
      </c>
    </row>
    <row r="2641" spans="13:14" x14ac:dyDescent="0.25">
      <c r="M2641" t="str">
        <f>IFERROR(INDEX(INVENTAIRE!$A$4:$A$502,INVENTAIRE!Q1048555),"")</f>
        <v/>
      </c>
      <c r="N2641" t="str">
        <f>IFERROR(INDEX('EMPRUNT MATERIEL'!$C$4:$C$361,'EMPRUNT MATERIEL'!L1048416),"")</f>
        <v/>
      </c>
    </row>
    <row r="2642" spans="13:14" x14ac:dyDescent="0.25">
      <c r="M2642" t="str">
        <f>IFERROR(INDEX(INVENTAIRE!$A$4:$A$502,INVENTAIRE!Q1048556),"")</f>
        <v/>
      </c>
      <c r="N2642" t="str">
        <f>IFERROR(INDEX('EMPRUNT MATERIEL'!$C$4:$C$361,'EMPRUNT MATERIEL'!L1048417),"")</f>
        <v/>
      </c>
    </row>
    <row r="2643" spans="13:14" x14ac:dyDescent="0.25">
      <c r="M2643" t="str">
        <f>IFERROR(INDEX(INVENTAIRE!$A$4:$A$502,INVENTAIRE!Q1048557),"")</f>
        <v/>
      </c>
      <c r="N2643" t="str">
        <f>IFERROR(INDEX('EMPRUNT MATERIEL'!$C$4:$C$361,'EMPRUNT MATERIEL'!L1048418),"")</f>
        <v/>
      </c>
    </row>
    <row r="2644" spans="13:14" x14ac:dyDescent="0.25">
      <c r="M2644" t="str">
        <f>IFERROR(INDEX(INVENTAIRE!$A$4:$A$502,INVENTAIRE!Q1048558),"")</f>
        <v/>
      </c>
      <c r="N2644" t="str">
        <f>IFERROR(INDEX('EMPRUNT MATERIEL'!$C$4:$C$361,'EMPRUNT MATERIEL'!L1048419),"")</f>
        <v/>
      </c>
    </row>
    <row r="2645" spans="13:14" x14ac:dyDescent="0.25">
      <c r="M2645" t="str">
        <f>IFERROR(INDEX(INVENTAIRE!$A$4:$A$502,INVENTAIRE!Q1048559),"")</f>
        <v/>
      </c>
      <c r="N2645" t="str">
        <f>IFERROR(INDEX('EMPRUNT MATERIEL'!$C$4:$C$361,'EMPRUNT MATERIEL'!L1048420),"")</f>
        <v/>
      </c>
    </row>
    <row r="2646" spans="13:14" x14ac:dyDescent="0.25">
      <c r="M2646" t="str">
        <f>IFERROR(INDEX(INVENTAIRE!$A$4:$A$502,INVENTAIRE!Q1048560),"")</f>
        <v/>
      </c>
      <c r="N2646" t="str">
        <f>IFERROR(INDEX('EMPRUNT MATERIEL'!$C$4:$C$361,'EMPRUNT MATERIEL'!L1048421),"")</f>
        <v/>
      </c>
    </row>
    <row r="2647" spans="13:14" x14ac:dyDescent="0.25">
      <c r="M2647" t="str">
        <f>IFERROR(INDEX(INVENTAIRE!$A$4:$A$502,INVENTAIRE!Q1048561),"")</f>
        <v/>
      </c>
      <c r="N2647" t="str">
        <f>IFERROR(INDEX('EMPRUNT MATERIEL'!$C$4:$C$361,'EMPRUNT MATERIEL'!L1048422),"")</f>
        <v/>
      </c>
    </row>
    <row r="2648" spans="13:14" x14ac:dyDescent="0.25">
      <c r="M2648" t="str">
        <f>IFERROR(INDEX(INVENTAIRE!$A$4:$A$502,INVENTAIRE!Q1048562),"")</f>
        <v/>
      </c>
      <c r="N2648" t="str">
        <f>IFERROR(INDEX('EMPRUNT MATERIEL'!$C$4:$C$361,'EMPRUNT MATERIEL'!L1048423),"")</f>
        <v/>
      </c>
    </row>
    <row r="2649" spans="13:14" x14ac:dyDescent="0.25">
      <c r="M2649" t="str">
        <f>IFERROR(INDEX(INVENTAIRE!$A$4:$A$502,INVENTAIRE!Q1048563),"")</f>
        <v/>
      </c>
      <c r="N2649" t="str">
        <f>IFERROR(INDEX('EMPRUNT MATERIEL'!$C$4:$C$361,'EMPRUNT MATERIEL'!L1048424),"")</f>
        <v/>
      </c>
    </row>
    <row r="2650" spans="13:14" x14ac:dyDescent="0.25">
      <c r="M2650" t="str">
        <f>IFERROR(INDEX(INVENTAIRE!$A$4:$A$502,INVENTAIRE!Q1048564),"")</f>
        <v/>
      </c>
      <c r="N2650" t="str">
        <f>IFERROR(INDEX('EMPRUNT MATERIEL'!$C$4:$C$361,'EMPRUNT MATERIEL'!L1048425),"")</f>
        <v/>
      </c>
    </row>
    <row r="2651" spans="13:14" x14ac:dyDescent="0.25">
      <c r="M2651" t="str">
        <f>IFERROR(INDEX(INVENTAIRE!$A$4:$A$502,INVENTAIRE!Q1048565),"")</f>
        <v/>
      </c>
      <c r="N2651" t="str">
        <f>IFERROR(INDEX('EMPRUNT MATERIEL'!$C$4:$C$361,'EMPRUNT MATERIEL'!L1048426),"")</f>
        <v/>
      </c>
    </row>
    <row r="2652" spans="13:14" x14ac:dyDescent="0.25">
      <c r="M2652" t="str">
        <f>IFERROR(INDEX(INVENTAIRE!$A$4:$A$502,INVENTAIRE!Q1048566),"")</f>
        <v/>
      </c>
      <c r="N2652" t="str">
        <f>IFERROR(INDEX('EMPRUNT MATERIEL'!$C$4:$C$361,'EMPRUNT MATERIEL'!L1048427),"")</f>
        <v/>
      </c>
    </row>
    <row r="2653" spans="13:14" x14ac:dyDescent="0.25">
      <c r="M2653" t="str">
        <f>IFERROR(INDEX(INVENTAIRE!$A$4:$A$502,INVENTAIRE!Q1048567),"")</f>
        <v/>
      </c>
      <c r="N2653" t="str">
        <f>IFERROR(INDEX('EMPRUNT MATERIEL'!$C$4:$C$361,'EMPRUNT MATERIEL'!L1048428),"")</f>
        <v/>
      </c>
    </row>
    <row r="2654" spans="13:14" x14ac:dyDescent="0.25">
      <c r="M2654" t="str">
        <f>IFERROR(INDEX(INVENTAIRE!$A$4:$A$502,INVENTAIRE!Q1048568),"")</f>
        <v/>
      </c>
      <c r="N2654" t="str">
        <f>IFERROR(INDEX('EMPRUNT MATERIEL'!$C$4:$C$361,'EMPRUNT MATERIEL'!L1048429),"")</f>
        <v/>
      </c>
    </row>
    <row r="2655" spans="13:14" x14ac:dyDescent="0.25">
      <c r="M2655" t="str">
        <f>IFERROR(INDEX(INVENTAIRE!$A$4:$A$502,INVENTAIRE!Q1048569),"")</f>
        <v/>
      </c>
      <c r="N2655" t="str">
        <f>IFERROR(INDEX('EMPRUNT MATERIEL'!$C$4:$C$361,'EMPRUNT MATERIEL'!L1048430),"")</f>
        <v/>
      </c>
    </row>
    <row r="2656" spans="13:14" x14ac:dyDescent="0.25">
      <c r="M2656" t="str">
        <f>IFERROR(INDEX(INVENTAIRE!$A$4:$A$502,INVENTAIRE!Q1048570),"")</f>
        <v/>
      </c>
      <c r="N2656" t="str">
        <f>IFERROR(INDEX('EMPRUNT MATERIEL'!$C$4:$C$361,'EMPRUNT MATERIEL'!L1048431),"")</f>
        <v/>
      </c>
    </row>
    <row r="2657" spans="13:14" x14ac:dyDescent="0.25">
      <c r="M2657" t="str">
        <f>IFERROR(INDEX(INVENTAIRE!$A$4:$A$502,INVENTAIRE!Q1048571),"")</f>
        <v/>
      </c>
      <c r="N2657" t="str">
        <f>IFERROR(INDEX('EMPRUNT MATERIEL'!$C$4:$C$361,'EMPRUNT MATERIEL'!L1048432),"")</f>
        <v/>
      </c>
    </row>
    <row r="2658" spans="13:14" x14ac:dyDescent="0.25">
      <c r="M2658" t="str">
        <f>IFERROR(INDEX(INVENTAIRE!$A$4:$A$502,INVENTAIRE!Q1048572),"")</f>
        <v/>
      </c>
      <c r="N2658" t="str">
        <f>IFERROR(INDEX('EMPRUNT MATERIEL'!$C$4:$C$361,'EMPRUNT MATERIEL'!L1048433),"")</f>
        <v/>
      </c>
    </row>
    <row r="2659" spans="13:14" x14ac:dyDescent="0.25">
      <c r="M2659" t="str">
        <f>IFERROR(INDEX(INVENTAIRE!$A$4:$A$502,INVENTAIRE!Q1048573),"")</f>
        <v/>
      </c>
      <c r="N2659" t="str">
        <f>IFERROR(INDEX('EMPRUNT MATERIEL'!$C$4:$C$361,'EMPRUNT MATERIEL'!L1048434),"")</f>
        <v/>
      </c>
    </row>
    <row r="2660" spans="13:14" x14ac:dyDescent="0.25">
      <c r="M2660" t="str">
        <f>IFERROR(INDEX(INVENTAIRE!$A$4:$A$502,INVENTAIRE!Q1048574),"")</f>
        <v/>
      </c>
      <c r="N2660" t="str">
        <f>IFERROR(INDEX('EMPRUNT MATERIEL'!$C$4:$C$361,'EMPRUNT MATERIEL'!#REF!),"")</f>
        <v/>
      </c>
    </row>
    <row r="2661" spans="13:14" x14ac:dyDescent="0.25">
      <c r="M2661" t="str">
        <f>IFERROR(INDEX(INVENTAIRE!$A$4:$A$502,INVENTAIRE!Q1048575),"")</f>
        <v/>
      </c>
      <c r="N2661" t="str">
        <f>IFERROR(INDEX('EMPRUNT MATERIEL'!$C$4:$C$361,'EMPRUNT MATERIEL'!#REF!),"")</f>
        <v/>
      </c>
    </row>
    <row r="2662" spans="13:14" x14ac:dyDescent="0.25">
      <c r="M2662" t="str">
        <f>IFERROR(INDEX(INVENTAIRE!$A$4:$A$502,INVENTAIRE!#REF!),"")</f>
        <v/>
      </c>
      <c r="N2662" t="str">
        <f>IFERROR(INDEX('EMPRUNT MATERIEL'!$C$4:$C$361,'EMPRUNT MATERIEL'!#REF!),"")</f>
        <v/>
      </c>
    </row>
  </sheetData>
  <conditionalFormatting sqref="L2">
    <cfRule type="containsText" dxfId="29" priority="8" operator="containsText" text="FP">
      <formula>NOT(ISERROR(SEARCH("FP",L2)))</formula>
    </cfRule>
  </conditionalFormatting>
  <conditionalFormatting sqref="L30">
    <cfRule type="containsText" dxfId="28" priority="7" operator="containsText" text="MG">
      <formula>NOT(ISERROR(SEARCH("MG",L30)))</formula>
    </cfRule>
  </conditionalFormatting>
  <conditionalFormatting sqref="L31">
    <cfRule type="containsText" dxfId="27" priority="1" operator="containsText" text="VU">
      <formula>NOT(ISERROR(SEARCH("VU",L31)))</formula>
    </cfRule>
    <cfRule type="containsText" dxfId="26" priority="2" operator="containsText" text="VU">
      <formula>NOT(ISERROR(SEARCH("VU",L31)))</formula>
    </cfRule>
    <cfRule type="containsText" dxfId="25" priority="3" operator="containsText" text="VU">
      <formula>NOT(ISERROR(SEARCH("VU",L31)))</formula>
    </cfRule>
    <cfRule type="containsText" dxfId="24" priority="4" operator="containsText" text="VU">
      <formula>NOT(ISERROR(SEARCH("VU",L31)))</formula>
    </cfRule>
    <cfRule type="containsText" dxfId="23" priority="5" operator="containsText" text="VU">
      <formula>NOT(ISERROR(SEARCH("VU",L31)))</formula>
    </cfRule>
    <cfRule type="containsText" dxfId="22" priority="6" operator="containsText" text="VU">
      <formula>NOT(ISERROR(SEARCH("VU",L31)))</formula>
    </cfRule>
  </conditionalFormatting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</hyperlinks>
  <pageMargins left="0.7" right="0.7" top="0.75" bottom="0.75" header="0.3" footer="0.3"/>
  <tableParts count="4">
    <tablePart r:id="rId8"/>
    <tablePart r:id="rId9"/>
    <tablePart r:id="rId10"/>
    <tablePart r:id="rId1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J42"/>
  <sheetViews>
    <sheetView workbookViewId="0">
      <selection activeCell="K21" sqref="K21"/>
    </sheetView>
  </sheetViews>
  <sheetFormatPr baseColWidth="10" defaultRowHeight="20.100000000000001" customHeight="1" x14ac:dyDescent="0.25"/>
  <cols>
    <col min="2" max="2" width="25.5703125" customWidth="1"/>
    <col min="3" max="3" width="22.7109375" bestFit="1" customWidth="1"/>
    <col min="10" max="10" width="14.5703125" bestFit="1" customWidth="1"/>
  </cols>
  <sheetData>
    <row r="1" spans="2:10" ht="20.100000000000001" customHeight="1" x14ac:dyDescent="0.25">
      <c r="C1" t="s">
        <v>215</v>
      </c>
      <c r="D1" t="s">
        <v>236</v>
      </c>
      <c r="J1" s="75" t="s">
        <v>195</v>
      </c>
    </row>
    <row r="2" spans="2:10" ht="20.100000000000001" customHeight="1" x14ac:dyDescent="0.25">
      <c r="B2" s="72"/>
      <c r="C2" s="112" t="s">
        <v>288</v>
      </c>
      <c r="D2" s="69" t="s">
        <v>289</v>
      </c>
      <c r="J2" s="66" t="s">
        <v>16</v>
      </c>
    </row>
    <row r="3" spans="2:10" ht="20.100000000000001" customHeight="1" x14ac:dyDescent="0.25">
      <c r="B3" s="72"/>
      <c r="C3" s="112" t="s">
        <v>290</v>
      </c>
      <c r="D3" s="70" t="s">
        <v>291</v>
      </c>
      <c r="J3" s="66" t="s">
        <v>187</v>
      </c>
    </row>
    <row r="4" spans="2:10" ht="20.100000000000001" customHeight="1" x14ac:dyDescent="0.25">
      <c r="B4" s="72"/>
      <c r="C4" s="112" t="s">
        <v>292</v>
      </c>
      <c r="D4" s="70" t="s">
        <v>293</v>
      </c>
      <c r="J4" s="66" t="s">
        <v>14</v>
      </c>
    </row>
    <row r="5" spans="2:10" ht="20.100000000000001" customHeight="1" x14ac:dyDescent="0.25">
      <c r="B5" s="72"/>
      <c r="C5" s="112" t="s">
        <v>294</v>
      </c>
      <c r="D5" s="70" t="s">
        <v>295</v>
      </c>
      <c r="J5" s="66" t="s">
        <v>15</v>
      </c>
    </row>
    <row r="6" spans="2:10" ht="20.100000000000001" customHeight="1" x14ac:dyDescent="0.25">
      <c r="B6" s="72"/>
      <c r="C6" s="112" t="s">
        <v>296</v>
      </c>
      <c r="D6" s="70" t="s">
        <v>297</v>
      </c>
      <c r="J6" s="66" t="s">
        <v>12</v>
      </c>
    </row>
    <row r="7" spans="2:10" ht="20.100000000000001" customHeight="1" x14ac:dyDescent="0.25">
      <c r="B7" s="72"/>
      <c r="C7" s="112" t="s">
        <v>298</v>
      </c>
      <c r="D7" s="70" t="s">
        <v>299</v>
      </c>
      <c r="J7" s="66" t="s">
        <v>9</v>
      </c>
    </row>
    <row r="8" spans="2:10" ht="20.100000000000001" customHeight="1" x14ac:dyDescent="0.25">
      <c r="B8" s="72"/>
      <c r="C8" s="112" t="s">
        <v>300</v>
      </c>
      <c r="D8" s="70" t="s">
        <v>8</v>
      </c>
      <c r="J8" s="66" t="s">
        <v>13</v>
      </c>
    </row>
    <row r="9" spans="2:10" ht="20.100000000000001" customHeight="1" x14ac:dyDescent="0.25">
      <c r="B9" s="72"/>
      <c r="C9" s="112" t="s">
        <v>301</v>
      </c>
      <c r="D9" s="70" t="s">
        <v>302</v>
      </c>
      <c r="J9" s="66" t="s">
        <v>11</v>
      </c>
    </row>
    <row r="10" spans="2:10" ht="20.100000000000001" customHeight="1" x14ac:dyDescent="0.25">
      <c r="B10" s="72"/>
      <c r="C10" s="112" t="s">
        <v>303</v>
      </c>
      <c r="D10" s="70" t="s">
        <v>304</v>
      </c>
      <c r="J10" s="66" t="s">
        <v>84</v>
      </c>
    </row>
    <row r="11" spans="2:10" ht="20.100000000000001" customHeight="1" x14ac:dyDescent="0.25">
      <c r="B11" s="72"/>
      <c r="C11" s="112" t="s">
        <v>305</v>
      </c>
      <c r="D11" s="70" t="s">
        <v>306</v>
      </c>
      <c r="J11" s="66" t="s">
        <v>8</v>
      </c>
    </row>
    <row r="12" spans="2:10" ht="20.100000000000001" customHeight="1" x14ac:dyDescent="0.25">
      <c r="B12" s="72"/>
      <c r="C12" s="112" t="s">
        <v>307</v>
      </c>
      <c r="D12" s="70" t="s">
        <v>308</v>
      </c>
      <c r="J12" s="66" t="s">
        <v>10</v>
      </c>
    </row>
    <row r="13" spans="2:10" ht="20.100000000000001" customHeight="1" x14ac:dyDescent="0.25">
      <c r="B13" s="72"/>
      <c r="C13" s="112" t="s">
        <v>309</v>
      </c>
      <c r="D13" s="70" t="s">
        <v>310</v>
      </c>
      <c r="J13" s="66" t="s">
        <v>85</v>
      </c>
    </row>
    <row r="14" spans="2:10" ht="20.100000000000001" customHeight="1" x14ac:dyDescent="0.25">
      <c r="B14" s="72"/>
      <c r="C14" s="112" t="s">
        <v>311</v>
      </c>
      <c r="D14" s="70" t="s">
        <v>312</v>
      </c>
      <c r="J14" s="66" t="s">
        <v>6</v>
      </c>
    </row>
    <row r="15" spans="2:10" ht="20.100000000000001" customHeight="1" x14ac:dyDescent="0.25">
      <c r="B15" s="72"/>
      <c r="C15" s="112" t="s">
        <v>313</v>
      </c>
      <c r="D15" s="70" t="s">
        <v>314</v>
      </c>
    </row>
    <row r="16" spans="2:10" ht="20.100000000000001" customHeight="1" x14ac:dyDescent="0.25">
      <c r="B16" s="72"/>
      <c r="C16" s="112" t="s">
        <v>315</v>
      </c>
      <c r="D16" s="70" t="s">
        <v>316</v>
      </c>
    </row>
    <row r="17" spans="2:4" ht="20.100000000000001" customHeight="1" x14ac:dyDescent="0.25">
      <c r="B17" s="72"/>
      <c r="C17" s="112" t="s">
        <v>317</v>
      </c>
      <c r="D17" s="70" t="s">
        <v>318</v>
      </c>
    </row>
    <row r="18" spans="2:4" ht="20.100000000000001" customHeight="1" x14ac:dyDescent="0.25">
      <c r="B18" s="72"/>
      <c r="C18" s="112" t="s">
        <v>319</v>
      </c>
      <c r="D18" s="70" t="s">
        <v>320</v>
      </c>
    </row>
    <row r="19" spans="2:4" ht="20.100000000000001" customHeight="1" x14ac:dyDescent="0.25">
      <c r="B19" s="72"/>
      <c r="C19" s="112" t="s">
        <v>321</v>
      </c>
      <c r="D19" s="70" t="s">
        <v>322</v>
      </c>
    </row>
    <row r="20" spans="2:4" ht="20.100000000000001" customHeight="1" x14ac:dyDescent="0.25">
      <c r="B20" s="72"/>
      <c r="C20" s="112" t="s">
        <v>323</v>
      </c>
      <c r="D20" s="70" t="s">
        <v>324</v>
      </c>
    </row>
    <row r="21" spans="2:4" ht="20.100000000000001" customHeight="1" x14ac:dyDescent="0.25">
      <c r="B21" s="72"/>
      <c r="C21" s="112" t="s">
        <v>325</v>
      </c>
      <c r="D21" s="70" t="s">
        <v>326</v>
      </c>
    </row>
    <row r="22" spans="2:4" ht="20.100000000000001" customHeight="1" x14ac:dyDescent="0.25">
      <c r="B22" s="72"/>
      <c r="C22" s="112" t="s">
        <v>327</v>
      </c>
      <c r="D22" s="70" t="s">
        <v>328</v>
      </c>
    </row>
    <row r="23" spans="2:4" ht="20.100000000000001" customHeight="1" x14ac:dyDescent="0.25">
      <c r="B23" s="72"/>
      <c r="C23" s="112" t="s">
        <v>329</v>
      </c>
      <c r="D23" s="70" t="s">
        <v>330</v>
      </c>
    </row>
    <row r="24" spans="2:4" ht="20.100000000000001" customHeight="1" x14ac:dyDescent="0.25">
      <c r="B24" s="72"/>
      <c r="C24" s="112" t="s">
        <v>331</v>
      </c>
      <c r="D24" s="70" t="s">
        <v>332</v>
      </c>
    </row>
    <row r="25" spans="2:4" ht="20.100000000000001" customHeight="1" x14ac:dyDescent="0.25">
      <c r="B25" s="72"/>
      <c r="C25" s="112" t="s">
        <v>333</v>
      </c>
      <c r="D25" s="70" t="s">
        <v>334</v>
      </c>
    </row>
    <row r="26" spans="2:4" ht="20.100000000000001" customHeight="1" x14ac:dyDescent="0.25">
      <c r="B26" s="72"/>
      <c r="C26" s="112" t="s">
        <v>335</v>
      </c>
      <c r="D26" s="113" t="s">
        <v>336</v>
      </c>
    </row>
    <row r="27" spans="2:4" ht="20.100000000000001" customHeight="1" x14ac:dyDescent="0.25">
      <c r="B27" s="72"/>
      <c r="C27" s="112" t="s">
        <v>337</v>
      </c>
      <c r="D27" s="70" t="s">
        <v>338</v>
      </c>
    </row>
    <row r="28" spans="2:4" ht="20.100000000000001" customHeight="1" x14ac:dyDescent="0.25">
      <c r="B28" s="72"/>
      <c r="C28" s="112" t="s">
        <v>339</v>
      </c>
      <c r="D28" s="70" t="s">
        <v>302</v>
      </c>
    </row>
    <row r="29" spans="2:4" ht="20.100000000000001" customHeight="1" x14ac:dyDescent="0.25">
      <c r="B29" s="72"/>
      <c r="C29" s="112" t="s">
        <v>340</v>
      </c>
      <c r="D29" s="70" t="s">
        <v>341</v>
      </c>
    </row>
    <row r="30" spans="2:4" ht="20.100000000000001" customHeight="1" x14ac:dyDescent="0.25">
      <c r="B30" s="72"/>
      <c r="C30" s="112" t="s">
        <v>342</v>
      </c>
      <c r="D30" s="70" t="s">
        <v>343</v>
      </c>
    </row>
    <row r="31" spans="2:4" ht="20.100000000000001" customHeight="1" x14ac:dyDescent="0.25">
      <c r="B31" s="72"/>
      <c r="C31" s="112" t="s">
        <v>344</v>
      </c>
      <c r="D31" s="114" t="s">
        <v>345</v>
      </c>
    </row>
    <row r="32" spans="2:4" ht="20.100000000000001" customHeight="1" x14ac:dyDescent="0.25">
      <c r="B32" s="72"/>
      <c r="C32" s="112" t="s">
        <v>346</v>
      </c>
      <c r="D32" s="70" t="s">
        <v>347</v>
      </c>
    </row>
    <row r="33" spans="2:4" ht="20.100000000000001" customHeight="1" x14ac:dyDescent="0.25">
      <c r="B33" s="72"/>
      <c r="C33" s="112" t="s">
        <v>348</v>
      </c>
      <c r="D33" s="70" t="s">
        <v>349</v>
      </c>
    </row>
    <row r="34" spans="2:4" ht="20.100000000000001" customHeight="1" x14ac:dyDescent="0.25">
      <c r="B34" s="72"/>
      <c r="C34" s="112" t="s">
        <v>350</v>
      </c>
      <c r="D34" s="70" t="s">
        <v>351</v>
      </c>
    </row>
    <row r="35" spans="2:4" ht="20.100000000000001" customHeight="1" x14ac:dyDescent="0.25">
      <c r="B35" s="72"/>
      <c r="C35" s="112" t="s">
        <v>352</v>
      </c>
      <c r="D35" s="70" t="s">
        <v>353</v>
      </c>
    </row>
    <row r="36" spans="2:4" ht="20.100000000000001" customHeight="1" x14ac:dyDescent="0.25">
      <c r="B36" s="72"/>
      <c r="C36" s="112" t="s">
        <v>354</v>
      </c>
      <c r="D36" s="70" t="s">
        <v>355</v>
      </c>
    </row>
    <row r="37" spans="2:4" ht="20.100000000000001" customHeight="1" x14ac:dyDescent="0.25">
      <c r="B37" s="72"/>
      <c r="C37" s="112" t="s">
        <v>356</v>
      </c>
      <c r="D37" s="70" t="s">
        <v>357</v>
      </c>
    </row>
    <row r="38" spans="2:4" ht="20.100000000000001" customHeight="1" x14ac:dyDescent="0.25">
      <c r="B38" s="72"/>
      <c r="C38" s="112" t="s">
        <v>358</v>
      </c>
      <c r="D38" s="70" t="s">
        <v>318</v>
      </c>
    </row>
    <row r="39" spans="2:4" ht="20.100000000000001" customHeight="1" x14ac:dyDescent="0.25">
      <c r="B39" s="72"/>
      <c r="C39" s="112" t="s">
        <v>359</v>
      </c>
      <c r="D39" s="70" t="s">
        <v>360</v>
      </c>
    </row>
    <row r="40" spans="2:4" ht="20.100000000000001" customHeight="1" x14ac:dyDescent="0.25">
      <c r="B40" s="72"/>
      <c r="C40" s="112" t="s">
        <v>361</v>
      </c>
      <c r="D40" s="111" t="s">
        <v>362</v>
      </c>
    </row>
    <row r="41" spans="2:4" ht="20.100000000000001" customHeight="1" x14ac:dyDescent="0.25">
      <c r="B41" s="71"/>
      <c r="C41" s="115" t="s">
        <v>363</v>
      </c>
      <c r="D41" s="115" t="s">
        <v>364</v>
      </c>
    </row>
    <row r="42" spans="2:4" ht="20.100000000000001" customHeight="1" x14ac:dyDescent="0.25">
      <c r="C42" s="116" t="s">
        <v>365</v>
      </c>
      <c r="D42" s="115" t="s">
        <v>366</v>
      </c>
    </row>
  </sheetData>
  <conditionalFormatting sqref="D2">
    <cfRule type="containsText" dxfId="13" priority="8" operator="containsText" text="FP">
      <formula>NOT(ISERROR(SEARCH("FP",D2)))</formula>
    </cfRule>
  </conditionalFormatting>
  <conditionalFormatting sqref="D30">
    <cfRule type="containsText" dxfId="12" priority="7" operator="containsText" text="MG">
      <formula>NOT(ISERROR(SEARCH("MG",D30)))</formula>
    </cfRule>
  </conditionalFormatting>
  <conditionalFormatting sqref="D31">
    <cfRule type="containsText" dxfId="11" priority="1" operator="containsText" text="VU">
      <formula>NOT(ISERROR(SEARCH("VU",D31)))</formula>
    </cfRule>
    <cfRule type="containsText" dxfId="10" priority="2" operator="containsText" text="VU">
      <formula>NOT(ISERROR(SEARCH("VU",D31)))</formula>
    </cfRule>
    <cfRule type="containsText" dxfId="9" priority="3" operator="containsText" text="VU">
      <formula>NOT(ISERROR(SEARCH("VU",D31)))</formula>
    </cfRule>
    <cfRule type="containsText" dxfId="8" priority="4" operator="containsText" text="VU">
      <formula>NOT(ISERROR(SEARCH("VU",D31)))</formula>
    </cfRule>
    <cfRule type="containsText" dxfId="7" priority="5" operator="containsText" text="VU">
      <formula>NOT(ISERROR(SEARCH("VU",D31)))</formula>
    </cfRule>
    <cfRule type="containsText" dxfId="6" priority="6" operator="containsText" text="VU">
      <formula>NOT(ISERROR(SEARCH("VU",D31)))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27</vt:i4>
      </vt:variant>
    </vt:vector>
  </HeadingPairs>
  <TitlesOfParts>
    <vt:vector size="36" baseType="lpstr">
      <vt:lpstr>PLANNING MATOS</vt:lpstr>
      <vt:lpstr>EMPRUNT MATERIEL</vt:lpstr>
      <vt:lpstr>MISSIONS</vt:lpstr>
      <vt:lpstr>FACTURE PRO FORMAT</vt:lpstr>
      <vt:lpstr>INVENTAIRE</vt:lpstr>
      <vt:lpstr>LISTE MATERIEL</vt:lpstr>
      <vt:lpstr>PARAMETRES</vt:lpstr>
      <vt:lpstr>CONFIG</vt:lpstr>
      <vt:lpstr>CONFIG2</vt:lpstr>
      <vt:lpstr>CONFINITIALESTCR</vt:lpstr>
      <vt:lpstr>CONFMAILRESP</vt:lpstr>
      <vt:lpstr>CONFRESP</vt:lpstr>
      <vt:lpstr>CONFTCR</vt:lpstr>
      <vt:lpstr>CONFTELRESP</vt:lpstr>
      <vt:lpstr>CONFTYPE</vt:lpstr>
      <vt:lpstr>INVENTAIRE!Criteres</vt:lpstr>
      <vt:lpstr>INVENTAIRE!Extraire</vt:lpstr>
      <vt:lpstr>INV</vt:lpstr>
      <vt:lpstr>INVDESIGN</vt:lpstr>
      <vt:lpstr>INVDESIGNATION</vt:lpstr>
      <vt:lpstr>INVMARQUE</vt:lpstr>
      <vt:lpstr>INVMODELE</vt:lpstr>
      <vt:lpstr>INVNUMRFI</vt:lpstr>
      <vt:lpstr>INVNUMSERIE</vt:lpstr>
      <vt:lpstr>INVPAYS</vt:lpstr>
      <vt:lpstr>INVPRIX</vt:lpstr>
      <vt:lpstr>INVTYPE</vt:lpstr>
      <vt:lpstr>INVZONE</vt:lpstr>
      <vt:lpstr>LISTEMPRUNT</vt:lpstr>
      <vt:lpstr>MISSMATERIEL</vt:lpstr>
      <vt:lpstr>MISSRefMission</vt:lpstr>
      <vt:lpstr>REFMISSIONUNIQ</vt:lpstr>
      <vt:lpstr>TABCONFIG</vt:lpstr>
      <vt:lpstr>TCR</vt:lpstr>
      <vt:lpstr>'FACTURE PRO FORMAT'!Zone_d_impression</vt:lpstr>
      <vt:lpstr>'LISTE MATERIEL'!Zone_d_impression</vt:lpstr>
    </vt:vector>
  </TitlesOfParts>
  <Company>FMM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 Romain</dc:creator>
  <cp:lastModifiedBy>FERRE Romain</cp:lastModifiedBy>
  <cp:lastPrinted>2019-07-03T14:58:51Z</cp:lastPrinted>
  <dcterms:created xsi:type="dcterms:W3CDTF">2018-12-13T10:11:56Z</dcterms:created>
  <dcterms:modified xsi:type="dcterms:W3CDTF">2019-09-06T11:46:39Z</dcterms:modified>
</cp:coreProperties>
</file>