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png" ContentType="image/png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 codeName="{74837BA0-65D6-932C-5D65-3B800EBDC722}"/>
  <workbookPr codeName="ThisWorkbook" autoCompressPictures="0"/>
  <bookViews>
    <workbookView xWindow="0" yWindow="0" windowWidth="31380" windowHeight="18700"/>
  </bookViews>
  <sheets>
    <sheet name="HISTORIQUE DES VENTES" sheetId="8" r:id="rId1"/>
    <sheet name="ACCUEIL" sheetId="1" r:id="rId2"/>
    <sheet name="ARTICLES" sheetId="4" r:id="rId3"/>
    <sheet name="CLIENT" sheetId="5" r:id="rId4"/>
    <sheet name="CAISSE" sheetId="7" r:id="rId5"/>
    <sheet name="LAYOUT" sheetId="6" r:id="rId6"/>
    <sheet name="Feuil2" sheetId="2" r:id="rId7"/>
    <sheet name="CONFIG" sheetId="3" r:id="rId8"/>
  </sheets>
  <definedNames>
    <definedName name="ligneCaisse" localSheetId="0">#REF!</definedName>
    <definedName name="ligneCaisse">#REF!</definedName>
    <definedName name="n_article" localSheetId="0">Tableau2[REFERENCE]</definedName>
    <definedName name="n_article">Tableau2[REFERENCE]</definedName>
    <definedName name="N_Client" localSheetId="0">Table14[N CLIENT]</definedName>
    <definedName name="N_Client">Table14[N CLIENT]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4" i="4" l="1"/>
  <c r="H23" i="4"/>
  <c r="H22" i="4"/>
  <c r="H21" i="4"/>
  <c r="H20" i="4"/>
  <c r="H14" i="4"/>
  <c r="E25" i="7"/>
  <c r="C25" i="7"/>
  <c r="E24" i="7"/>
  <c r="H14" i="5"/>
  <c r="H15" i="5"/>
  <c r="H13" i="5"/>
  <c r="H15" i="7"/>
  <c r="H16" i="5"/>
  <c r="H17" i="5"/>
  <c r="H15" i="4"/>
  <c r="H16" i="4"/>
  <c r="H17" i="4"/>
  <c r="H18" i="4"/>
  <c r="H19" i="4"/>
  <c r="U28" i="3"/>
  <c r="U29" i="3"/>
  <c r="U31" i="3"/>
  <c r="U32" i="3"/>
  <c r="U33" i="3"/>
  <c r="U30" i="3"/>
</calcChain>
</file>

<file path=xl/sharedStrings.xml><?xml version="1.0" encoding="utf-8"?>
<sst xmlns="http://schemas.openxmlformats.org/spreadsheetml/2006/main" count="216" uniqueCount="158">
  <si>
    <t>REFERENCE</t>
  </si>
  <si>
    <t>NOM ARTICLE</t>
  </si>
  <si>
    <t>CATEGORIE</t>
  </si>
  <si>
    <t>FAMILLE</t>
  </si>
  <si>
    <t>DESCRIPTION</t>
  </si>
  <si>
    <t>PRIX UNITAIRE</t>
  </si>
  <si>
    <t>STOCK PRINCIPAL</t>
  </si>
  <si>
    <t>DEPOT</t>
  </si>
  <si>
    <t>MAGASIN</t>
  </si>
  <si>
    <t>STOCK MIN</t>
  </si>
  <si>
    <t>STATUT</t>
  </si>
  <si>
    <t>VALEUR DE STOCK</t>
  </si>
  <si>
    <t>Suffixe</t>
  </si>
  <si>
    <t>ARABE</t>
  </si>
  <si>
    <t>CORAN</t>
  </si>
  <si>
    <t>KHASSIDAS</t>
  </si>
  <si>
    <t>Francais</t>
  </si>
  <si>
    <t>DIVERS</t>
  </si>
  <si>
    <t>FACTURE</t>
  </si>
  <si>
    <t>ksd</t>
  </si>
  <si>
    <t>qur</t>
  </si>
  <si>
    <t>AR</t>
  </si>
  <si>
    <t>fr</t>
  </si>
  <si>
    <t>div</t>
  </si>
  <si>
    <t>fact</t>
  </si>
  <si>
    <t>Categorie</t>
  </si>
  <si>
    <t>FRANCAIS</t>
  </si>
  <si>
    <t>Divers</t>
  </si>
  <si>
    <t>Famille</t>
  </si>
  <si>
    <t>ASNA KHDIM</t>
  </si>
  <si>
    <t>DAROU MINAME</t>
  </si>
  <si>
    <t>Famille 3</t>
  </si>
  <si>
    <t>Famille 4</t>
  </si>
  <si>
    <t>Famille 5</t>
  </si>
  <si>
    <t>Famille 6</t>
  </si>
  <si>
    <t>Famille 7</t>
  </si>
  <si>
    <t>Famille 8</t>
  </si>
  <si>
    <t>Famille 9</t>
  </si>
  <si>
    <t>Famille 10</t>
  </si>
  <si>
    <t>Famille 11</t>
  </si>
  <si>
    <t>Famille 12</t>
  </si>
  <si>
    <t>Famille arabe</t>
  </si>
  <si>
    <t>arabe 1</t>
  </si>
  <si>
    <t>arabe 2</t>
  </si>
  <si>
    <t>arabe 3</t>
  </si>
  <si>
    <t>arabe 4</t>
  </si>
  <si>
    <t>arabe 5</t>
  </si>
  <si>
    <t>arabe 6</t>
  </si>
  <si>
    <t>arabe 7</t>
  </si>
  <si>
    <t>arabe 8</t>
  </si>
  <si>
    <t>arabe 9</t>
  </si>
  <si>
    <t>arabe 10</t>
  </si>
  <si>
    <t>Famille francais</t>
  </si>
  <si>
    <t>francais 1</t>
  </si>
  <si>
    <t>francais 2</t>
  </si>
  <si>
    <t>francais 3</t>
  </si>
  <si>
    <t>francais 4</t>
  </si>
  <si>
    <t>francais 5</t>
  </si>
  <si>
    <t>francais 6</t>
  </si>
  <si>
    <t>francais 7</t>
  </si>
  <si>
    <t>francais 8</t>
  </si>
  <si>
    <t>francais 9</t>
  </si>
  <si>
    <t>francais 10</t>
  </si>
  <si>
    <t>Famille divers</t>
  </si>
  <si>
    <t>divers 1</t>
  </si>
  <si>
    <t>divers 2</t>
  </si>
  <si>
    <t>divers 3</t>
  </si>
  <si>
    <t>divers 4</t>
  </si>
  <si>
    <t>divers 5</t>
  </si>
  <si>
    <t>divers 6</t>
  </si>
  <si>
    <t>divers 7</t>
  </si>
  <si>
    <t>divers 8</t>
  </si>
  <si>
    <t>divers 9</t>
  </si>
  <si>
    <t>divers 10</t>
  </si>
  <si>
    <t>Famille coran</t>
  </si>
  <si>
    <t>coran 1</t>
  </si>
  <si>
    <t>coran 2</t>
  </si>
  <si>
    <t>coran 3</t>
  </si>
  <si>
    <t>coran 4</t>
  </si>
  <si>
    <t>coran 5</t>
  </si>
  <si>
    <t>coran 6</t>
  </si>
  <si>
    <t>coran 7</t>
  </si>
  <si>
    <t>coran 8</t>
  </si>
  <si>
    <t>coran 9</t>
  </si>
  <si>
    <t>coran 10</t>
  </si>
  <si>
    <t>AR0000001</t>
  </si>
  <si>
    <t>KAMIL</t>
  </si>
  <si>
    <t>HAMIDOU LO</t>
  </si>
  <si>
    <t>AR0000002</t>
  </si>
  <si>
    <t>TAYSIROUL HASIR</t>
  </si>
  <si>
    <t>Simple</t>
  </si>
  <si>
    <t>AR0000003</t>
  </si>
  <si>
    <t>TAZAWUDOU SIKHAR</t>
  </si>
  <si>
    <t>XAM XAM</t>
  </si>
  <si>
    <t>AR0000004</t>
  </si>
  <si>
    <t>MATHEMATIQUE</t>
  </si>
  <si>
    <t>Terminal L'</t>
  </si>
  <si>
    <t>STYLO</t>
  </si>
  <si>
    <t>SHENEIDER div</t>
  </si>
  <si>
    <t>AR0000006</t>
  </si>
  <si>
    <t>CEINTURE</t>
  </si>
  <si>
    <t>diversite</t>
  </si>
  <si>
    <t>AR0000005</t>
  </si>
  <si>
    <t>N CLIENT</t>
  </si>
  <si>
    <t>NOM</t>
  </si>
  <si>
    <t>ADRESSE</t>
  </si>
  <si>
    <t>TELEPHONE</t>
  </si>
  <si>
    <t>VILLE</t>
  </si>
  <si>
    <t>PAYS</t>
  </si>
  <si>
    <t>INFO TEXTE</t>
  </si>
  <si>
    <t>SERIGNE MBAYE THIAM</t>
  </si>
  <si>
    <t>76 287 33 21</t>
  </si>
  <si>
    <t>TOUBA</t>
  </si>
  <si>
    <t>SENEGAL</t>
  </si>
  <si>
    <t>BAYE DJILY</t>
  </si>
  <si>
    <t>TOUBA HLM 2</t>
  </si>
  <si>
    <t>78 572 23 16</t>
  </si>
  <si>
    <t xml:space="preserve">TOUBA </t>
  </si>
  <si>
    <t>EL HADJI</t>
  </si>
  <si>
    <t>KHAYRA 2</t>
  </si>
  <si>
    <t>77 322 56 80</t>
  </si>
  <si>
    <t>CHEIKH SAYE DIOP</t>
  </si>
  <si>
    <t>TOUBA SAAM</t>
  </si>
  <si>
    <t>70 321 56 82</t>
  </si>
  <si>
    <t>MATY</t>
  </si>
  <si>
    <t>MBACKE BARY</t>
  </si>
  <si>
    <t>76 325 12 46</t>
  </si>
  <si>
    <t>MBACKE</t>
  </si>
  <si>
    <t>N FACTURE:</t>
  </si>
  <si>
    <t>N CLIENT:</t>
  </si>
  <si>
    <t>INFO CLIENT:</t>
  </si>
  <si>
    <t>N ARTICLE</t>
  </si>
  <si>
    <t>REMISE PU</t>
  </si>
  <si>
    <t>ARTICLE</t>
  </si>
  <si>
    <t>STOCK</t>
  </si>
  <si>
    <t>QUANTITE</t>
  </si>
  <si>
    <t>DATE</t>
  </si>
  <si>
    <t>N FACTURE</t>
  </si>
  <si>
    <t>REMISE UNITE</t>
  </si>
  <si>
    <t>PRIX HT</t>
  </si>
  <si>
    <t xml:space="preserve"> </t>
  </si>
  <si>
    <t>TOTAL A PAYER</t>
  </si>
  <si>
    <t>NBRE D'ARTICLES ACHETES</t>
  </si>
  <si>
    <t>TOTAL</t>
  </si>
  <si>
    <t xml:space="preserve">N FACTURE </t>
  </si>
  <si>
    <t>TOTAL TTC</t>
  </si>
  <si>
    <t>AR0000007</t>
  </si>
  <si>
    <t>Diazbou</t>
  </si>
  <si>
    <t>dolle</t>
  </si>
  <si>
    <t>AR0000008</t>
  </si>
  <si>
    <t>MAWAHIBOU</t>
  </si>
  <si>
    <t>simple</t>
  </si>
  <si>
    <t>MAWAHIBOU NAFIH</t>
  </si>
  <si>
    <t>AR0000009</t>
  </si>
  <si>
    <t>MUQADMQTUL AMDA</t>
  </si>
  <si>
    <t>AR0000010</t>
  </si>
  <si>
    <t>TUHFATU MUTADARAHIN</t>
  </si>
  <si>
    <t>Edition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</si>
</sst>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€&quot;_-;\-* #,##0.00\ &quot;€&quot;_-;_-* &quot;-&quot;??\ &quot;€&quot;_-;_-@_-"/>
    <numFmt numFmtId="165" formatCode="_(&quot;CFA&quot;* #,##0_);_(&quot;CFA&quot;* \(#,##0\);_(&quot;CFA&quot;* &quot;-&quot;_);_(@_)"/>
    <numFmt numFmtId="166" formatCode="#,##0\ [$FCFAA-488]"/>
    <numFmt numFmtId="167" formatCode="#,##0\ [$FCFA-488]"/>
    <numFmt numFmtId="168" formatCode="m/d/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4"/>
      <color rgb="FFFFFFFF"/>
      <name val="Cambria"/>
      <family val="1"/>
      <scheme val="major"/>
    </font>
    <font>
      <sz val="14"/>
      <name val="Cambria"/>
      <family val="1"/>
      <scheme val="major"/>
    </font>
    <font>
      <b/>
      <sz val="14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2"/>
      <color rgb="FF000000"/>
      <name val="Lucida Grande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99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4F81BD"/>
        <bgColor rgb="FF4F81BD"/>
      </patternFill>
    </fill>
    <fill>
      <patternFill patternType="solid">
        <fgColor rgb="FFB8CCE4"/>
        <bgColor rgb="FFB8CCE4"/>
      </patternFill>
    </fill>
    <fill>
      <patternFill patternType="solid">
        <fgColor rgb="FFDCE6F1"/>
        <bgColor rgb="FFDCE6F1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ck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4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65">
    <xf numFmtId="0" fontId="0" fillId="0" borderId="0" xfId="0"/>
    <xf numFmtId="0" fontId="0" fillId="2" borderId="0" xfId="0" applyFill="1"/>
    <xf numFmtId="0" fontId="2" fillId="3" borderId="0" xfId="0" applyFont="1" applyFill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5" borderId="4" xfId="0" applyFont="1" applyFill="1" applyBorder="1"/>
    <xf numFmtId="0" fontId="3" fillId="0" borderId="4" xfId="0" applyFont="1" applyBorder="1" applyAlignment="1">
      <alignment horizontal="center" vertical="center"/>
    </xf>
    <xf numFmtId="0" fontId="3" fillId="4" borderId="5" xfId="0" applyFont="1" applyFill="1" applyBorder="1"/>
    <xf numFmtId="0" fontId="3" fillId="5" borderId="6" xfId="0" applyFont="1" applyFill="1" applyBorder="1"/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left" vertical="top"/>
    </xf>
    <xf numFmtId="0" fontId="3" fillId="4" borderId="8" xfId="0" applyFont="1" applyFill="1" applyBorder="1"/>
    <xf numFmtId="0" fontId="3" fillId="0" borderId="9" xfId="0" applyFont="1" applyBorder="1" applyAlignment="1">
      <alignment horizontal="left" vertical="top"/>
    </xf>
    <xf numFmtId="0" fontId="3" fillId="4" borderId="10" xfId="0" applyFont="1" applyFill="1" applyBorder="1"/>
    <xf numFmtId="0" fontId="3" fillId="5" borderId="11" xfId="0" applyFont="1" applyFill="1" applyBorder="1"/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top"/>
    </xf>
    <xf numFmtId="0" fontId="4" fillId="6" borderId="13" xfId="0" applyFont="1" applyFill="1" applyBorder="1"/>
    <xf numFmtId="0" fontId="5" fillId="7" borderId="14" xfId="0" applyFont="1" applyFill="1" applyBorder="1"/>
    <xf numFmtId="0" fontId="5" fillId="8" borderId="14" xfId="0" applyFont="1" applyFill="1" applyBorder="1"/>
    <xf numFmtId="0" fontId="5" fillId="7" borderId="15" xfId="0" applyFont="1" applyFill="1" applyBorder="1"/>
    <xf numFmtId="0" fontId="5" fillId="0" borderId="0" xfId="0" applyFont="1"/>
    <xf numFmtId="0" fontId="5" fillId="0" borderId="0" xfId="0" applyFont="1" applyBorder="1"/>
    <xf numFmtId="0" fontId="6" fillId="0" borderId="1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67" fontId="7" fillId="0" borderId="0" xfId="1" applyNumberFormat="1" applyFont="1" applyBorder="1" applyAlignment="1">
      <alignment vertical="center"/>
    </xf>
    <xf numFmtId="166" fontId="7" fillId="0" borderId="0" xfId="1" applyNumberFormat="1" applyFont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right"/>
    </xf>
    <xf numFmtId="0" fontId="3" fillId="0" borderId="0" xfId="0" applyFont="1" applyBorder="1"/>
    <xf numFmtId="0" fontId="3" fillId="0" borderId="0" xfId="0" applyFont="1" applyBorder="1" applyAlignment="1">
      <alignment horizontal="right"/>
    </xf>
    <xf numFmtId="0" fontId="3" fillId="0" borderId="0" xfId="0" applyFont="1" applyAlignment="1"/>
    <xf numFmtId="9" fontId="3" fillId="0" borderId="19" xfId="0" applyNumberFormat="1" applyFont="1" applyBorder="1" applyAlignment="1">
      <alignment horizontal="center" vertical="center"/>
    </xf>
    <xf numFmtId="165" fontId="3" fillId="9" borderId="19" xfId="2" applyFont="1" applyFill="1" applyBorder="1"/>
    <xf numFmtId="0" fontId="3" fillId="9" borderId="19" xfId="0" applyFont="1" applyFill="1" applyBorder="1" applyAlignment="1">
      <alignment horizontal="center" vertical="center"/>
    </xf>
    <xf numFmtId="0" fontId="3" fillId="9" borderId="19" xfId="0" applyFont="1" applyFill="1" applyBorder="1"/>
    <xf numFmtId="0" fontId="3" fillId="9" borderId="16" xfId="0" applyFont="1" applyFill="1" applyBorder="1"/>
    <xf numFmtId="0" fontId="9" fillId="9" borderId="16" xfId="0" applyFont="1" applyFill="1" applyBorder="1"/>
    <xf numFmtId="0" fontId="9" fillId="9" borderId="18" xfId="0" applyFont="1" applyFill="1" applyBorder="1"/>
    <xf numFmtId="0" fontId="3" fillId="0" borderId="0" xfId="0" applyFont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165" fontId="3" fillId="0" borderId="0" xfId="2" applyFont="1"/>
    <xf numFmtId="165" fontId="3" fillId="0" borderId="0" xfId="2" applyFont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9" fontId="3" fillId="0" borderId="0" xfId="13" applyFont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5" xfId="0" applyFont="1" applyFill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 wrapText="1"/>
    </xf>
    <xf numFmtId="0" fontId="3" fillId="0" borderId="8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/>
    </xf>
    <xf numFmtId="0" fontId="3" fillId="0" borderId="9" xfId="0" applyFont="1" applyBorder="1" applyAlignment="1">
      <alignment horizontal="left" vertical="top" wrapText="1"/>
    </xf>
    <xf numFmtId="0" fontId="3" fillId="0" borderId="10" xfId="0" applyFont="1" applyBorder="1" applyAlignment="1">
      <alignment horizontal="left" vertical="top" wrapText="1"/>
    </xf>
    <xf numFmtId="0" fontId="3" fillId="0" borderId="11" xfId="0" applyFont="1" applyBorder="1" applyAlignment="1">
      <alignment horizontal="left" vertical="top" wrapText="1"/>
    </xf>
    <xf numFmtId="0" fontId="3" fillId="0" borderId="12" xfId="0" applyFont="1" applyBorder="1" applyAlignment="1">
      <alignment horizontal="left" vertical="top" wrapText="1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/>
    </xf>
    <xf numFmtId="168" fontId="3" fillId="0" borderId="0" xfId="0" applyNumberFormat="1" applyFont="1" applyAlignment="1">
      <alignment horizontal="center" vertical="center"/>
    </xf>
    <xf numFmtId="14" fontId="3" fillId="0" borderId="0" xfId="0" applyNumberFormat="1" applyFont="1"/>
  </cellXfs>
  <cellStyles count="14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Monétaire" xfId="1" builtinId="4"/>
    <cellStyle name="Monétaire [0]" xfId="2" builtinId="7"/>
    <cellStyle name="Normal" xfId="0" builtinId="0"/>
    <cellStyle name="Pourcentage" xfId="13" builtinId="5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top style="thin">
          <color rgb="FFFFFFFF"/>
        </top>
      </border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minor"/>
      </font>
      <fill>
        <patternFill patternType="solid">
          <fgColor rgb="FF4F81BD"/>
          <bgColor rgb="FF4F81BD"/>
        </patternFill>
      </fill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minor"/>
      </font>
      <fill>
        <patternFill patternType="solid">
          <fgColor rgb="FF4F81BD"/>
          <bgColor rgb="FF4F81BD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_(&quot;CFA&quot;* #,##0_);_(&quot;CFA&quot;* \(#,##0\);_(&quot;CFA&quot;* &quot;-&quot;_);_(@_)"/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_(&quot;CFA&quot;* #,##0_);_(&quot;CFA&quot;* \(#,##0\);_(&quot;CFA&quot;* &quot;-&quot;_);_(@_)"/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8" formatCode="m/d/yy"/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/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numFmt numFmtId="166" formatCode="#,##0\ [$FCFAA-488]"/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numFmt numFmtId="167" formatCode="#,##0\ [$FCFA-488]"/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fill>
        <patternFill patternType="none">
          <fgColor indexed="64"/>
          <bgColor indexed="65"/>
        </patternFill>
      </fill>
    </dxf>
    <dxf>
      <border outline="0">
        <top style="medium">
          <color rgb="FF000000"/>
        </top>
      </border>
    </dxf>
    <dxf>
      <font>
        <b val="0"/>
        <strike val="0"/>
        <outline val="0"/>
        <shadow val="0"/>
        <u val="none"/>
        <vertAlign val="baseline"/>
        <sz val="14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FFFF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3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Relationship Id="rId2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Gestion%20entreprise%201.xlsm%23'HISTORIQUE%20DES%20VENTES'!A1" TargetMode="External"/><Relationship Id="rId4" Type="http://schemas.openxmlformats.org/officeDocument/2006/relationships/hyperlink" Target="Gestion%20entreprise%201.xlsm%23CAISSE!A1" TargetMode="External"/><Relationship Id="rId1" Type="http://schemas.openxmlformats.org/officeDocument/2006/relationships/hyperlink" Target="#ARTICLES!A1"/><Relationship Id="rId2" Type="http://schemas.openxmlformats.org/officeDocument/2006/relationships/hyperlink" Target="Gestion%20entreprise%201.xlsm%23CLIENT!A1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Relationship Id="rId2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Relationship Id="rId2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Relationship Id="rId2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Relationship Id="rId2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Relationship Id="rId2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180975</xdr:colOff>
      <xdr:row>0</xdr:row>
      <xdr:rowOff>0</xdr:rowOff>
    </xdr:from>
    <xdr:to>
      <xdr:col>14</xdr:col>
      <xdr:colOff>656399</xdr:colOff>
      <xdr:row>4</xdr:row>
      <xdr:rowOff>161925</xdr:rowOff>
    </xdr:to>
    <xdr:grpSp>
      <xdr:nvGrpSpPr>
        <xdr:cNvPr id="2" name="Groupe 8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pSpPr/>
      </xdr:nvGrpSpPr>
      <xdr:grpSpPr>
        <a:xfrm>
          <a:off x="384175" y="0"/>
          <a:ext cx="16540924" cy="1076325"/>
          <a:chOff x="428625" y="0"/>
          <a:chExt cx="14229524" cy="1152525"/>
        </a:xfrm>
      </xdr:grpSpPr>
      <xdr:sp macro="" textlink="">
        <xdr:nvSpPr>
          <xdr:cNvPr id="3" name="Rectangle 2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000-000003000000}"/>
              </a:ext>
            </a:extLst>
          </xdr:cNvPr>
          <xdr:cNvSpPr/>
        </xdr:nvSpPr>
        <xdr:spPr>
          <a:xfrm>
            <a:off x="438149" y="142874"/>
            <a:ext cx="14220000" cy="828000"/>
          </a:xfrm>
          <a:prstGeom prst="rect">
            <a:avLst/>
          </a:prstGeom>
          <a:ln/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xmlns="" id="{00000000-0008-0000-0000-000004000000}"/>
              </a:ext>
            </a:extLst>
          </xdr:cNvPr>
          <xdr:cNvSpPr/>
        </xdr:nvSpPr>
        <xdr:spPr>
          <a:xfrm>
            <a:off x="428625" y="133350"/>
            <a:ext cx="2486025" cy="828000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2000" b="1">
                <a:latin typeface="+mj-lt"/>
              </a:rPr>
              <a:t>TITRE DES PAGES</a:t>
            </a:r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xmlns="" id="{00000000-0008-0000-0000-000005000000}"/>
              </a:ext>
            </a:extLst>
          </xdr:cNvPr>
          <xdr:cNvSpPr/>
        </xdr:nvSpPr>
        <xdr:spPr>
          <a:xfrm>
            <a:off x="292417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ACCUEIL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xmlns="" id="{00000000-0008-0000-0000-000006000000}"/>
              </a:ext>
            </a:extLst>
          </xdr:cNvPr>
          <xdr:cNvSpPr/>
        </xdr:nvSpPr>
        <xdr:spPr>
          <a:xfrm>
            <a:off x="435292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2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xmlns="" id="{00000000-0008-0000-0000-000007000000}"/>
              </a:ext>
            </a:extLst>
          </xdr:cNvPr>
          <xdr:cNvSpPr/>
        </xdr:nvSpPr>
        <xdr:spPr>
          <a:xfrm>
            <a:off x="578167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3</a:t>
            </a:r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xmlns="" id="{00000000-0008-0000-0000-000008000000}"/>
              </a:ext>
            </a:extLst>
          </xdr:cNvPr>
          <xdr:cNvSpPr/>
        </xdr:nvSpPr>
        <xdr:spPr>
          <a:xfrm>
            <a:off x="721042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4</a:t>
            </a:r>
          </a:p>
        </xdr:txBody>
      </xdr:sp>
      <xdr:pic>
        <xdr:nvPicPr>
          <xdr:cNvPr id="9" name="Image 8" descr="logo2.png">
            <a:extLst>
              <a:ext uri="{FF2B5EF4-FFF2-40B4-BE49-F238E27FC236}">
                <a16:creationId xmlns:a16="http://schemas.microsoft.com/office/drawing/2014/main" xmlns="" id="{00000000-0008-0000-00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3401676" y="0"/>
            <a:ext cx="1152525" cy="1152525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5</xdr:row>
      <xdr:rowOff>166687</xdr:rowOff>
    </xdr:from>
    <xdr:to>
      <xdr:col>6</xdr:col>
      <xdr:colOff>277200</xdr:colOff>
      <xdr:row>12</xdr:row>
      <xdr:rowOff>183187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57200" y="1119187"/>
          <a:ext cx="4392000" cy="1350000"/>
        </a:xfrm>
        <a:prstGeom prst="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6600" b="1">
              <a:latin typeface="+mj-lt"/>
            </a:rPr>
            <a:t>FACTURE</a:t>
          </a:r>
        </a:p>
      </xdr:txBody>
    </xdr:sp>
    <xdr:clientData/>
  </xdr:twoCellAnchor>
  <xdr:twoCellAnchor>
    <xdr:from>
      <xdr:col>6</xdr:col>
      <xdr:colOff>723900</xdr:colOff>
      <xdr:row>5</xdr:row>
      <xdr:rowOff>166687</xdr:rowOff>
    </xdr:from>
    <xdr:to>
      <xdr:col>12</xdr:col>
      <xdr:colOff>543900</xdr:colOff>
      <xdr:row>12</xdr:row>
      <xdr:rowOff>183187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5295900" y="1119187"/>
          <a:ext cx="4392000" cy="1350000"/>
        </a:xfrm>
        <a:prstGeom prst="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6600" b="1">
              <a:latin typeface="+mj-lt"/>
            </a:rPr>
            <a:t>ARTICLE</a:t>
          </a:r>
        </a:p>
      </xdr:txBody>
    </xdr:sp>
    <xdr:clientData/>
  </xdr:twoCellAnchor>
  <xdr:twoCellAnchor>
    <xdr:from>
      <xdr:col>13</xdr:col>
      <xdr:colOff>123825</xdr:colOff>
      <xdr:row>5</xdr:row>
      <xdr:rowOff>166687</xdr:rowOff>
    </xdr:from>
    <xdr:to>
      <xdr:col>18</xdr:col>
      <xdr:colOff>705825</xdr:colOff>
      <xdr:row>12</xdr:row>
      <xdr:rowOff>183187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10029825" y="1119187"/>
          <a:ext cx="4392000" cy="1350000"/>
        </a:xfrm>
        <a:prstGeom prst="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6600" b="1">
              <a:latin typeface="+mj-lt"/>
            </a:rPr>
            <a:t>CLIENT</a:t>
          </a:r>
        </a:p>
      </xdr:txBody>
    </xdr:sp>
    <xdr:clientData/>
  </xdr:twoCellAnchor>
  <xdr:twoCellAnchor>
    <xdr:from>
      <xdr:col>1</xdr:col>
      <xdr:colOff>253200</xdr:colOff>
      <xdr:row>13</xdr:row>
      <xdr:rowOff>190499</xdr:rowOff>
    </xdr:from>
    <xdr:to>
      <xdr:col>5</xdr:col>
      <xdr:colOff>481200</xdr:colOff>
      <xdr:row>19</xdr:row>
      <xdr:rowOff>19499</xdr:rowOff>
    </xdr:to>
    <xdr:sp macro="" textlink="">
      <xdr:nvSpPr>
        <xdr:cNvPr id="5" name="Rectangl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/>
      </xdr:nvSpPr>
      <xdr:spPr>
        <a:xfrm>
          <a:off x="1015200" y="2666999"/>
          <a:ext cx="3276000" cy="9720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800" b="1">
              <a:latin typeface="+mj-lt"/>
            </a:rPr>
            <a:t>HISTORIQUE DES FACTURES</a:t>
          </a:r>
        </a:p>
      </xdr:txBody>
    </xdr:sp>
    <xdr:clientData/>
  </xdr:twoCellAnchor>
  <xdr:twoCellAnchor>
    <xdr:from>
      <xdr:col>1</xdr:col>
      <xdr:colOff>253200</xdr:colOff>
      <xdr:row>19</xdr:row>
      <xdr:rowOff>161924</xdr:rowOff>
    </xdr:from>
    <xdr:to>
      <xdr:col>5</xdr:col>
      <xdr:colOff>481200</xdr:colOff>
      <xdr:row>24</xdr:row>
      <xdr:rowOff>181424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1015200" y="3781424"/>
          <a:ext cx="3276000" cy="9720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800" b="1">
              <a:latin typeface="+mj-lt"/>
            </a:rPr>
            <a:t>PAIEMENT</a:t>
          </a:r>
        </a:p>
      </xdr:txBody>
    </xdr:sp>
    <xdr:clientData/>
  </xdr:twoCellAnchor>
  <xdr:twoCellAnchor>
    <xdr:from>
      <xdr:col>1</xdr:col>
      <xdr:colOff>253200</xdr:colOff>
      <xdr:row>25</xdr:row>
      <xdr:rowOff>133349</xdr:rowOff>
    </xdr:from>
    <xdr:to>
      <xdr:col>5</xdr:col>
      <xdr:colOff>481200</xdr:colOff>
      <xdr:row>30</xdr:row>
      <xdr:rowOff>152849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1015200" y="4895849"/>
          <a:ext cx="3276000" cy="9720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800" b="1">
              <a:latin typeface="+mj-lt"/>
            </a:rPr>
            <a:t>SUIVI DES FACTURES</a:t>
          </a:r>
        </a:p>
      </xdr:txBody>
    </xdr:sp>
    <xdr:clientData/>
  </xdr:twoCellAnchor>
  <xdr:twoCellAnchor>
    <xdr:from>
      <xdr:col>7</xdr:col>
      <xdr:colOff>519900</xdr:colOff>
      <xdr:row>13</xdr:row>
      <xdr:rowOff>180974</xdr:rowOff>
    </xdr:from>
    <xdr:to>
      <xdr:col>11</xdr:col>
      <xdr:colOff>747900</xdr:colOff>
      <xdr:row>19</xdr:row>
      <xdr:rowOff>9974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5853900" y="2657474"/>
          <a:ext cx="3276000" cy="9720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800" b="1">
              <a:latin typeface="+mj-lt"/>
            </a:rPr>
            <a:t>CAISSE</a:t>
          </a:r>
        </a:p>
      </xdr:txBody>
    </xdr:sp>
    <xdr:clientData/>
  </xdr:twoCellAnchor>
  <xdr:twoCellAnchor>
    <xdr:from>
      <xdr:col>7</xdr:col>
      <xdr:colOff>519900</xdr:colOff>
      <xdr:row>19</xdr:row>
      <xdr:rowOff>157161</xdr:rowOff>
    </xdr:from>
    <xdr:to>
      <xdr:col>11</xdr:col>
      <xdr:colOff>747900</xdr:colOff>
      <xdr:row>24</xdr:row>
      <xdr:rowOff>176661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5853900" y="3776661"/>
          <a:ext cx="3276000" cy="9720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800" b="1">
              <a:latin typeface="+mj-lt"/>
            </a:rPr>
            <a:t>RECEPTION</a:t>
          </a:r>
        </a:p>
      </xdr:txBody>
    </xdr:sp>
    <xdr:clientData/>
  </xdr:twoCellAnchor>
  <xdr:twoCellAnchor>
    <xdr:from>
      <xdr:col>13</xdr:col>
      <xdr:colOff>681825</xdr:colOff>
      <xdr:row>13</xdr:row>
      <xdr:rowOff>171449</xdr:rowOff>
    </xdr:from>
    <xdr:to>
      <xdr:col>18</xdr:col>
      <xdr:colOff>147825</xdr:colOff>
      <xdr:row>19</xdr:row>
      <xdr:rowOff>449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/>
      </xdr:nvSpPr>
      <xdr:spPr>
        <a:xfrm>
          <a:off x="10587825" y="2647949"/>
          <a:ext cx="3276000" cy="9720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800" b="1">
              <a:latin typeface="+mj-lt"/>
            </a:rPr>
            <a:t>CONFIG</a:t>
          </a:r>
          <a:r>
            <a:rPr lang="fr-FR" sz="1800" b="1" baseline="0">
              <a:latin typeface="+mj-lt"/>
            </a:rPr>
            <a:t> FIDELITE</a:t>
          </a:r>
          <a:endParaRPr lang="fr-FR" sz="1800" b="1">
            <a:latin typeface="+mj-lt"/>
          </a:endParaRPr>
        </a:p>
      </xdr:txBody>
    </xdr:sp>
    <xdr:clientData/>
  </xdr:twoCellAnchor>
  <xdr:twoCellAnchor>
    <xdr:from>
      <xdr:col>7</xdr:col>
      <xdr:colOff>529425</xdr:colOff>
      <xdr:row>25</xdr:row>
      <xdr:rowOff>133349</xdr:rowOff>
    </xdr:from>
    <xdr:to>
      <xdr:col>11</xdr:col>
      <xdr:colOff>757425</xdr:colOff>
      <xdr:row>30</xdr:row>
      <xdr:rowOff>152849</xdr:rowOff>
    </xdr:to>
    <xdr:sp macro="[0]!newArticle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SpPr/>
      </xdr:nvSpPr>
      <xdr:spPr>
        <a:xfrm>
          <a:off x="5863425" y="4895849"/>
          <a:ext cx="3276000" cy="9720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800" b="1">
              <a:latin typeface="+mj-lt"/>
            </a:rPr>
            <a:t>CREER UN ARTICLE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180975</xdr:colOff>
      <xdr:row>0</xdr:row>
      <xdr:rowOff>0</xdr:rowOff>
    </xdr:from>
    <xdr:to>
      <xdr:col>13</xdr:col>
      <xdr:colOff>247650</xdr:colOff>
      <xdr:row>4</xdr:row>
      <xdr:rowOff>161925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GrpSpPr/>
      </xdr:nvGrpSpPr>
      <xdr:grpSpPr>
        <a:xfrm>
          <a:off x="384175" y="0"/>
          <a:ext cx="16640175" cy="1076325"/>
          <a:chOff x="361950" y="0"/>
          <a:chExt cx="13134975" cy="1152525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xmlns="" id="{00000000-0008-0000-0200-000003000000}"/>
              </a:ext>
            </a:extLst>
          </xdr:cNvPr>
          <xdr:cNvSpPr/>
        </xdr:nvSpPr>
        <xdr:spPr>
          <a:xfrm>
            <a:off x="373694" y="142874"/>
            <a:ext cx="13123231" cy="828000"/>
          </a:xfrm>
          <a:prstGeom prst="rect">
            <a:avLst/>
          </a:prstGeom>
          <a:ln/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xmlns="" id="{00000000-0008-0000-0200-000004000000}"/>
              </a:ext>
            </a:extLst>
          </xdr:cNvPr>
          <xdr:cNvSpPr/>
        </xdr:nvSpPr>
        <xdr:spPr>
          <a:xfrm>
            <a:off x="361950" y="133350"/>
            <a:ext cx="3065133" cy="828000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2000" b="1">
                <a:latin typeface="+mj-lt"/>
              </a:rPr>
              <a:t>ARTICLES</a:t>
            </a:r>
          </a:p>
        </xdr:txBody>
      </xdr:sp>
      <xdr:sp macro="" textlink="">
        <xdr:nvSpPr>
          <xdr:cNvPr id="5" name="Rectangle 4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200-000005000000}"/>
              </a:ext>
            </a:extLst>
          </xdr:cNvPr>
          <xdr:cNvSpPr/>
        </xdr:nvSpPr>
        <xdr:spPr>
          <a:xfrm>
            <a:off x="3438827" y="133350"/>
            <a:ext cx="1808546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ACCUEIL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xmlns="" id="{00000000-0008-0000-0200-000006000000}"/>
              </a:ext>
            </a:extLst>
          </xdr:cNvPr>
          <xdr:cNvSpPr/>
        </xdr:nvSpPr>
        <xdr:spPr>
          <a:xfrm>
            <a:off x="5200397" y="133350"/>
            <a:ext cx="1808546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2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xmlns="" id="{00000000-0008-0000-0200-000007000000}"/>
              </a:ext>
            </a:extLst>
          </xdr:cNvPr>
          <xdr:cNvSpPr/>
        </xdr:nvSpPr>
        <xdr:spPr>
          <a:xfrm>
            <a:off x="6961968" y="133350"/>
            <a:ext cx="1808546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3</a:t>
            </a:r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xmlns="" id="{00000000-0008-0000-0200-000008000000}"/>
              </a:ext>
            </a:extLst>
          </xdr:cNvPr>
          <xdr:cNvSpPr/>
        </xdr:nvSpPr>
        <xdr:spPr>
          <a:xfrm>
            <a:off x="8723538" y="133350"/>
            <a:ext cx="1808546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4</a:t>
            </a:r>
          </a:p>
        </xdr:txBody>
      </xdr:sp>
      <xdr:pic>
        <xdr:nvPicPr>
          <xdr:cNvPr id="9" name="Image 8" descr="logo2.png">
            <a:extLst>
              <a:ext uri="{FF2B5EF4-FFF2-40B4-BE49-F238E27FC236}">
                <a16:creationId xmlns:a16="http://schemas.microsoft.com/office/drawing/2014/main" xmlns="" id="{00000000-0008-0000-02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2375562" y="0"/>
            <a:ext cx="1063632" cy="1152525"/>
          </a:xfrm>
          <a:prstGeom prst="rect">
            <a:avLst/>
          </a:prstGeom>
        </xdr:spPr>
      </xdr:pic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180975</xdr:colOff>
      <xdr:row>0</xdr:row>
      <xdr:rowOff>0</xdr:rowOff>
    </xdr:from>
    <xdr:to>
      <xdr:col>8</xdr:col>
      <xdr:colOff>376999</xdr:colOff>
      <xdr:row>4</xdr:row>
      <xdr:rowOff>161925</xdr:rowOff>
    </xdr:to>
    <xdr:grpSp>
      <xdr:nvGrpSpPr>
        <xdr:cNvPr id="2" name="Groupe 8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pSpPr/>
      </xdr:nvGrpSpPr>
      <xdr:grpSpPr>
        <a:xfrm>
          <a:off x="384175" y="0"/>
          <a:ext cx="16706024" cy="1076325"/>
          <a:chOff x="428625" y="0"/>
          <a:chExt cx="14229524" cy="1152525"/>
        </a:xfrm>
      </xdr:grpSpPr>
      <xdr:sp macro="" textlink="">
        <xdr:nvSpPr>
          <xdr:cNvPr id="3" name="Rectangle 2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300-000003000000}"/>
              </a:ext>
            </a:extLst>
          </xdr:cNvPr>
          <xdr:cNvSpPr/>
        </xdr:nvSpPr>
        <xdr:spPr>
          <a:xfrm>
            <a:off x="438149" y="142874"/>
            <a:ext cx="14220000" cy="828000"/>
          </a:xfrm>
          <a:prstGeom prst="rect">
            <a:avLst/>
          </a:prstGeom>
          <a:ln/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xmlns="" id="{00000000-0008-0000-0300-000004000000}"/>
              </a:ext>
            </a:extLst>
          </xdr:cNvPr>
          <xdr:cNvSpPr/>
        </xdr:nvSpPr>
        <xdr:spPr>
          <a:xfrm>
            <a:off x="428625" y="133350"/>
            <a:ext cx="2486025" cy="828000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2000" b="1">
                <a:latin typeface="+mj-lt"/>
              </a:rPr>
              <a:t>CLIENTS</a:t>
            </a:r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xmlns="" id="{00000000-0008-0000-0300-000005000000}"/>
              </a:ext>
            </a:extLst>
          </xdr:cNvPr>
          <xdr:cNvSpPr/>
        </xdr:nvSpPr>
        <xdr:spPr>
          <a:xfrm>
            <a:off x="292417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ACCUEIL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xmlns="" id="{00000000-0008-0000-0300-000006000000}"/>
              </a:ext>
            </a:extLst>
          </xdr:cNvPr>
          <xdr:cNvSpPr/>
        </xdr:nvSpPr>
        <xdr:spPr>
          <a:xfrm>
            <a:off x="435292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2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xmlns="" id="{00000000-0008-0000-0300-000007000000}"/>
              </a:ext>
            </a:extLst>
          </xdr:cNvPr>
          <xdr:cNvSpPr/>
        </xdr:nvSpPr>
        <xdr:spPr>
          <a:xfrm>
            <a:off x="578167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3</a:t>
            </a:r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xmlns="" id="{00000000-0008-0000-0300-000008000000}"/>
              </a:ext>
            </a:extLst>
          </xdr:cNvPr>
          <xdr:cNvSpPr/>
        </xdr:nvSpPr>
        <xdr:spPr>
          <a:xfrm>
            <a:off x="721042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4</a:t>
            </a:r>
          </a:p>
        </xdr:txBody>
      </xdr:sp>
      <xdr:pic>
        <xdr:nvPicPr>
          <xdr:cNvPr id="9" name="Image 8" descr="logo2.png">
            <a:extLst>
              <a:ext uri="{FF2B5EF4-FFF2-40B4-BE49-F238E27FC236}">
                <a16:creationId xmlns:a16="http://schemas.microsoft.com/office/drawing/2014/main" xmlns="" id="{00000000-0008-0000-03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3401676" y="0"/>
            <a:ext cx="1152525" cy="1152525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180975</xdr:colOff>
      <xdr:row>0</xdr:row>
      <xdr:rowOff>0</xdr:rowOff>
    </xdr:from>
    <xdr:to>
      <xdr:col>15</xdr:col>
      <xdr:colOff>713549</xdr:colOff>
      <xdr:row>4</xdr:row>
      <xdr:rowOff>161925</xdr:rowOff>
    </xdr:to>
    <xdr:grpSp>
      <xdr:nvGrpSpPr>
        <xdr:cNvPr id="2" name="Groupe 8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pSpPr/>
      </xdr:nvGrpSpPr>
      <xdr:grpSpPr>
        <a:xfrm>
          <a:off x="384175" y="0"/>
          <a:ext cx="15620174" cy="1076325"/>
          <a:chOff x="428625" y="0"/>
          <a:chExt cx="14229524" cy="1152525"/>
        </a:xfrm>
      </xdr:grpSpPr>
      <xdr:sp macro="" textlink="">
        <xdr:nvSpPr>
          <xdr:cNvPr id="3" name="Rectangle 2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400-000003000000}"/>
              </a:ext>
            </a:extLst>
          </xdr:cNvPr>
          <xdr:cNvSpPr/>
        </xdr:nvSpPr>
        <xdr:spPr>
          <a:xfrm>
            <a:off x="438149" y="142874"/>
            <a:ext cx="14220000" cy="828000"/>
          </a:xfrm>
          <a:prstGeom prst="rect">
            <a:avLst/>
          </a:prstGeom>
          <a:ln/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xmlns="" id="{00000000-0008-0000-0400-000004000000}"/>
              </a:ext>
            </a:extLst>
          </xdr:cNvPr>
          <xdr:cNvSpPr/>
        </xdr:nvSpPr>
        <xdr:spPr>
          <a:xfrm>
            <a:off x="428625" y="133350"/>
            <a:ext cx="2486025" cy="828000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2000" b="1">
                <a:latin typeface="+mj-lt"/>
              </a:rPr>
              <a:t>CAISSE</a:t>
            </a:r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xmlns="" id="{00000000-0008-0000-0400-000005000000}"/>
              </a:ext>
            </a:extLst>
          </xdr:cNvPr>
          <xdr:cNvSpPr/>
        </xdr:nvSpPr>
        <xdr:spPr>
          <a:xfrm>
            <a:off x="292417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ACCUEIL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xmlns="" id="{00000000-0008-0000-0400-000006000000}"/>
              </a:ext>
            </a:extLst>
          </xdr:cNvPr>
          <xdr:cNvSpPr/>
        </xdr:nvSpPr>
        <xdr:spPr>
          <a:xfrm>
            <a:off x="435292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2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xmlns="" id="{00000000-0008-0000-0400-000007000000}"/>
              </a:ext>
            </a:extLst>
          </xdr:cNvPr>
          <xdr:cNvSpPr/>
        </xdr:nvSpPr>
        <xdr:spPr>
          <a:xfrm>
            <a:off x="578167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3</a:t>
            </a:r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xmlns="" id="{00000000-0008-0000-0400-000008000000}"/>
              </a:ext>
            </a:extLst>
          </xdr:cNvPr>
          <xdr:cNvSpPr/>
        </xdr:nvSpPr>
        <xdr:spPr>
          <a:xfrm>
            <a:off x="721042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4</a:t>
            </a:r>
          </a:p>
        </xdr:txBody>
      </xdr:sp>
      <xdr:pic>
        <xdr:nvPicPr>
          <xdr:cNvPr id="9" name="Image 8" descr="logo2.png">
            <a:extLst>
              <a:ext uri="{FF2B5EF4-FFF2-40B4-BE49-F238E27FC236}">
                <a16:creationId xmlns:a16="http://schemas.microsoft.com/office/drawing/2014/main" xmlns="" id="{00000000-0008-0000-04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3401676" y="0"/>
            <a:ext cx="1152525" cy="1152525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0</xdr:colOff>
          <xdr:row>23</xdr:row>
          <xdr:rowOff>38100</xdr:rowOff>
        </xdr:from>
        <xdr:to>
          <xdr:col>11</xdr:col>
          <xdr:colOff>0</xdr:colOff>
          <xdr:row>26</xdr:row>
          <xdr:rowOff>50800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749300</xdr:colOff>
          <xdr:row>10</xdr:row>
          <xdr:rowOff>38100</xdr:rowOff>
        </xdr:from>
        <xdr:to>
          <xdr:col>18</xdr:col>
          <xdr:colOff>787400</xdr:colOff>
          <xdr:row>13</xdr:row>
          <xdr:rowOff>25400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180975</xdr:colOff>
      <xdr:row>0</xdr:row>
      <xdr:rowOff>0</xdr:rowOff>
    </xdr:from>
    <xdr:to>
      <xdr:col>19</xdr:col>
      <xdr:colOff>618299</xdr:colOff>
      <xdr:row>4</xdr:row>
      <xdr:rowOff>161925</xdr:rowOff>
    </xdr:to>
    <xdr:grpSp>
      <xdr:nvGrpSpPr>
        <xdr:cNvPr id="2" name="Groupe 8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pSpPr/>
      </xdr:nvGrpSpPr>
      <xdr:grpSpPr>
        <a:xfrm>
          <a:off x="384175" y="0"/>
          <a:ext cx="15372524" cy="1076325"/>
          <a:chOff x="428625" y="0"/>
          <a:chExt cx="14229524" cy="1152525"/>
        </a:xfrm>
      </xdr:grpSpPr>
      <xdr:sp macro="" textlink="">
        <xdr:nvSpPr>
          <xdr:cNvPr id="3" name="Rectangle 2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500-000003000000}"/>
              </a:ext>
            </a:extLst>
          </xdr:cNvPr>
          <xdr:cNvSpPr/>
        </xdr:nvSpPr>
        <xdr:spPr>
          <a:xfrm>
            <a:off x="438149" y="142874"/>
            <a:ext cx="14220000" cy="828000"/>
          </a:xfrm>
          <a:prstGeom prst="rect">
            <a:avLst/>
          </a:prstGeom>
          <a:ln/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xmlns="" id="{00000000-0008-0000-0500-000004000000}"/>
              </a:ext>
            </a:extLst>
          </xdr:cNvPr>
          <xdr:cNvSpPr/>
        </xdr:nvSpPr>
        <xdr:spPr>
          <a:xfrm>
            <a:off x="428625" y="133350"/>
            <a:ext cx="2486025" cy="828000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2000" b="1">
                <a:latin typeface="+mj-lt"/>
              </a:rPr>
              <a:t>TITRE DES PAGES</a:t>
            </a:r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xmlns="" id="{00000000-0008-0000-0500-000005000000}"/>
              </a:ext>
            </a:extLst>
          </xdr:cNvPr>
          <xdr:cNvSpPr/>
        </xdr:nvSpPr>
        <xdr:spPr>
          <a:xfrm>
            <a:off x="292417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ACCUEIL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xmlns="" id="{00000000-0008-0000-0500-000006000000}"/>
              </a:ext>
            </a:extLst>
          </xdr:cNvPr>
          <xdr:cNvSpPr/>
        </xdr:nvSpPr>
        <xdr:spPr>
          <a:xfrm>
            <a:off x="435292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2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xmlns="" id="{00000000-0008-0000-0500-000007000000}"/>
              </a:ext>
            </a:extLst>
          </xdr:cNvPr>
          <xdr:cNvSpPr/>
        </xdr:nvSpPr>
        <xdr:spPr>
          <a:xfrm>
            <a:off x="578167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3</a:t>
            </a:r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xmlns="" id="{00000000-0008-0000-0500-000008000000}"/>
              </a:ext>
            </a:extLst>
          </xdr:cNvPr>
          <xdr:cNvSpPr/>
        </xdr:nvSpPr>
        <xdr:spPr>
          <a:xfrm>
            <a:off x="721042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4</a:t>
            </a:r>
          </a:p>
        </xdr:txBody>
      </xdr:sp>
      <xdr:pic>
        <xdr:nvPicPr>
          <xdr:cNvPr id="9" name="Image 8" descr="logo2.png">
            <a:extLst>
              <a:ext uri="{FF2B5EF4-FFF2-40B4-BE49-F238E27FC236}">
                <a16:creationId xmlns:a16="http://schemas.microsoft.com/office/drawing/2014/main" xmlns="" id="{00000000-0008-0000-05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3401676" y="0"/>
            <a:ext cx="1152525" cy="1152525"/>
          </a:xfrm>
          <a:prstGeom prst="rect">
            <a:avLst/>
          </a:prstGeom>
        </xdr:spPr>
      </xdr:pic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180975</xdr:colOff>
      <xdr:row>0</xdr:row>
      <xdr:rowOff>0</xdr:rowOff>
    </xdr:from>
    <xdr:to>
      <xdr:col>19</xdr:col>
      <xdr:colOff>618299</xdr:colOff>
      <xdr:row>4</xdr:row>
      <xdr:rowOff>161925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xmlns="" id="{00000000-0008-0000-0700-000009000000}"/>
            </a:ext>
          </a:extLst>
        </xdr:cNvPr>
        <xdr:cNvGrpSpPr/>
      </xdr:nvGrpSpPr>
      <xdr:grpSpPr>
        <a:xfrm>
          <a:off x="384175" y="0"/>
          <a:ext cx="15372524" cy="1076325"/>
          <a:chOff x="428625" y="0"/>
          <a:chExt cx="14229524" cy="1152525"/>
        </a:xfrm>
      </xdr:grpSpPr>
      <xdr:sp macro="" textlink="">
        <xdr:nvSpPr>
          <xdr:cNvPr id="2" name="Rectangle 1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700-000002000000}"/>
              </a:ext>
            </a:extLst>
          </xdr:cNvPr>
          <xdr:cNvSpPr/>
        </xdr:nvSpPr>
        <xdr:spPr>
          <a:xfrm>
            <a:off x="438149" y="142874"/>
            <a:ext cx="14220000" cy="828000"/>
          </a:xfrm>
          <a:prstGeom prst="rect">
            <a:avLst/>
          </a:prstGeom>
          <a:ln/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xmlns="" id="{00000000-0008-0000-0700-000003000000}"/>
              </a:ext>
            </a:extLst>
          </xdr:cNvPr>
          <xdr:cNvSpPr/>
        </xdr:nvSpPr>
        <xdr:spPr>
          <a:xfrm>
            <a:off x="428625" y="133350"/>
            <a:ext cx="2486025" cy="828000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2000" b="1">
                <a:latin typeface="+mj-lt"/>
              </a:rPr>
              <a:t>TITRE DES PAGES</a:t>
            </a:r>
          </a:p>
        </xdr:txBody>
      </xdr:sp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xmlns="" id="{00000000-0008-0000-0700-000004000000}"/>
              </a:ext>
            </a:extLst>
          </xdr:cNvPr>
          <xdr:cNvSpPr/>
        </xdr:nvSpPr>
        <xdr:spPr>
          <a:xfrm>
            <a:off x="292417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ACCUEIL</a:t>
            </a:r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xmlns="" id="{00000000-0008-0000-0700-000005000000}"/>
              </a:ext>
            </a:extLst>
          </xdr:cNvPr>
          <xdr:cNvSpPr/>
        </xdr:nvSpPr>
        <xdr:spPr>
          <a:xfrm>
            <a:off x="435292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2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xmlns="" id="{00000000-0008-0000-0700-000006000000}"/>
              </a:ext>
            </a:extLst>
          </xdr:cNvPr>
          <xdr:cNvSpPr/>
        </xdr:nvSpPr>
        <xdr:spPr>
          <a:xfrm>
            <a:off x="578167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3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xmlns="" id="{00000000-0008-0000-0700-000007000000}"/>
              </a:ext>
            </a:extLst>
          </xdr:cNvPr>
          <xdr:cNvSpPr/>
        </xdr:nvSpPr>
        <xdr:spPr>
          <a:xfrm>
            <a:off x="7210425" y="133350"/>
            <a:ext cx="1466850" cy="82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600" b="1">
                <a:latin typeface="+mj-lt"/>
              </a:rPr>
              <a:t>Pqge 4</a:t>
            </a:r>
          </a:p>
        </xdr:txBody>
      </xdr:sp>
      <xdr:pic>
        <xdr:nvPicPr>
          <xdr:cNvPr id="8" name="Image 7" descr="logo2.png">
            <a:extLst>
              <a:ext uri="{FF2B5EF4-FFF2-40B4-BE49-F238E27FC236}">
                <a16:creationId xmlns:a16="http://schemas.microsoft.com/office/drawing/2014/main" xmlns="" id="{00000000-0008-0000-07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3401676" y="0"/>
            <a:ext cx="1152525" cy="1152525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id="10" name="Table13" displayName="Table13" ref="B13:K15" totalsRowShown="0" headerRowDxfId="53" dataDxfId="52" dataCellStyle="Monétaire [0]">
  <autoFilter ref="B13:K15"/>
  <tableColumns count="10">
    <tableColumn id="1" name="DATE" dataDxfId="0"/>
    <tableColumn id="2" name="N FACTURE" dataDxfId="1"/>
    <tableColumn id="3" name="N ARTICLE" dataDxfId="51"/>
    <tableColumn id="4" name="ARTICLE" dataDxfId="50"/>
    <tableColumn id="5" name="QUANTITE" dataDxfId="49"/>
    <tableColumn id="6" name="PRIX UNITAIRE" dataDxfId="48" dataCellStyle="Monétaire [0]"/>
    <tableColumn id="7" name="REMISE UNITE" dataDxfId="47"/>
    <tableColumn id="8" name="PRIX HT" dataDxfId="46" dataCellStyle="Monétaire [0]"/>
    <tableColumn id="9" name="N CLIENT" dataDxfId="45"/>
    <tableColumn id="10" name="TOTAL" dataDxfId="44" dataCellStyle="Monétaire [0]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3:M24" totalsRowShown="0" headerRowDxfId="43" dataDxfId="41" headerRowBorderDxfId="42" tableBorderDxfId="40">
  <autoFilter ref="B13:M24"/>
  <tableColumns count="12">
    <tableColumn id="1" name="REFERENCE" dataDxfId="39"/>
    <tableColumn id="2" name="NOM ARTICLE" dataDxfId="38"/>
    <tableColumn id="3" name="CATEGORIE" dataDxfId="37"/>
    <tableColumn id="4" name="FAMILLE" dataDxfId="36"/>
    <tableColumn id="5" name="DESCRIPTION" dataDxfId="35"/>
    <tableColumn id="6" name="PRIX UNITAIRE" dataDxfId="34" dataCellStyle="Monétaire"/>
    <tableColumn id="7" name="STOCK PRINCIPAL" dataDxfId="33">
      <calculatedColumnFormula>Tableau2[[#This Row],[DEPOT]]+Tableau2[[#This Row],[MAGASIN]]</calculatedColumnFormula>
    </tableColumn>
    <tableColumn id="8" name="DEPOT" dataDxfId="32"/>
    <tableColumn id="9" name="MAGASIN" dataDxfId="31"/>
    <tableColumn id="10" name="STOCK MIN" dataDxfId="30"/>
    <tableColumn id="11" name="STATUT" dataDxfId="29"/>
    <tableColumn id="12" name="VALEUR DE STOCK" dataDxfId="28" dataCellStyle="Monétaire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14" name="Table14" displayName="Table14" ref="B12:H17" totalsRowShown="0" headerRowDxfId="27" dataDxfId="26">
  <autoFilter ref="B12:H17"/>
  <tableColumns count="7">
    <tableColumn id="1" name="N CLIENT" dataDxfId="25"/>
    <tableColumn id="2" name="NOM" dataDxfId="24"/>
    <tableColumn id="3" name="ADRESSE" dataDxfId="23"/>
    <tableColumn id="4" name="TELEPHONE" dataDxfId="22"/>
    <tableColumn id="5" name="VILLE" dataDxfId="21"/>
    <tableColumn id="6" name="PAYS" dataDxfId="20"/>
    <tableColumn id="7" name="INFO TEXTE" dataDxfId="19">
      <calculatedColumnFormula>IFERROR(CONCATENATE(Table14[[#This Row],[NOM]],CHAR(10),Table14[[#This Row],[ADRESSE]],CHAR(10),Table14[[#This Row],[TELEPHONE]],CHAR(10),Table14[[#This Row],[VILLE]],"-",Table14[[#This Row],[PAYS]]),"")</calculatedColumnFormula>
    </tableColumn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9" name="Table12" displayName="Table12" ref="M15:V17" totalsRowShown="0" headerRowDxfId="18" dataDxfId="17">
  <autoFilter ref="M15:V17"/>
  <tableColumns count="10">
    <tableColumn id="1" name="DATE" dataDxfId="16"/>
    <tableColumn id="2" name="N FACTURE " dataDxfId="15"/>
    <tableColumn id="3" name="N ARTICLE" dataDxfId="14"/>
    <tableColumn id="4" name="ARTICLE" dataDxfId="13"/>
    <tableColumn id="5" name="QUANTITE" dataDxfId="12"/>
    <tableColumn id="6" name="PRIX UNITAIRE" dataDxfId="11" dataCellStyle="Monétaire [0]"/>
    <tableColumn id="7" name="REMISE UNITE" dataDxfId="10" dataCellStyle="Pourcentage"/>
    <tableColumn id="8" name="PRIX HT" dataDxfId="9"/>
    <tableColumn id="9" name="N CLIENT" dataDxfId="8"/>
    <tableColumn id="10" name="TOTAL TTC" dataDxfId="7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1" name="Table3" displayName="Table3" ref="AA12:AA17" totalsRowShown="0" headerRowDxfId="6" headerRowBorderDxfId="5">
  <autoFilter ref="AA12:AA17"/>
  <tableColumns count="1">
    <tableColumn id="1" name="Categori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3" name="Table4" displayName="Table4" ref="AC12:AC24" totalsRowShown="0" headerRowDxfId="4" headerRowBorderDxfId="3" totalsRowBorderDxfId="2">
  <autoFilter ref="AC12:AC24"/>
  <tableColumns count="1">
    <tableColumn id="1" name="Famille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4" name="Table1" displayName="Table1" ref="AE12:AE22" totalsRowShown="0">
  <autoFilter ref="AE12:AE22"/>
  <tableColumns count="1">
    <tableColumn id="1" name="Famille arab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5" name="Table9" displayName="Table9" ref="AG12:AG22" totalsRowShown="0">
  <autoFilter ref="AG12:AG22"/>
  <tableColumns count="1">
    <tableColumn id="1" name="Famille francais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6" name="Table10" displayName="Table10" ref="AI12:AI22" totalsRowShown="0">
  <autoFilter ref="AI12:AI22"/>
  <tableColumns count="1">
    <tableColumn id="1" name="Famille divers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7" name="Table11" displayName="Table11" ref="AK12:AK22" totalsRowShown="0">
  <autoFilter ref="AK12:AK22"/>
  <tableColumns count="1">
    <tableColumn id="1" name="Famille coran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Relationship Id="rId2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Relationship Id="rId2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table" Target="../tables/table4.xml"/><Relationship Id="rId1" Type="http://schemas.openxmlformats.org/officeDocument/2006/relationships/drawing" Target="../drawings/drawing5.xml"/><Relationship Id="rId2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4" Type="http://schemas.openxmlformats.org/officeDocument/2006/relationships/table" Target="../tables/table7.xml"/><Relationship Id="rId5" Type="http://schemas.openxmlformats.org/officeDocument/2006/relationships/table" Target="../tables/table8.xml"/><Relationship Id="rId6" Type="http://schemas.openxmlformats.org/officeDocument/2006/relationships/table" Target="../tables/table9.xml"/><Relationship Id="rId7" Type="http://schemas.openxmlformats.org/officeDocument/2006/relationships/table" Target="../tables/table10.xml"/><Relationship Id="rId1" Type="http://schemas.openxmlformats.org/officeDocument/2006/relationships/drawing" Target="../drawings/drawing7.xml"/><Relationship Id="rId2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B13:K15"/>
  <sheetViews>
    <sheetView tabSelected="1" workbookViewId="0">
      <selection activeCell="B14" sqref="B14:B15"/>
    </sheetView>
  </sheetViews>
  <sheetFormatPr baseColWidth="10" defaultColWidth="10.83203125" defaultRowHeight="18" x14ac:dyDescent="0"/>
  <cols>
    <col min="1" max="1" width="2.6640625" style="3" customWidth="1"/>
    <col min="2" max="2" width="15.83203125" style="3" customWidth="1"/>
    <col min="3" max="3" width="14.83203125" style="3" bestFit="1" customWidth="1"/>
    <col min="4" max="4" width="13.83203125" style="3" bestFit="1" customWidth="1"/>
    <col min="5" max="5" width="33.33203125" style="3" customWidth="1"/>
    <col min="6" max="6" width="14" style="3" bestFit="1" customWidth="1"/>
    <col min="7" max="7" width="18.1640625" style="3" bestFit="1" customWidth="1"/>
    <col min="8" max="8" width="17.6640625" style="3" bestFit="1" customWidth="1"/>
    <col min="9" max="9" width="19.5" style="3" customWidth="1"/>
    <col min="10" max="10" width="12.33203125" style="3" customWidth="1"/>
    <col min="11" max="11" width="18.83203125" style="3" customWidth="1"/>
    <col min="12" max="17" width="10.83203125" style="3"/>
    <col min="18" max="18" width="11.83203125" style="3" bestFit="1" customWidth="1"/>
    <col min="19" max="20" width="10.83203125" style="3"/>
    <col min="21" max="21" width="13.1640625" style="3" bestFit="1" customWidth="1"/>
    <col min="22" max="26" width="10.83203125" style="3"/>
    <col min="27" max="27" width="11.83203125" style="3" bestFit="1" customWidth="1"/>
    <col min="28" max="28" width="10.83203125" style="3"/>
    <col min="29" max="29" width="15.1640625" style="3" bestFit="1" customWidth="1"/>
    <col min="30" max="30" width="10.83203125" style="3"/>
    <col min="31" max="31" width="14.1640625" style="3" bestFit="1" customWidth="1"/>
    <col min="32" max="32" width="10.83203125" style="3"/>
    <col min="33" max="33" width="15.83203125" style="3" bestFit="1" customWidth="1"/>
    <col min="34" max="34" width="10.83203125" style="3"/>
    <col min="35" max="35" width="14.5" style="3" bestFit="1" customWidth="1"/>
    <col min="36" max="36" width="10.83203125" style="3"/>
    <col min="37" max="37" width="14.1640625" style="3" bestFit="1" customWidth="1"/>
    <col min="38" max="16384" width="10.83203125" style="3"/>
  </cols>
  <sheetData>
    <row r="13" spans="2:11">
      <c r="B13" s="40" t="s">
        <v>136</v>
      </c>
      <c r="C13" s="40" t="s">
        <v>137</v>
      </c>
      <c r="D13" s="40" t="s">
        <v>131</v>
      </c>
      <c r="E13" s="40" t="s">
        <v>133</v>
      </c>
      <c r="F13" s="40" t="s">
        <v>135</v>
      </c>
      <c r="G13" s="40" t="s">
        <v>5</v>
      </c>
      <c r="H13" s="40" t="s">
        <v>138</v>
      </c>
      <c r="I13" s="40" t="s">
        <v>139</v>
      </c>
      <c r="J13" s="40" t="s">
        <v>103</v>
      </c>
      <c r="K13" s="40" t="s">
        <v>143</v>
      </c>
    </row>
    <row r="14" spans="2:11">
      <c r="B14" s="64">
        <v>43713.704930555556</v>
      </c>
      <c r="C14" s="3">
        <v>27</v>
      </c>
      <c r="D14" s="3" t="s">
        <v>102</v>
      </c>
      <c r="E14" s="3" t="s">
        <v>97</v>
      </c>
      <c r="F14" s="3">
        <v>5</v>
      </c>
      <c r="G14" s="44">
        <v>100</v>
      </c>
      <c r="H14" s="3">
        <v>0.05</v>
      </c>
      <c r="I14" s="44">
        <v>95</v>
      </c>
      <c r="J14" s="3">
        <v>3</v>
      </c>
      <c r="K14" s="44">
        <v>475</v>
      </c>
    </row>
    <row r="15" spans="2:11">
      <c r="B15" s="64">
        <v>43713.705127314817</v>
      </c>
      <c r="C15" s="3">
        <v>27</v>
      </c>
      <c r="D15" s="3" t="s">
        <v>102</v>
      </c>
      <c r="E15" s="3" t="s">
        <v>97</v>
      </c>
      <c r="F15" s="3">
        <v>7</v>
      </c>
      <c r="G15" s="44">
        <v>100</v>
      </c>
      <c r="H15" s="3">
        <v>0.1</v>
      </c>
      <c r="I15" s="44">
        <v>90</v>
      </c>
      <c r="J15" s="3">
        <v>3</v>
      </c>
      <c r="K15" s="44">
        <v>630</v>
      </c>
    </row>
  </sheetData>
  <pageMargins left="0.7" right="0.7" top="0.75" bottom="0.75" header="0.3" footer="0.3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"/>
  <sheetViews>
    <sheetView workbookViewId="0">
      <selection activeCell="H45" sqref="H45"/>
    </sheetView>
  </sheetViews>
  <sheetFormatPr baseColWidth="10" defaultColWidth="10.83203125" defaultRowHeight="14" x14ac:dyDescent="0"/>
  <cols>
    <col min="1" max="16384" width="10.83203125" style="1"/>
  </cols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B13:M24"/>
  <sheetViews>
    <sheetView showGridLines="0" workbookViewId="0">
      <selection activeCell="B14" sqref="B14:B19"/>
    </sheetView>
  </sheetViews>
  <sheetFormatPr baseColWidth="10" defaultColWidth="10.83203125" defaultRowHeight="18" x14ac:dyDescent="0"/>
  <cols>
    <col min="1" max="1" width="2.6640625" style="3" customWidth="1"/>
    <col min="2" max="2" width="17.6640625" style="3" bestFit="1" customWidth="1"/>
    <col min="3" max="3" width="19.6640625" style="3" bestFit="1" customWidth="1"/>
    <col min="4" max="4" width="17.5" style="3" bestFit="1" customWidth="1"/>
    <col min="5" max="5" width="14.5" style="3" bestFit="1" customWidth="1"/>
    <col min="6" max="6" width="19.5" style="3" bestFit="1" customWidth="1"/>
    <col min="7" max="7" width="21" style="3" bestFit="1" customWidth="1"/>
    <col min="8" max="8" width="23.83203125" style="3" bestFit="1" customWidth="1"/>
    <col min="9" max="9" width="12.83203125" style="3" bestFit="1" customWidth="1"/>
    <col min="10" max="10" width="15.33203125" style="3" bestFit="1" customWidth="1"/>
    <col min="11" max="11" width="17" style="3" bestFit="1" customWidth="1"/>
    <col min="12" max="12" width="14.1640625" style="3" bestFit="1" customWidth="1"/>
    <col min="13" max="13" width="24.5" style="3" bestFit="1" customWidth="1"/>
    <col min="14" max="16384" width="10.83203125" style="3"/>
  </cols>
  <sheetData>
    <row r="13" spans="2:13" ht="19" thickBot="1">
      <c r="B13" s="24" t="s">
        <v>0</v>
      </c>
      <c r="C13" s="24" t="s">
        <v>1</v>
      </c>
      <c r="D13" s="24" t="s">
        <v>2</v>
      </c>
      <c r="E13" s="24" t="s">
        <v>3</v>
      </c>
      <c r="F13" s="24" t="s">
        <v>4</v>
      </c>
      <c r="G13" s="24" t="s">
        <v>5</v>
      </c>
      <c r="H13" s="24" t="s">
        <v>6</v>
      </c>
      <c r="I13" s="24" t="s">
        <v>7</v>
      </c>
      <c r="J13" s="24" t="s">
        <v>8</v>
      </c>
      <c r="K13" s="24" t="s">
        <v>9</v>
      </c>
      <c r="L13" s="24" t="s">
        <v>10</v>
      </c>
      <c r="M13" s="24" t="s">
        <v>11</v>
      </c>
    </row>
    <row r="14" spans="2:13">
      <c r="B14" s="25" t="s">
        <v>85</v>
      </c>
      <c r="C14" s="25" t="s">
        <v>86</v>
      </c>
      <c r="D14" s="25" t="s">
        <v>14</v>
      </c>
      <c r="E14" s="25" t="s">
        <v>33</v>
      </c>
      <c r="F14" s="25" t="s">
        <v>87</v>
      </c>
      <c r="G14" s="26">
        <v>6500</v>
      </c>
      <c r="H14" s="28">
        <f>Tableau2[[#This Row],[DEPOT]]+Tableau2[[#This Row],[MAGASIN]]</f>
        <v>164</v>
      </c>
      <c r="I14" s="25">
        <v>128</v>
      </c>
      <c r="J14" s="25">
        <v>36</v>
      </c>
      <c r="K14" s="25">
        <v>10</v>
      </c>
      <c r="L14" s="25"/>
      <c r="M14" s="27"/>
    </row>
    <row r="15" spans="2:13">
      <c r="B15" s="25" t="s">
        <v>88</v>
      </c>
      <c r="C15" s="25" t="s">
        <v>89</v>
      </c>
      <c r="D15" s="25" t="s">
        <v>15</v>
      </c>
      <c r="E15" s="25" t="s">
        <v>30</v>
      </c>
      <c r="F15" s="25" t="s">
        <v>90</v>
      </c>
      <c r="G15" s="26">
        <v>1000</v>
      </c>
      <c r="H15" s="28">
        <f>Tableau2[[#This Row],[DEPOT]]+Tableau2[[#This Row],[MAGASIN]]</f>
        <v>290</v>
      </c>
      <c r="I15" s="25">
        <v>254</v>
      </c>
      <c r="J15" s="25">
        <v>36</v>
      </c>
      <c r="K15" s="25">
        <v>10</v>
      </c>
      <c r="L15" s="25"/>
      <c r="M15" s="27"/>
    </row>
    <row r="16" spans="2:13">
      <c r="B16" s="25" t="s">
        <v>91</v>
      </c>
      <c r="C16" s="25" t="s">
        <v>92</v>
      </c>
      <c r="D16" s="25" t="s">
        <v>13</v>
      </c>
      <c r="E16" s="25" t="s">
        <v>32</v>
      </c>
      <c r="F16" s="25" t="s">
        <v>93</v>
      </c>
      <c r="G16" s="26">
        <v>1500</v>
      </c>
      <c r="H16" s="28">
        <f>Tableau2[[#This Row],[DEPOT]]+Tableau2[[#This Row],[MAGASIN]]</f>
        <v>422</v>
      </c>
      <c r="I16" s="25">
        <v>364</v>
      </c>
      <c r="J16" s="25">
        <v>58</v>
      </c>
      <c r="K16" s="25">
        <v>15</v>
      </c>
      <c r="L16" s="25"/>
      <c r="M16" s="27"/>
    </row>
    <row r="17" spans="2:13">
      <c r="B17" s="25" t="s">
        <v>94</v>
      </c>
      <c r="C17" s="25" t="s">
        <v>95</v>
      </c>
      <c r="D17" s="25" t="s">
        <v>26</v>
      </c>
      <c r="E17" s="25" t="s">
        <v>34</v>
      </c>
      <c r="F17" s="25" t="s">
        <v>96</v>
      </c>
      <c r="G17" s="26">
        <v>3500</v>
      </c>
      <c r="H17" s="28">
        <f>Tableau2[[#This Row],[DEPOT]]+Tableau2[[#This Row],[MAGASIN]]</f>
        <v>90</v>
      </c>
      <c r="I17" s="25">
        <v>65</v>
      </c>
      <c r="J17" s="25">
        <v>25</v>
      </c>
      <c r="K17" s="25">
        <v>7</v>
      </c>
      <c r="L17" s="25"/>
      <c r="M17" s="27"/>
    </row>
    <row r="18" spans="2:13">
      <c r="B18" s="25" t="s">
        <v>102</v>
      </c>
      <c r="C18" s="25" t="s">
        <v>97</v>
      </c>
      <c r="D18" s="25" t="s">
        <v>27</v>
      </c>
      <c r="E18" s="25" t="s">
        <v>38</v>
      </c>
      <c r="F18" s="25" t="s">
        <v>98</v>
      </c>
      <c r="G18" s="26">
        <v>100</v>
      </c>
      <c r="H18" s="28">
        <f>Tableau2[[#This Row],[DEPOT]]+Tableau2[[#This Row],[MAGASIN]]</f>
        <v>390</v>
      </c>
      <c r="I18" s="25">
        <v>325</v>
      </c>
      <c r="J18" s="25">
        <v>65</v>
      </c>
      <c r="K18" s="25">
        <v>15</v>
      </c>
      <c r="L18" s="25"/>
      <c r="M18" s="27"/>
    </row>
    <row r="19" spans="2:13">
      <c r="B19" s="25" t="s">
        <v>99</v>
      </c>
      <c r="C19" s="25" t="s">
        <v>100</v>
      </c>
      <c r="D19" s="25" t="s">
        <v>27</v>
      </c>
      <c r="E19" s="25" t="s">
        <v>37</v>
      </c>
      <c r="F19" s="25" t="s">
        <v>101</v>
      </c>
      <c r="G19" s="26">
        <v>4500</v>
      </c>
      <c r="H19" s="28">
        <f>Tableau2[[#This Row],[DEPOT]]+Tableau2[[#This Row],[MAGASIN]]</f>
        <v>90</v>
      </c>
      <c r="I19" s="25">
        <v>75</v>
      </c>
      <c r="J19" s="25">
        <v>15</v>
      </c>
      <c r="K19" s="25">
        <v>5</v>
      </c>
      <c r="L19" s="25"/>
      <c r="M19" s="27"/>
    </row>
    <row r="20" spans="2:13">
      <c r="B20" s="25" t="s">
        <v>146</v>
      </c>
      <c r="C20" s="25" t="s">
        <v>147</v>
      </c>
      <c r="D20" s="25" t="s">
        <v>15</v>
      </c>
      <c r="E20" s="25" t="s">
        <v>29</v>
      </c>
      <c r="F20" s="25" t="s">
        <v>148</v>
      </c>
      <c r="G20" s="26">
        <v>2500</v>
      </c>
      <c r="H20" s="50">
        <f>Tableau2[[#This Row],[DEPOT]]+Tableau2[[#This Row],[MAGASIN]]</f>
        <v>419</v>
      </c>
      <c r="I20" s="25">
        <v>354</v>
      </c>
      <c r="J20" s="25">
        <v>65</v>
      </c>
      <c r="K20" s="25">
        <v>10</v>
      </c>
      <c r="L20" s="25"/>
      <c r="M20" s="27"/>
    </row>
    <row r="21" spans="2:13">
      <c r="B21" s="25" t="s">
        <v>149</v>
      </c>
      <c r="C21" s="25" t="s">
        <v>150</v>
      </c>
      <c r="D21" s="25" t="s">
        <v>15</v>
      </c>
      <c r="E21" s="25" t="s">
        <v>30</v>
      </c>
      <c r="F21" s="25" t="s">
        <v>151</v>
      </c>
      <c r="G21" s="26">
        <v>1000</v>
      </c>
      <c r="H21" s="50">
        <f>Tableau2[[#This Row],[DEPOT]]+Tableau2[[#This Row],[MAGASIN]]</f>
        <v>737</v>
      </c>
      <c r="I21" s="25">
        <v>652</v>
      </c>
      <c r="J21" s="25">
        <v>85</v>
      </c>
      <c r="K21" s="25">
        <v>15</v>
      </c>
      <c r="L21" s="25"/>
      <c r="M21" s="27"/>
    </row>
    <row r="22" spans="2:13">
      <c r="B22" s="25" t="s">
        <v>149</v>
      </c>
      <c r="C22" s="25" t="s">
        <v>152</v>
      </c>
      <c r="D22" s="25" t="s">
        <v>15</v>
      </c>
      <c r="E22" s="25" t="s">
        <v>29</v>
      </c>
      <c r="F22" s="25" t="s">
        <v>151</v>
      </c>
      <c r="G22" s="26">
        <v>1000</v>
      </c>
      <c r="H22" s="50">
        <f>Tableau2[[#This Row],[DEPOT]]+Tableau2[[#This Row],[MAGASIN]]</f>
        <v>757</v>
      </c>
      <c r="I22" s="25">
        <v>645</v>
      </c>
      <c r="J22" s="25">
        <v>112</v>
      </c>
      <c r="K22" s="25">
        <v>25</v>
      </c>
      <c r="L22" s="25"/>
      <c r="M22" s="27"/>
    </row>
    <row r="23" spans="2:13">
      <c r="B23" s="25" t="s">
        <v>153</v>
      </c>
      <c r="C23" s="25" t="s">
        <v>154</v>
      </c>
      <c r="D23" s="25" t="s">
        <v>15</v>
      </c>
      <c r="E23" s="25" t="s">
        <v>30</v>
      </c>
      <c r="F23" s="25" t="s">
        <v>90</v>
      </c>
      <c r="G23" s="26">
        <v>1000</v>
      </c>
      <c r="H23" s="50">
        <f>Tableau2[[#This Row],[DEPOT]]+Tableau2[[#This Row],[MAGASIN]]</f>
        <v>306</v>
      </c>
      <c r="I23" s="25">
        <v>254</v>
      </c>
      <c r="J23" s="25">
        <v>52</v>
      </c>
      <c r="K23" s="25">
        <v>20</v>
      </c>
      <c r="L23" s="25"/>
      <c r="M23" s="27"/>
    </row>
    <row r="24" spans="2:13">
      <c r="B24" s="25" t="s">
        <v>155</v>
      </c>
      <c r="C24" s="25" t="s">
        <v>156</v>
      </c>
      <c r="D24" s="25" t="s">
        <v>15</v>
      </c>
      <c r="E24" s="25" t="s">
        <v>30</v>
      </c>
      <c r="F24" s="25" t="s">
        <v>157</v>
      </c>
      <c r="G24" s="26">
        <v>500</v>
      </c>
      <c r="H24" s="50">
        <f>Tableau2[[#This Row],[DEPOT]]+Tableau2[[#This Row],[MAGASIN]]</f>
        <v>1435</v>
      </c>
      <c r="I24" s="25">
        <v>1325</v>
      </c>
      <c r="J24" s="25">
        <v>110</v>
      </c>
      <c r="K24" s="25">
        <v>25</v>
      </c>
      <c r="L24" s="25"/>
      <c r="M24" s="27"/>
    </row>
  </sheetData>
  <pageMargins left="0.7" right="0.7" top="0.75" bottom="0.75" header="0.3" footer="0.3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B12:H17"/>
  <sheetViews>
    <sheetView workbookViewId="0">
      <selection activeCell="D31" sqref="D31"/>
    </sheetView>
  </sheetViews>
  <sheetFormatPr baseColWidth="10" defaultColWidth="10.83203125" defaultRowHeight="18" x14ac:dyDescent="0"/>
  <cols>
    <col min="1" max="1" width="2.6640625" style="3" customWidth="1"/>
    <col min="2" max="7" width="28.1640625" style="3" customWidth="1"/>
    <col min="8" max="8" width="47.6640625" style="3" customWidth="1"/>
    <col min="9" max="17" width="10.83203125" style="3"/>
    <col min="18" max="18" width="11.83203125" style="3" bestFit="1" customWidth="1"/>
    <col min="19" max="20" width="10.83203125" style="3"/>
    <col min="21" max="21" width="13.1640625" style="3" bestFit="1" customWidth="1"/>
    <col min="22" max="26" width="10.83203125" style="3"/>
    <col min="27" max="27" width="11.83203125" style="3" bestFit="1" customWidth="1"/>
    <col min="28" max="28" width="10.83203125" style="3"/>
    <col min="29" max="29" width="15.1640625" style="3" bestFit="1" customWidth="1"/>
    <col min="30" max="30" width="10.83203125" style="3"/>
    <col min="31" max="31" width="14.1640625" style="3" bestFit="1" customWidth="1"/>
    <col min="32" max="32" width="10.83203125" style="3"/>
    <col min="33" max="33" width="15.83203125" style="3" bestFit="1" customWidth="1"/>
    <col min="34" max="34" width="10.83203125" style="3"/>
    <col min="35" max="35" width="14.5" style="3" bestFit="1" customWidth="1"/>
    <col min="36" max="36" width="10.83203125" style="3"/>
    <col min="37" max="37" width="14.1640625" style="3" bestFit="1" customWidth="1"/>
    <col min="38" max="16384" width="10.83203125" style="3"/>
  </cols>
  <sheetData>
    <row r="12" spans="2:8">
      <c r="B12" s="4" t="s">
        <v>103</v>
      </c>
      <c r="C12" s="4" t="s">
        <v>104</v>
      </c>
      <c r="D12" s="4" t="s">
        <v>105</v>
      </c>
      <c r="E12" s="4" t="s">
        <v>106</v>
      </c>
      <c r="F12" s="4" t="s">
        <v>107</v>
      </c>
      <c r="G12" s="4" t="s">
        <v>108</v>
      </c>
      <c r="H12" s="4" t="s">
        <v>109</v>
      </c>
    </row>
    <row r="13" spans="2:8">
      <c r="B13" s="4">
        <v>1</v>
      </c>
      <c r="C13" s="3" t="s">
        <v>110</v>
      </c>
      <c r="D13" s="3" t="s">
        <v>30</v>
      </c>
      <c r="E13" s="29" t="s">
        <v>111</v>
      </c>
      <c r="F13" s="3" t="s">
        <v>112</v>
      </c>
      <c r="G13" s="3" t="s">
        <v>113</v>
      </c>
      <c r="H13" s="32" t="str">
        <f>IFERROR(CONCATENATE(Table14[[#This Row],[NOM]],CHAR(10),Table14[[#This Row],[ADRESSE]],CHAR(10),Table14[[#This Row],[TELEPHONE]],CHAR(10),Table14[[#This Row],[VILLE]],"-",Table14[[#This Row],[PAYS]]),"")</f>
        <v>SERIGNE MBAYE THIAM
DAROU MINAME
76 287 33 21
TOUBA-SENEGAL</v>
      </c>
    </row>
    <row r="14" spans="2:8">
      <c r="B14" s="5">
        <v>2</v>
      </c>
      <c r="C14" s="30" t="s">
        <v>114</v>
      </c>
      <c r="D14" s="30" t="s">
        <v>115</v>
      </c>
      <c r="E14" s="31" t="s">
        <v>116</v>
      </c>
      <c r="F14" s="30" t="s">
        <v>117</v>
      </c>
      <c r="G14" s="30" t="s">
        <v>113</v>
      </c>
      <c r="H14" s="30" t="str">
        <f>IFERROR(CONCATENATE(Table14[[#This Row],[NOM]],CHAR(10),Table14[[#This Row],[ADRESSE]],CHAR(10),Table14[[#This Row],[TELEPHONE]],CHAR(10),Table14[[#This Row],[VILLE]],"-",Table14[[#This Row],[PAYS]]),"")</f>
        <v>BAYE DJILY
TOUBA HLM 2
78 572 23 16
TOUBA -SENEGAL</v>
      </c>
    </row>
    <row r="15" spans="2:8">
      <c r="B15" s="5">
        <v>3</v>
      </c>
      <c r="C15" s="30" t="s">
        <v>118</v>
      </c>
      <c r="D15" s="30" t="s">
        <v>119</v>
      </c>
      <c r="E15" s="31" t="s">
        <v>120</v>
      </c>
      <c r="F15" s="30" t="s">
        <v>117</v>
      </c>
      <c r="G15" s="30" t="s">
        <v>113</v>
      </c>
      <c r="H15" s="30" t="str">
        <f>IFERROR(CONCATENATE(Table14[[#This Row],[NOM]],CHAR(10),Table14[[#This Row],[ADRESSE]],CHAR(10),Table14[[#This Row],[TELEPHONE]],CHAR(10),Table14[[#This Row],[VILLE]],"-",Table14[[#This Row],[PAYS]]),"")</f>
        <v>EL HADJI
KHAYRA 2
77 322 56 80
TOUBA -SENEGAL</v>
      </c>
    </row>
    <row r="16" spans="2:8">
      <c r="B16" s="5">
        <v>4</v>
      </c>
      <c r="C16" s="30" t="s">
        <v>121</v>
      </c>
      <c r="D16" s="30" t="s">
        <v>122</v>
      </c>
      <c r="E16" s="31" t="s">
        <v>123</v>
      </c>
      <c r="F16" s="30" t="s">
        <v>117</v>
      </c>
      <c r="G16" s="30" t="s">
        <v>113</v>
      </c>
      <c r="H16" s="30" t="str">
        <f>IFERROR(CONCATENATE(Table14[[#This Row],[NOM]],CHAR(10),Table14[[#This Row],[ADRESSE]],CHAR(10),Table14[[#This Row],[TELEPHONE]],CHAR(10),Table14[[#This Row],[VILLE]],"-",Table14[[#This Row],[PAYS]]),"")</f>
        <v>CHEIKH SAYE DIOP
TOUBA SAAM
70 321 56 82
TOUBA -SENEGAL</v>
      </c>
    </row>
    <row r="17" spans="2:8">
      <c r="B17" s="5">
        <v>5</v>
      </c>
      <c r="C17" s="30" t="s">
        <v>124</v>
      </c>
      <c r="D17" s="30" t="s">
        <v>125</v>
      </c>
      <c r="E17" s="31" t="s">
        <v>126</v>
      </c>
      <c r="F17" s="30" t="s">
        <v>127</v>
      </c>
      <c r="G17" s="30" t="s">
        <v>113</v>
      </c>
      <c r="H17" s="30" t="str">
        <f>IFERROR(CONCATENATE(Table14[[#This Row],[NOM]],CHAR(10),Table14[[#This Row],[ADRESSE]],CHAR(10),Table14[[#This Row],[TELEPHONE]],CHAR(10),Table14[[#This Row],[VILLE]],"-",Table14[[#This Row],[PAYS]]),"")</f>
        <v>MATY
MBACKE BARY
76 325 12 46
MBACKE-SENEGAL</v>
      </c>
    </row>
  </sheetData>
  <pageMargins left="0.7" right="0.7" top="0.75" bottom="0.75" header="0.3" footer="0.3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 enableFormatConditionsCalculation="0"/>
  <dimension ref="B11:V33"/>
  <sheetViews>
    <sheetView workbookViewId="0">
      <selection activeCell="Q14" sqref="Q14"/>
    </sheetView>
  </sheetViews>
  <sheetFormatPr baseColWidth="10" defaultColWidth="10.83203125" defaultRowHeight="18" x14ac:dyDescent="0"/>
  <cols>
    <col min="1" max="1" width="2.6640625" style="3" customWidth="1"/>
    <col min="2" max="2" width="14.6640625" style="3" customWidth="1"/>
    <col min="3" max="3" width="16.1640625" style="3" customWidth="1"/>
    <col min="4" max="4" width="10.83203125" style="3"/>
    <col min="5" max="5" width="21.6640625" style="3" bestFit="1" customWidth="1"/>
    <col min="6" max="6" width="10.83203125" style="3"/>
    <col min="7" max="7" width="13.6640625" style="3" bestFit="1" customWidth="1"/>
    <col min="8" max="12" width="10.83203125" style="3"/>
    <col min="13" max="13" width="22" style="40" bestFit="1" customWidth="1"/>
    <col min="14" max="14" width="17.5" style="40" bestFit="1" customWidth="1"/>
    <col min="15" max="15" width="16.5" style="40" bestFit="1" customWidth="1"/>
    <col min="16" max="16" width="26.33203125" style="40" customWidth="1"/>
    <col min="17" max="17" width="16.6640625" style="40" bestFit="1" customWidth="1"/>
    <col min="18" max="18" width="20.83203125" style="40" bestFit="1" customWidth="1"/>
    <col min="19" max="19" width="20.33203125" style="40" bestFit="1" customWidth="1"/>
    <col min="20" max="21" width="16.6640625" style="40" customWidth="1"/>
    <col min="22" max="22" width="18.5" style="40" customWidth="1"/>
    <col min="23" max="26" width="10.83203125" style="3"/>
    <col min="27" max="27" width="11.83203125" style="3" bestFit="1" customWidth="1"/>
    <col min="28" max="28" width="10.83203125" style="3"/>
    <col min="29" max="29" width="15.1640625" style="3" bestFit="1" customWidth="1"/>
    <col min="30" max="30" width="10.83203125" style="3"/>
    <col min="31" max="31" width="14.1640625" style="3" bestFit="1" customWidth="1"/>
    <col min="32" max="32" width="10.83203125" style="3"/>
    <col min="33" max="33" width="15.83203125" style="3" bestFit="1" customWidth="1"/>
    <col min="34" max="34" width="10.83203125" style="3"/>
    <col min="35" max="35" width="14.5" style="3" bestFit="1" customWidth="1"/>
    <col min="36" max="36" width="10.83203125" style="3"/>
    <col min="37" max="37" width="14.1640625" style="3" bestFit="1" customWidth="1"/>
    <col min="38" max="16384" width="10.83203125" style="3"/>
  </cols>
  <sheetData>
    <row r="11" spans="2:22">
      <c r="N11" s="40" t="s">
        <v>141</v>
      </c>
      <c r="P11" s="40" t="s">
        <v>142</v>
      </c>
    </row>
    <row r="14" spans="2:22" ht="19" thickBot="1"/>
    <row r="15" spans="2:22" ht="19" thickBot="1">
      <c r="B15" s="38" t="s">
        <v>128</v>
      </c>
      <c r="C15" s="46">
        <v>27</v>
      </c>
      <c r="G15" s="37" t="s">
        <v>130</v>
      </c>
      <c r="H15" s="52" t="str">
        <f>IFERROR(INDEX(CLIENT!H13:H18,MATCH(CAISSE!C17,CLIENT!B13:B17,0)),"")</f>
        <v>SERIGNE MBAYE THIAM
DAROU MINAME
76 287 33 21
TOUBA-SENEGAL</v>
      </c>
      <c r="I15" s="53"/>
      <c r="J15" s="53"/>
      <c r="K15" s="54"/>
      <c r="M15" s="47" t="s">
        <v>136</v>
      </c>
      <c r="N15" s="47" t="s">
        <v>144</v>
      </c>
      <c r="O15" s="47" t="s">
        <v>131</v>
      </c>
      <c r="P15" s="47" t="s">
        <v>133</v>
      </c>
      <c r="Q15" s="47" t="s">
        <v>135</v>
      </c>
      <c r="R15" s="47" t="s">
        <v>5</v>
      </c>
      <c r="S15" s="47" t="s">
        <v>138</v>
      </c>
      <c r="T15" s="47" t="s">
        <v>139</v>
      </c>
      <c r="U15" s="47" t="s">
        <v>103</v>
      </c>
      <c r="V15" s="47" t="s">
        <v>145</v>
      </c>
    </row>
    <row r="16" spans="2:22" ht="19" thickBot="1">
      <c r="H16" s="55"/>
      <c r="I16" s="56"/>
      <c r="J16" s="56"/>
      <c r="K16" s="57"/>
      <c r="M16" s="63">
        <v>43714.51326388889</v>
      </c>
      <c r="N16" s="51">
        <v>27</v>
      </c>
      <c r="O16" s="51" t="s">
        <v>153</v>
      </c>
      <c r="P16" s="51" t="s">
        <v>154</v>
      </c>
      <c r="Q16" s="51">
        <v>3</v>
      </c>
      <c r="R16" s="45">
        <v>1000</v>
      </c>
      <c r="S16" s="49"/>
      <c r="T16" s="48"/>
      <c r="U16" s="51">
        <v>1</v>
      </c>
      <c r="V16" s="48"/>
    </row>
    <row r="17" spans="2:22" ht="19" thickBot="1">
      <c r="B17" s="38" t="s">
        <v>129</v>
      </c>
      <c r="C17" s="41">
        <v>1</v>
      </c>
      <c r="H17" s="55"/>
      <c r="I17" s="56"/>
      <c r="J17" s="56"/>
      <c r="K17" s="57"/>
      <c r="M17" s="63">
        <v>43714.513414351852</v>
      </c>
      <c r="N17" s="51">
        <v>27</v>
      </c>
      <c r="O17" s="51" t="s">
        <v>102</v>
      </c>
      <c r="P17" s="51" t="s">
        <v>97</v>
      </c>
      <c r="Q17" s="51">
        <v>5</v>
      </c>
      <c r="R17" s="45">
        <v>100</v>
      </c>
      <c r="S17" s="49">
        <v>0.05</v>
      </c>
      <c r="T17" s="48"/>
      <c r="U17" s="51">
        <v>1</v>
      </c>
      <c r="V17" s="48"/>
    </row>
    <row r="18" spans="2:22">
      <c r="H18" s="55"/>
      <c r="I18" s="56"/>
      <c r="J18" s="56"/>
      <c r="K18" s="57"/>
    </row>
    <row r="19" spans="2:22">
      <c r="H19" s="55"/>
      <c r="I19" s="56"/>
      <c r="J19" s="56"/>
      <c r="K19" s="57"/>
    </row>
    <row r="20" spans="2:22" ht="19" thickBot="1">
      <c r="H20" s="58"/>
      <c r="I20" s="59"/>
      <c r="J20" s="59"/>
      <c r="K20" s="60"/>
    </row>
    <row r="23" spans="2:22" ht="19" thickBot="1"/>
    <row r="24" spans="2:22" ht="19" thickBot="1">
      <c r="B24" s="39" t="s">
        <v>131</v>
      </c>
      <c r="C24" s="43"/>
      <c r="D24" s="39" t="s">
        <v>133</v>
      </c>
      <c r="E24" s="36" t="str">
        <f>IFERROR(INDEX(Tableau2[NOM ARTICLE],MATCH(CAISSE!C24,Tableau2[REFERENCE],0)),"")</f>
        <v/>
      </c>
      <c r="F24" s="39" t="s">
        <v>135</v>
      </c>
      <c r="G24" s="42"/>
    </row>
    <row r="25" spans="2:22" ht="19" thickBot="1">
      <c r="B25" s="39" t="s">
        <v>5</v>
      </c>
      <c r="C25" s="34" t="str">
        <f>IFERROR(INDEX(Tableau2[PRIX UNITAIRE],MATCH(CAISSE!C24,Tableau2[REFERENCE],0)),"")</f>
        <v/>
      </c>
      <c r="D25" s="39" t="s">
        <v>134</v>
      </c>
      <c r="E25" s="35" t="str">
        <f>IFERROR(INDEX(Tableau2[STOCK PRINCIPAL],MATCH(CAISSE!C24,Tableau2[REFERENCE],0)),"")</f>
        <v/>
      </c>
    </row>
    <row r="26" spans="2:22" ht="19" thickBot="1">
      <c r="B26" s="39" t="s">
        <v>132</v>
      </c>
      <c r="C26" s="33"/>
    </row>
    <row r="29" spans="2:22">
      <c r="I29" s="3" t="s">
        <v>140</v>
      </c>
    </row>
    <row r="30" spans="2:22">
      <c r="B30" s="61" t="s">
        <v>140</v>
      </c>
      <c r="C30" s="61"/>
      <c r="D30" s="61"/>
      <c r="E30" s="61"/>
      <c r="F30" s="61"/>
      <c r="G30" s="61"/>
    </row>
    <row r="31" spans="2:22">
      <c r="B31" s="61"/>
      <c r="C31" s="61"/>
      <c r="D31" s="61"/>
      <c r="E31" s="61"/>
      <c r="F31" s="61"/>
      <c r="G31" s="61"/>
    </row>
    <row r="32" spans="2:22">
      <c r="B32" s="61"/>
      <c r="C32" s="61"/>
      <c r="D32" s="61"/>
      <c r="E32" s="61"/>
      <c r="F32" s="61"/>
      <c r="G32" s="61"/>
    </row>
    <row r="33" spans="2:7">
      <c r="B33" s="61"/>
      <c r="C33" s="61"/>
      <c r="D33" s="61"/>
      <c r="E33" s="61"/>
      <c r="F33" s="61"/>
      <c r="G33" s="61"/>
    </row>
  </sheetData>
  <mergeCells count="2">
    <mergeCell ref="H15:K20"/>
    <mergeCell ref="B30:G33"/>
  </mergeCells>
  <dataValidations count="3">
    <dataValidation type="list" allowBlank="1" showInputMessage="1" showErrorMessage="1" sqref="C17">
      <formula1>N_Client</formula1>
    </dataValidation>
    <dataValidation type="list" allowBlank="1" showInputMessage="1" showErrorMessage="1" sqref="C24">
      <formula1>n_article</formula1>
    </dataValidation>
    <dataValidation type="list" allowBlank="1" showInputMessage="1" showErrorMessage="1" sqref="C26">
      <formula1>"5%,10%"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4" r:id="rId3" name="Button 6">
              <controlPr defaultSize="0" print="0" autoFill="0" autoPict="0" macro="[0]!ajouter_panier">
                <anchor>
                  <from>
                    <xdr:col>8</xdr:col>
                    <xdr:colOff>0</xdr:colOff>
                    <xdr:row>23</xdr:row>
                    <xdr:rowOff>38100</xdr:rowOff>
                  </from>
                  <to>
                    <xdr:col>11</xdr:col>
                    <xdr:colOff>0</xdr:colOff>
                    <xdr:row>26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7183" r:id="rId4" name="Button 15">
              <controlPr defaultSize="0" print="0" autoFill="0" autoPict="0" macro="[0]!valider_vente">
                <anchor>
                  <from>
                    <xdr:col>16</xdr:col>
                    <xdr:colOff>749300</xdr:colOff>
                    <xdr:row>10</xdr:row>
                    <xdr:rowOff>38100</xdr:rowOff>
                  </from>
                  <to>
                    <xdr:col>18</xdr:col>
                    <xdr:colOff>787400</xdr:colOff>
                    <xdr:row>13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"/>
  <sheetViews>
    <sheetView workbookViewId="0">
      <selection activeCell="G40" sqref="G40"/>
    </sheetView>
  </sheetViews>
  <sheetFormatPr baseColWidth="10" defaultColWidth="10.83203125" defaultRowHeight="18" x14ac:dyDescent="0"/>
  <cols>
    <col min="1" max="1" width="2.6640625" style="3" customWidth="1"/>
    <col min="2" max="17" width="10.83203125" style="3"/>
    <col min="18" max="18" width="11.83203125" style="3" bestFit="1" customWidth="1"/>
    <col min="19" max="20" width="10.83203125" style="3"/>
    <col min="21" max="21" width="13.1640625" style="3" bestFit="1" customWidth="1"/>
    <col min="22" max="26" width="10.83203125" style="3"/>
    <col min="27" max="27" width="11.83203125" style="3" bestFit="1" customWidth="1"/>
    <col min="28" max="28" width="10.83203125" style="3"/>
    <col min="29" max="29" width="15.1640625" style="3" bestFit="1" customWidth="1"/>
    <col min="30" max="30" width="10.83203125" style="3"/>
    <col min="31" max="31" width="14.1640625" style="3" bestFit="1" customWidth="1"/>
    <col min="32" max="32" width="10.83203125" style="3"/>
    <col min="33" max="33" width="15.83203125" style="3" bestFit="1" customWidth="1"/>
    <col min="34" max="34" width="10.83203125" style="3"/>
    <col min="35" max="35" width="14.5" style="3" bestFit="1" customWidth="1"/>
    <col min="36" max="36" width="10.83203125" style="3"/>
    <col min="37" max="37" width="14.1640625" style="3" bestFit="1" customWidth="1"/>
    <col min="38" max="16384" width="10.83203125" style="3"/>
  </cols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R12:AK33"/>
  <sheetViews>
    <sheetView topLeftCell="R1" workbookViewId="0">
      <selection activeCell="AA13" sqref="AA13:AA17"/>
    </sheetView>
  </sheetViews>
  <sheetFormatPr baseColWidth="10" defaultColWidth="10.83203125" defaultRowHeight="18" x14ac:dyDescent="0"/>
  <cols>
    <col min="1" max="1" width="2.6640625" style="3" customWidth="1"/>
    <col min="2" max="17" width="10.83203125" style="3"/>
    <col min="18" max="18" width="11.83203125" style="3" bestFit="1" customWidth="1"/>
    <col min="19" max="20" width="10.83203125" style="3"/>
    <col min="21" max="21" width="13.1640625" style="3" bestFit="1" customWidth="1"/>
    <col min="22" max="26" width="10.83203125" style="3"/>
    <col min="27" max="27" width="11.83203125" style="3" bestFit="1" customWidth="1"/>
    <col min="28" max="28" width="10.83203125" style="3"/>
    <col min="29" max="29" width="15.1640625" style="3" bestFit="1" customWidth="1"/>
    <col min="30" max="30" width="10.83203125" style="3"/>
    <col min="31" max="31" width="14.1640625" style="3" bestFit="1" customWidth="1"/>
    <col min="32" max="32" width="10.83203125" style="3"/>
    <col min="33" max="33" width="15.83203125" style="3" bestFit="1" customWidth="1"/>
    <col min="34" max="34" width="10.83203125" style="3"/>
    <col min="35" max="35" width="14.5" style="3" bestFit="1" customWidth="1"/>
    <col min="36" max="36" width="10.83203125" style="3"/>
    <col min="37" max="37" width="14.1640625" style="3" bestFit="1" customWidth="1"/>
    <col min="38" max="16384" width="10.83203125" style="3"/>
  </cols>
  <sheetData>
    <row r="12" spans="27:37" ht="19" thickBot="1">
      <c r="AA12" s="18" t="s">
        <v>25</v>
      </c>
      <c r="AC12" s="18" t="s">
        <v>28</v>
      </c>
      <c r="AE12" t="s">
        <v>41</v>
      </c>
      <c r="AG12" t="s">
        <v>52</v>
      </c>
      <c r="AI12" t="s">
        <v>63</v>
      </c>
      <c r="AK12" t="s">
        <v>74</v>
      </c>
    </row>
    <row r="13" spans="27:37" ht="19" thickTop="1">
      <c r="AA13" s="19" t="s">
        <v>14</v>
      </c>
      <c r="AC13" s="19" t="s">
        <v>29</v>
      </c>
      <c r="AE13" t="s">
        <v>42</v>
      </c>
      <c r="AG13" t="s">
        <v>53</v>
      </c>
      <c r="AI13" t="s">
        <v>64</v>
      </c>
      <c r="AK13" t="s">
        <v>75</v>
      </c>
    </row>
    <row r="14" spans="27:37">
      <c r="AA14" s="20" t="s">
        <v>15</v>
      </c>
      <c r="AC14" s="20" t="s">
        <v>30</v>
      </c>
      <c r="AE14" t="s">
        <v>43</v>
      </c>
      <c r="AG14" t="s">
        <v>54</v>
      </c>
      <c r="AI14" t="s">
        <v>65</v>
      </c>
      <c r="AK14" t="s">
        <v>76</v>
      </c>
    </row>
    <row r="15" spans="27:37">
      <c r="AA15" s="21" t="s">
        <v>13</v>
      </c>
      <c r="AC15" s="21" t="s">
        <v>31</v>
      </c>
      <c r="AE15" t="s">
        <v>44</v>
      </c>
      <c r="AG15" t="s">
        <v>55</v>
      </c>
      <c r="AI15" t="s">
        <v>66</v>
      </c>
      <c r="AK15" t="s">
        <v>77</v>
      </c>
    </row>
    <row r="16" spans="27:37">
      <c r="AA16" s="22" t="s">
        <v>26</v>
      </c>
      <c r="AC16" s="21" t="s">
        <v>32</v>
      </c>
      <c r="AE16" t="s">
        <v>45</v>
      </c>
      <c r="AG16" t="s">
        <v>56</v>
      </c>
      <c r="AI16" t="s">
        <v>67</v>
      </c>
      <c r="AK16" t="s">
        <v>78</v>
      </c>
    </row>
    <row r="17" spans="18:37">
      <c r="AA17" s="23" t="s">
        <v>27</v>
      </c>
      <c r="AC17" s="21" t="s">
        <v>33</v>
      </c>
      <c r="AE17" t="s">
        <v>46</v>
      </c>
      <c r="AG17" t="s">
        <v>57</v>
      </c>
      <c r="AI17" t="s">
        <v>68</v>
      </c>
      <c r="AK17" t="s">
        <v>79</v>
      </c>
    </row>
    <row r="18" spans="18:37">
      <c r="AC18" s="21" t="s">
        <v>34</v>
      </c>
      <c r="AE18" t="s">
        <v>47</v>
      </c>
      <c r="AG18" t="s">
        <v>58</v>
      </c>
      <c r="AI18" t="s">
        <v>69</v>
      </c>
      <c r="AK18" t="s">
        <v>80</v>
      </c>
    </row>
    <row r="19" spans="18:37">
      <c r="AC19" s="21" t="s">
        <v>35</v>
      </c>
      <c r="AE19" t="s">
        <v>48</v>
      </c>
      <c r="AG19" t="s">
        <v>59</v>
      </c>
      <c r="AI19" t="s">
        <v>70</v>
      </c>
      <c r="AK19" t="s">
        <v>81</v>
      </c>
    </row>
    <row r="20" spans="18:37">
      <c r="AC20" s="21" t="s">
        <v>36</v>
      </c>
      <c r="AE20" t="s">
        <v>49</v>
      </c>
      <c r="AG20" t="s">
        <v>60</v>
      </c>
      <c r="AI20" t="s">
        <v>71</v>
      </c>
      <c r="AK20" t="s">
        <v>82</v>
      </c>
    </row>
    <row r="21" spans="18:37">
      <c r="AC21" s="21" t="s">
        <v>37</v>
      </c>
      <c r="AE21" t="s">
        <v>50</v>
      </c>
      <c r="AG21" t="s">
        <v>61</v>
      </c>
      <c r="AI21" t="s">
        <v>72</v>
      </c>
      <c r="AK21" t="s">
        <v>83</v>
      </c>
    </row>
    <row r="22" spans="18:37">
      <c r="AC22" s="21" t="s">
        <v>38</v>
      </c>
      <c r="AE22" t="s">
        <v>51</v>
      </c>
      <c r="AG22" t="s">
        <v>62</v>
      </c>
      <c r="AI22" t="s">
        <v>73</v>
      </c>
      <c r="AK22" t="s">
        <v>84</v>
      </c>
    </row>
    <row r="23" spans="18:37">
      <c r="AC23" s="21" t="s">
        <v>39</v>
      </c>
    </row>
    <row r="24" spans="18:37">
      <c r="AC24" s="21" t="s">
        <v>40</v>
      </c>
    </row>
    <row r="26" spans="18:37">
      <c r="R26" s="2" t="s">
        <v>12</v>
      </c>
      <c r="S26" s="62"/>
      <c r="T26" s="62"/>
      <c r="U26" s="62"/>
    </row>
    <row r="27" spans="18:37" ht="19" thickBot="1"/>
    <row r="28" spans="18:37">
      <c r="R28" s="8" t="s">
        <v>13</v>
      </c>
      <c r="S28" s="9" t="s">
        <v>21</v>
      </c>
      <c r="T28" s="10">
        <v>11</v>
      </c>
      <c r="U28" s="11" t="str">
        <f t="shared" ref="U28:U29" si="0">S28&amp;TEXT(T28,"0000000")</f>
        <v>AR0000011</v>
      </c>
    </row>
    <row r="29" spans="18:37">
      <c r="R29" s="12" t="s">
        <v>14</v>
      </c>
      <c r="S29" s="6" t="s">
        <v>20</v>
      </c>
      <c r="T29" s="7">
        <v>1</v>
      </c>
      <c r="U29" s="13" t="str">
        <f t="shared" si="0"/>
        <v>qur0000001</v>
      </c>
    </row>
    <row r="30" spans="18:37">
      <c r="R30" s="12" t="s">
        <v>15</v>
      </c>
      <c r="S30" s="6" t="s">
        <v>19</v>
      </c>
      <c r="T30" s="7">
        <v>1</v>
      </c>
      <c r="U30" s="13" t="str">
        <f>S30&amp;TEXT(T30,"0000000")</f>
        <v>ksd0000001</v>
      </c>
    </row>
    <row r="31" spans="18:37">
      <c r="R31" s="12" t="s">
        <v>16</v>
      </c>
      <c r="S31" s="6" t="s">
        <v>22</v>
      </c>
      <c r="T31" s="7">
        <v>1</v>
      </c>
      <c r="U31" s="13" t="str">
        <f t="shared" ref="U31:U33" si="1">S31&amp;TEXT(T31,"0000000")</f>
        <v>fr0000001</v>
      </c>
    </row>
    <row r="32" spans="18:37">
      <c r="R32" s="12" t="s">
        <v>17</v>
      </c>
      <c r="S32" s="6" t="s">
        <v>23</v>
      </c>
      <c r="T32" s="7">
        <v>1</v>
      </c>
      <c r="U32" s="13" t="str">
        <f t="shared" si="1"/>
        <v>div0000001</v>
      </c>
    </row>
    <row r="33" spans="18:21" ht="19" thickBot="1">
      <c r="R33" s="14" t="s">
        <v>18</v>
      </c>
      <c r="S33" s="15" t="s">
        <v>24</v>
      </c>
      <c r="T33" s="16">
        <v>1</v>
      </c>
      <c r="U33" s="17" t="str">
        <f t="shared" si="1"/>
        <v>fact0000001</v>
      </c>
    </row>
  </sheetData>
  <mergeCells count="1">
    <mergeCell ref="S26:U26"/>
  </mergeCells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HISTORIQUE DES VENTES</vt:lpstr>
      <vt:lpstr>ACCUEIL</vt:lpstr>
      <vt:lpstr>ARTICLES</vt:lpstr>
      <vt:lpstr>CLIENT</vt:lpstr>
      <vt:lpstr>CAISSE</vt:lpstr>
      <vt:lpstr>LAYOUT</vt:lpstr>
      <vt:lpstr>Feuil2</vt:lpstr>
      <vt:lpstr>CONFIG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MULTISERVICES_IS</dc:creator>
  <cp:lastModifiedBy>mac</cp:lastModifiedBy>
  <dcterms:created xsi:type="dcterms:W3CDTF">2019-09-05T04:16:39Z</dcterms:created>
  <dcterms:modified xsi:type="dcterms:W3CDTF">2019-09-06T12:20:46Z</dcterms:modified>
</cp:coreProperties>
</file>