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929"/>
  <workbookPr showInkAnnotation="0"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gayraud_t\Desktop\Mission\Note de frais\"/>
    </mc:Choice>
  </mc:AlternateContent>
  <xr:revisionPtr revIDLastSave="0" documentId="13_ncr:1_{983B3173-7B26-41B3-B6B7-876C5B3BA82E}" xr6:coauthVersionLast="44" xr6:coauthVersionMax="44" xr10:uidLastSave="{00000000-0000-0000-0000-000000000000}"/>
  <bookViews>
    <workbookView xWindow="-120" yWindow="-120" windowWidth="29040" windowHeight="15840" xr2:uid="{7BA5BDCB-277D-405D-BC49-3489F679A2E9}"/>
  </bookViews>
  <sheets>
    <sheet name="Bilan" sheetId="1" r:id="rId1"/>
    <sheet name="Saisie" sheetId="6" r:id="rId2"/>
    <sheet name="Frais" sheetId="4" r:id="rId3"/>
    <sheet name="Extraction" sheetId="7" r:id="rId4"/>
    <sheet name="data" sheetId="3" r:id="rId5"/>
  </sheets>
  <definedNames>
    <definedName name="_xlnm._FilterDatabase" localSheetId="4" hidden="1">data!$I$1:$I$25</definedName>
    <definedName name="f_mission">OFFSET(p_mission,0,0,COUNTA(l_mission),1)</definedName>
    <definedName name="l_mission">data!$I:$I</definedName>
    <definedName name="p_mission">data!$I$2</definedName>
    <definedName name="_xlnm.Print_Area" localSheetId="0">Bilan!$A$1:$I$41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E1" i="3" l="1"/>
  <c r="F15" i="3" s="1"/>
  <c r="F14" i="3" l="1"/>
  <c r="F4" i="3"/>
  <c r="F6" i="3"/>
  <c r="F7" i="3"/>
  <c r="F11" i="3"/>
  <c r="F12" i="3"/>
  <c r="F13" i="3"/>
  <c r="F3" i="3"/>
  <c r="D6" i="4" l="1"/>
  <c r="D7" i="4"/>
  <c r="D8" i="4"/>
  <c r="D9" i="4"/>
  <c r="D10" i="4"/>
  <c r="D11" i="4"/>
  <c r="D12" i="4"/>
  <c r="AI9" i="7"/>
  <c r="AD7" i="3"/>
  <c r="AD8" i="3"/>
  <c r="AD9" i="3"/>
  <c r="AD10" i="3"/>
  <c r="AD11" i="3"/>
  <c r="AD12" i="3"/>
  <c r="AD13" i="3"/>
  <c r="AD14" i="3"/>
  <c r="AD15" i="3"/>
  <c r="AD16" i="3"/>
  <c r="AD17" i="3"/>
  <c r="AD18" i="3"/>
  <c r="AD19" i="3"/>
  <c r="AD20" i="3"/>
  <c r="AD21" i="3"/>
  <c r="AD22" i="3"/>
  <c r="AD23" i="3"/>
  <c r="AD24" i="3"/>
  <c r="AD25" i="3"/>
  <c r="AD26" i="3"/>
  <c r="AD27" i="3"/>
  <c r="AD28" i="3"/>
  <c r="AD29" i="3"/>
  <c r="AD30" i="3"/>
  <c r="AD31" i="3"/>
  <c r="AD32" i="3"/>
  <c r="AD33" i="3"/>
  <c r="AD34" i="3"/>
  <c r="AD35" i="3"/>
  <c r="AD36" i="3"/>
  <c r="AD37" i="3"/>
  <c r="AD38" i="3"/>
  <c r="AD39" i="3"/>
  <c r="AD40" i="3"/>
  <c r="AD41" i="3"/>
  <c r="AD6" i="3"/>
  <c r="L5" i="7"/>
  <c r="AX6" i="7"/>
  <c r="AY6" i="7"/>
  <c r="AZ6" i="7"/>
  <c r="AX7" i="7"/>
  <c r="AY7" i="7"/>
  <c r="AZ7" i="7"/>
  <c r="AX8" i="7"/>
  <c r="AY8" i="7"/>
  <c r="AZ8" i="7"/>
  <c r="AX9" i="7"/>
  <c r="AY9" i="7"/>
  <c r="AZ9" i="7"/>
  <c r="AX10" i="7"/>
  <c r="AY10" i="7"/>
  <c r="AZ10" i="7"/>
  <c r="AX11" i="7"/>
  <c r="AY11" i="7"/>
  <c r="AZ11" i="7"/>
  <c r="AX12" i="7"/>
  <c r="AY12" i="7"/>
  <c r="AZ12" i="7"/>
  <c r="AX13" i="7"/>
  <c r="AY13" i="7"/>
  <c r="AZ13" i="7"/>
  <c r="AX14" i="7"/>
  <c r="AY14" i="7"/>
  <c r="AZ14" i="7"/>
  <c r="AX15" i="7"/>
  <c r="AY15" i="7"/>
  <c r="AZ15" i="7"/>
  <c r="AX16" i="7"/>
  <c r="AY16" i="7"/>
  <c r="AZ16" i="7"/>
  <c r="AX17" i="7"/>
  <c r="AY17" i="7"/>
  <c r="AZ17" i="7"/>
  <c r="AX18" i="7"/>
  <c r="AY18" i="7"/>
  <c r="AZ18" i="7"/>
  <c r="AX19" i="7"/>
  <c r="AY19" i="7"/>
  <c r="AZ19" i="7"/>
  <c r="AX20" i="7"/>
  <c r="AY20" i="7"/>
  <c r="AZ20" i="7"/>
  <c r="AX21" i="7"/>
  <c r="AY21" i="7"/>
  <c r="AZ21" i="7"/>
  <c r="AX22" i="7"/>
  <c r="AY22" i="7"/>
  <c r="AZ22" i="7"/>
  <c r="AX23" i="7"/>
  <c r="AY23" i="7"/>
  <c r="AZ23" i="7"/>
  <c r="AX24" i="7"/>
  <c r="AY24" i="7"/>
  <c r="AZ24" i="7"/>
  <c r="AX25" i="7"/>
  <c r="AY25" i="7"/>
  <c r="AZ25" i="7"/>
  <c r="AX26" i="7"/>
  <c r="AY26" i="7"/>
  <c r="AZ26" i="7"/>
  <c r="AX27" i="7"/>
  <c r="AY27" i="7"/>
  <c r="AZ27" i="7"/>
  <c r="AX28" i="7"/>
  <c r="AY28" i="7"/>
  <c r="AZ28" i="7"/>
  <c r="AX29" i="7"/>
  <c r="AY29" i="7"/>
  <c r="AZ29" i="7"/>
  <c r="AX30" i="7"/>
  <c r="AY30" i="7"/>
  <c r="AZ30" i="7"/>
  <c r="AX31" i="7"/>
  <c r="AY31" i="7"/>
  <c r="AZ31" i="7"/>
  <c r="AX32" i="7"/>
  <c r="AY32" i="7"/>
  <c r="AZ32" i="7"/>
  <c r="AX33" i="7"/>
  <c r="AY33" i="7"/>
  <c r="AZ33" i="7"/>
  <c r="AX34" i="7"/>
  <c r="AY34" i="7"/>
  <c r="AZ34" i="7"/>
  <c r="AX35" i="7"/>
  <c r="AY35" i="7"/>
  <c r="AZ35" i="7"/>
  <c r="AY5" i="7"/>
  <c r="AZ5" i="7"/>
  <c r="AX5" i="7"/>
  <c r="J6" i="7"/>
  <c r="K6" i="7"/>
  <c r="L6" i="7"/>
  <c r="M6" i="7"/>
  <c r="N6" i="7"/>
  <c r="O6" i="7"/>
  <c r="P6" i="7"/>
  <c r="Q6" i="7"/>
  <c r="R6" i="7"/>
  <c r="S6" i="7"/>
  <c r="T6" i="7"/>
  <c r="U6" i="7"/>
  <c r="V6" i="7"/>
  <c r="W6" i="7"/>
  <c r="X6" i="7"/>
  <c r="Y6" i="7"/>
  <c r="Z6" i="7"/>
  <c r="AA6" i="7"/>
  <c r="AB6" i="7"/>
  <c r="AC6" i="7"/>
  <c r="AD6" i="7"/>
  <c r="AE6" i="7"/>
  <c r="AF6" i="7"/>
  <c r="AG6" i="7"/>
  <c r="AH6" i="7"/>
  <c r="J7" i="7"/>
  <c r="K7" i="7"/>
  <c r="L7" i="7"/>
  <c r="M7" i="7"/>
  <c r="N7" i="7"/>
  <c r="O7" i="7"/>
  <c r="P7" i="7"/>
  <c r="Q7" i="7"/>
  <c r="R7" i="7"/>
  <c r="S7" i="7"/>
  <c r="T7" i="7"/>
  <c r="U7" i="7"/>
  <c r="V7" i="7"/>
  <c r="W7" i="7"/>
  <c r="X7" i="7"/>
  <c r="Y7" i="7"/>
  <c r="Z7" i="7"/>
  <c r="AA7" i="7"/>
  <c r="AB7" i="7"/>
  <c r="AC7" i="7"/>
  <c r="AD7" i="7"/>
  <c r="AE7" i="7"/>
  <c r="AF7" i="7"/>
  <c r="AG7" i="7"/>
  <c r="AH7" i="7"/>
  <c r="J8" i="7"/>
  <c r="K8" i="7"/>
  <c r="L8" i="7"/>
  <c r="M8" i="7"/>
  <c r="N8" i="7"/>
  <c r="O8" i="7"/>
  <c r="P8" i="7"/>
  <c r="Q8" i="7"/>
  <c r="R8" i="7"/>
  <c r="S8" i="7"/>
  <c r="T8" i="7"/>
  <c r="U8" i="7"/>
  <c r="V8" i="7"/>
  <c r="W8" i="7"/>
  <c r="X8" i="7"/>
  <c r="Y8" i="7"/>
  <c r="Z8" i="7"/>
  <c r="AA8" i="7"/>
  <c r="AB8" i="7"/>
  <c r="AC8" i="7"/>
  <c r="AD8" i="7"/>
  <c r="AE8" i="7"/>
  <c r="AF8" i="7"/>
  <c r="AG8" i="7"/>
  <c r="AH8" i="7"/>
  <c r="J9" i="7"/>
  <c r="K9" i="7"/>
  <c r="L9" i="7"/>
  <c r="M9" i="7"/>
  <c r="N9" i="7"/>
  <c r="O9" i="7"/>
  <c r="P9" i="7"/>
  <c r="Q9" i="7"/>
  <c r="R9" i="7"/>
  <c r="S9" i="7"/>
  <c r="T9" i="7"/>
  <c r="U9" i="7"/>
  <c r="V9" i="7"/>
  <c r="W9" i="7"/>
  <c r="X9" i="7"/>
  <c r="Y9" i="7"/>
  <c r="Z9" i="7"/>
  <c r="AA9" i="7"/>
  <c r="AB9" i="7"/>
  <c r="AC9" i="7"/>
  <c r="AD9" i="7"/>
  <c r="AE9" i="7"/>
  <c r="AF9" i="7"/>
  <c r="AG9" i="7"/>
  <c r="AH9" i="7"/>
  <c r="J10" i="7"/>
  <c r="K10" i="7"/>
  <c r="L10" i="7"/>
  <c r="M10" i="7"/>
  <c r="N10" i="7"/>
  <c r="O10" i="7"/>
  <c r="P10" i="7"/>
  <c r="Q10" i="7"/>
  <c r="R10" i="7"/>
  <c r="S10" i="7"/>
  <c r="T10" i="7"/>
  <c r="U10" i="7"/>
  <c r="V10" i="7"/>
  <c r="W10" i="7"/>
  <c r="X10" i="7"/>
  <c r="Y10" i="7"/>
  <c r="Z10" i="7"/>
  <c r="AA10" i="7"/>
  <c r="AB10" i="7"/>
  <c r="AC10" i="7"/>
  <c r="AD10" i="7"/>
  <c r="AE10" i="7"/>
  <c r="AF10" i="7"/>
  <c r="AG10" i="7"/>
  <c r="AH10" i="7"/>
  <c r="J11" i="7"/>
  <c r="K11" i="7"/>
  <c r="L11" i="7"/>
  <c r="M11" i="7"/>
  <c r="N11" i="7"/>
  <c r="O11" i="7"/>
  <c r="P11" i="7"/>
  <c r="Q11" i="7"/>
  <c r="R11" i="7"/>
  <c r="S11" i="7"/>
  <c r="T11" i="7"/>
  <c r="U11" i="7"/>
  <c r="V11" i="7"/>
  <c r="W11" i="7"/>
  <c r="X11" i="7"/>
  <c r="Y11" i="7"/>
  <c r="Z11" i="7"/>
  <c r="AA11" i="7"/>
  <c r="AB11" i="7"/>
  <c r="AC11" i="7"/>
  <c r="AD11" i="7"/>
  <c r="AE11" i="7"/>
  <c r="AF11" i="7"/>
  <c r="AG11" i="7"/>
  <c r="AH11" i="7"/>
  <c r="J12" i="7"/>
  <c r="K12" i="7"/>
  <c r="L12" i="7"/>
  <c r="M12" i="7"/>
  <c r="N12" i="7"/>
  <c r="O12" i="7"/>
  <c r="P12" i="7"/>
  <c r="Q12" i="7"/>
  <c r="R12" i="7"/>
  <c r="S12" i="7"/>
  <c r="T12" i="7"/>
  <c r="U12" i="7"/>
  <c r="V12" i="7"/>
  <c r="W12" i="7"/>
  <c r="X12" i="7"/>
  <c r="Y12" i="7"/>
  <c r="Z12" i="7"/>
  <c r="AA12" i="7"/>
  <c r="AB12" i="7"/>
  <c r="AC12" i="7"/>
  <c r="AD12" i="7"/>
  <c r="AE12" i="7"/>
  <c r="AF12" i="7"/>
  <c r="AG12" i="7"/>
  <c r="AH12" i="7"/>
  <c r="J13" i="7"/>
  <c r="K13" i="7"/>
  <c r="L13" i="7"/>
  <c r="M13" i="7"/>
  <c r="N13" i="7"/>
  <c r="O13" i="7"/>
  <c r="P13" i="7"/>
  <c r="Q13" i="7"/>
  <c r="R13" i="7"/>
  <c r="S13" i="7"/>
  <c r="T13" i="7"/>
  <c r="U13" i="7"/>
  <c r="V13" i="7"/>
  <c r="W13" i="7"/>
  <c r="X13" i="7"/>
  <c r="Y13" i="7"/>
  <c r="Z13" i="7"/>
  <c r="AA13" i="7"/>
  <c r="AB13" i="7"/>
  <c r="AC13" i="7"/>
  <c r="AD13" i="7"/>
  <c r="AE13" i="7"/>
  <c r="AF13" i="7"/>
  <c r="AG13" i="7"/>
  <c r="AH13" i="7"/>
  <c r="J14" i="7"/>
  <c r="K14" i="7"/>
  <c r="L14" i="7"/>
  <c r="M14" i="7"/>
  <c r="N14" i="7"/>
  <c r="O14" i="7"/>
  <c r="P14" i="7"/>
  <c r="Q14" i="7"/>
  <c r="R14" i="7"/>
  <c r="S14" i="7"/>
  <c r="T14" i="7"/>
  <c r="U14" i="7"/>
  <c r="V14" i="7"/>
  <c r="W14" i="7"/>
  <c r="X14" i="7"/>
  <c r="Y14" i="7"/>
  <c r="Z14" i="7"/>
  <c r="AA14" i="7"/>
  <c r="AB14" i="7"/>
  <c r="AC14" i="7"/>
  <c r="AD14" i="7"/>
  <c r="AE14" i="7"/>
  <c r="AF14" i="7"/>
  <c r="AG14" i="7"/>
  <c r="AH14" i="7"/>
  <c r="J15" i="7"/>
  <c r="K15" i="7"/>
  <c r="L15" i="7"/>
  <c r="M15" i="7"/>
  <c r="N15" i="7"/>
  <c r="O15" i="7"/>
  <c r="P15" i="7"/>
  <c r="Q15" i="7"/>
  <c r="R15" i="7"/>
  <c r="S15" i="7"/>
  <c r="T15" i="7"/>
  <c r="U15" i="7"/>
  <c r="V15" i="7"/>
  <c r="W15" i="7"/>
  <c r="X15" i="7"/>
  <c r="Y15" i="7"/>
  <c r="Z15" i="7"/>
  <c r="AA15" i="7"/>
  <c r="AB15" i="7"/>
  <c r="AC15" i="7"/>
  <c r="AD15" i="7"/>
  <c r="AE15" i="7"/>
  <c r="AF15" i="7"/>
  <c r="AG15" i="7"/>
  <c r="AH15" i="7"/>
  <c r="J16" i="7"/>
  <c r="K16" i="7"/>
  <c r="L16" i="7"/>
  <c r="M16" i="7"/>
  <c r="N16" i="7"/>
  <c r="O16" i="7"/>
  <c r="P16" i="7"/>
  <c r="Q16" i="7"/>
  <c r="R16" i="7"/>
  <c r="S16" i="7"/>
  <c r="T16" i="7"/>
  <c r="U16" i="7"/>
  <c r="V16" i="7"/>
  <c r="W16" i="7"/>
  <c r="X16" i="7"/>
  <c r="Y16" i="7"/>
  <c r="Z16" i="7"/>
  <c r="AA16" i="7"/>
  <c r="AB16" i="7"/>
  <c r="AC16" i="7"/>
  <c r="AD16" i="7"/>
  <c r="AE16" i="7"/>
  <c r="AF16" i="7"/>
  <c r="AG16" i="7"/>
  <c r="AH16" i="7"/>
  <c r="J17" i="7"/>
  <c r="K17" i="7"/>
  <c r="L17" i="7"/>
  <c r="M17" i="7"/>
  <c r="N17" i="7"/>
  <c r="O17" i="7"/>
  <c r="P17" i="7"/>
  <c r="Q17" i="7"/>
  <c r="R17" i="7"/>
  <c r="S17" i="7"/>
  <c r="T17" i="7"/>
  <c r="U17" i="7"/>
  <c r="V17" i="7"/>
  <c r="W17" i="7"/>
  <c r="X17" i="7"/>
  <c r="Y17" i="7"/>
  <c r="Z17" i="7"/>
  <c r="AA17" i="7"/>
  <c r="AB17" i="7"/>
  <c r="AC17" i="7"/>
  <c r="AD17" i="7"/>
  <c r="AE17" i="7"/>
  <c r="AF17" i="7"/>
  <c r="AG17" i="7"/>
  <c r="AH17" i="7"/>
  <c r="J18" i="7"/>
  <c r="K18" i="7"/>
  <c r="L18" i="7"/>
  <c r="M18" i="7"/>
  <c r="N18" i="7"/>
  <c r="O18" i="7"/>
  <c r="P18" i="7"/>
  <c r="Q18" i="7"/>
  <c r="R18" i="7"/>
  <c r="S18" i="7"/>
  <c r="T18" i="7"/>
  <c r="U18" i="7"/>
  <c r="V18" i="7"/>
  <c r="W18" i="7"/>
  <c r="X18" i="7"/>
  <c r="Y18" i="7"/>
  <c r="Z18" i="7"/>
  <c r="AA18" i="7"/>
  <c r="AB18" i="7"/>
  <c r="AC18" i="7"/>
  <c r="AD18" i="7"/>
  <c r="AE18" i="7"/>
  <c r="AF18" i="7"/>
  <c r="AG18" i="7"/>
  <c r="AH18" i="7"/>
  <c r="J19" i="7"/>
  <c r="K19" i="7"/>
  <c r="L19" i="7"/>
  <c r="M19" i="7"/>
  <c r="N19" i="7"/>
  <c r="O19" i="7"/>
  <c r="P19" i="7"/>
  <c r="Q19" i="7"/>
  <c r="R19" i="7"/>
  <c r="S19" i="7"/>
  <c r="T19" i="7"/>
  <c r="U19" i="7"/>
  <c r="V19" i="7"/>
  <c r="W19" i="7"/>
  <c r="X19" i="7"/>
  <c r="Y19" i="7"/>
  <c r="Z19" i="7"/>
  <c r="AA19" i="7"/>
  <c r="AB19" i="7"/>
  <c r="AC19" i="7"/>
  <c r="AD19" i="7"/>
  <c r="AE19" i="7"/>
  <c r="AF19" i="7"/>
  <c r="AG19" i="7"/>
  <c r="AH19" i="7"/>
  <c r="J20" i="7"/>
  <c r="K20" i="7"/>
  <c r="L20" i="7"/>
  <c r="M20" i="7"/>
  <c r="N20" i="7"/>
  <c r="O20" i="7"/>
  <c r="P20" i="7"/>
  <c r="Q20" i="7"/>
  <c r="R20" i="7"/>
  <c r="S20" i="7"/>
  <c r="T20" i="7"/>
  <c r="U20" i="7"/>
  <c r="V20" i="7"/>
  <c r="W20" i="7"/>
  <c r="X20" i="7"/>
  <c r="Y20" i="7"/>
  <c r="Z20" i="7"/>
  <c r="AA20" i="7"/>
  <c r="AB20" i="7"/>
  <c r="AC20" i="7"/>
  <c r="AD20" i="7"/>
  <c r="AE20" i="7"/>
  <c r="AF20" i="7"/>
  <c r="AG20" i="7"/>
  <c r="AH20" i="7"/>
  <c r="J21" i="7"/>
  <c r="K21" i="7"/>
  <c r="L21" i="7"/>
  <c r="M21" i="7"/>
  <c r="N21" i="7"/>
  <c r="O21" i="7"/>
  <c r="P21" i="7"/>
  <c r="Q21" i="7"/>
  <c r="R21" i="7"/>
  <c r="S21" i="7"/>
  <c r="T21" i="7"/>
  <c r="U21" i="7"/>
  <c r="V21" i="7"/>
  <c r="W21" i="7"/>
  <c r="X21" i="7"/>
  <c r="Y21" i="7"/>
  <c r="Z21" i="7"/>
  <c r="AA21" i="7"/>
  <c r="AB21" i="7"/>
  <c r="AC21" i="7"/>
  <c r="AD21" i="7"/>
  <c r="AE21" i="7"/>
  <c r="AF21" i="7"/>
  <c r="AG21" i="7"/>
  <c r="AH21" i="7"/>
  <c r="J22" i="7"/>
  <c r="K22" i="7"/>
  <c r="L22" i="7"/>
  <c r="M22" i="7"/>
  <c r="N22" i="7"/>
  <c r="O22" i="7"/>
  <c r="P22" i="7"/>
  <c r="Q22" i="7"/>
  <c r="R22" i="7"/>
  <c r="S22" i="7"/>
  <c r="T22" i="7"/>
  <c r="U22" i="7"/>
  <c r="V22" i="7"/>
  <c r="W22" i="7"/>
  <c r="X22" i="7"/>
  <c r="Y22" i="7"/>
  <c r="Z22" i="7"/>
  <c r="AA22" i="7"/>
  <c r="AB22" i="7"/>
  <c r="AC22" i="7"/>
  <c r="AD22" i="7"/>
  <c r="AE22" i="7"/>
  <c r="AF22" i="7"/>
  <c r="AG22" i="7"/>
  <c r="AH22" i="7"/>
  <c r="J23" i="7"/>
  <c r="K23" i="7"/>
  <c r="L23" i="7"/>
  <c r="M23" i="7"/>
  <c r="N23" i="7"/>
  <c r="O23" i="7"/>
  <c r="P23" i="7"/>
  <c r="Q23" i="7"/>
  <c r="R23" i="7"/>
  <c r="S23" i="7"/>
  <c r="T23" i="7"/>
  <c r="U23" i="7"/>
  <c r="V23" i="7"/>
  <c r="W23" i="7"/>
  <c r="X23" i="7"/>
  <c r="Y23" i="7"/>
  <c r="Z23" i="7"/>
  <c r="AA23" i="7"/>
  <c r="AB23" i="7"/>
  <c r="AC23" i="7"/>
  <c r="AD23" i="7"/>
  <c r="AE23" i="7"/>
  <c r="AF23" i="7"/>
  <c r="AG23" i="7"/>
  <c r="AH23" i="7"/>
  <c r="J24" i="7"/>
  <c r="K24" i="7"/>
  <c r="L24" i="7"/>
  <c r="M24" i="7"/>
  <c r="N24" i="7"/>
  <c r="O24" i="7"/>
  <c r="P24" i="7"/>
  <c r="Q24" i="7"/>
  <c r="R24" i="7"/>
  <c r="S24" i="7"/>
  <c r="T24" i="7"/>
  <c r="U24" i="7"/>
  <c r="V24" i="7"/>
  <c r="W24" i="7"/>
  <c r="X24" i="7"/>
  <c r="Y24" i="7"/>
  <c r="Z24" i="7"/>
  <c r="AA24" i="7"/>
  <c r="AB24" i="7"/>
  <c r="AC24" i="7"/>
  <c r="AD24" i="7"/>
  <c r="AE24" i="7"/>
  <c r="AF24" i="7"/>
  <c r="AG24" i="7"/>
  <c r="AH24" i="7"/>
  <c r="J25" i="7"/>
  <c r="K25" i="7"/>
  <c r="L25" i="7"/>
  <c r="M25" i="7"/>
  <c r="N25" i="7"/>
  <c r="O25" i="7"/>
  <c r="P25" i="7"/>
  <c r="Q25" i="7"/>
  <c r="R25" i="7"/>
  <c r="S25" i="7"/>
  <c r="T25" i="7"/>
  <c r="U25" i="7"/>
  <c r="V25" i="7"/>
  <c r="W25" i="7"/>
  <c r="X25" i="7"/>
  <c r="Y25" i="7"/>
  <c r="Z25" i="7"/>
  <c r="AA25" i="7"/>
  <c r="AB25" i="7"/>
  <c r="AC25" i="7"/>
  <c r="AD25" i="7"/>
  <c r="AE25" i="7"/>
  <c r="AF25" i="7"/>
  <c r="AG25" i="7"/>
  <c r="AH25" i="7"/>
  <c r="J26" i="7"/>
  <c r="K26" i="7"/>
  <c r="L26" i="7"/>
  <c r="M26" i="7"/>
  <c r="N26" i="7"/>
  <c r="O26" i="7"/>
  <c r="P26" i="7"/>
  <c r="Q26" i="7"/>
  <c r="R26" i="7"/>
  <c r="S26" i="7"/>
  <c r="T26" i="7"/>
  <c r="U26" i="7"/>
  <c r="V26" i="7"/>
  <c r="W26" i="7"/>
  <c r="X26" i="7"/>
  <c r="Y26" i="7"/>
  <c r="Z26" i="7"/>
  <c r="AA26" i="7"/>
  <c r="AB26" i="7"/>
  <c r="AC26" i="7"/>
  <c r="AD26" i="7"/>
  <c r="AE26" i="7"/>
  <c r="AF26" i="7"/>
  <c r="AG26" i="7"/>
  <c r="AH26" i="7"/>
  <c r="J27" i="7"/>
  <c r="K27" i="7"/>
  <c r="L27" i="7"/>
  <c r="M27" i="7"/>
  <c r="N27" i="7"/>
  <c r="O27" i="7"/>
  <c r="P27" i="7"/>
  <c r="Q27" i="7"/>
  <c r="R27" i="7"/>
  <c r="S27" i="7"/>
  <c r="T27" i="7"/>
  <c r="U27" i="7"/>
  <c r="V27" i="7"/>
  <c r="W27" i="7"/>
  <c r="X27" i="7"/>
  <c r="Y27" i="7"/>
  <c r="Z27" i="7"/>
  <c r="AA27" i="7"/>
  <c r="AB27" i="7"/>
  <c r="AC27" i="7"/>
  <c r="AD27" i="7"/>
  <c r="AE27" i="7"/>
  <c r="AF27" i="7"/>
  <c r="AG27" i="7"/>
  <c r="AH27" i="7"/>
  <c r="J28" i="7"/>
  <c r="K28" i="7"/>
  <c r="L28" i="7"/>
  <c r="M28" i="7"/>
  <c r="N28" i="7"/>
  <c r="O28" i="7"/>
  <c r="P28" i="7"/>
  <c r="Q28" i="7"/>
  <c r="R28" i="7"/>
  <c r="S28" i="7"/>
  <c r="T28" i="7"/>
  <c r="U28" i="7"/>
  <c r="V28" i="7"/>
  <c r="W28" i="7"/>
  <c r="X28" i="7"/>
  <c r="Y28" i="7"/>
  <c r="Z28" i="7"/>
  <c r="AA28" i="7"/>
  <c r="AB28" i="7"/>
  <c r="AC28" i="7"/>
  <c r="AD28" i="7"/>
  <c r="AE28" i="7"/>
  <c r="AF28" i="7"/>
  <c r="AG28" i="7"/>
  <c r="AH28" i="7"/>
  <c r="J29" i="7"/>
  <c r="K29" i="7"/>
  <c r="L29" i="7"/>
  <c r="M29" i="7"/>
  <c r="N29" i="7"/>
  <c r="O29" i="7"/>
  <c r="P29" i="7"/>
  <c r="Q29" i="7"/>
  <c r="R29" i="7"/>
  <c r="S29" i="7"/>
  <c r="T29" i="7"/>
  <c r="U29" i="7"/>
  <c r="V29" i="7"/>
  <c r="W29" i="7"/>
  <c r="X29" i="7"/>
  <c r="Y29" i="7"/>
  <c r="Z29" i="7"/>
  <c r="AA29" i="7"/>
  <c r="AB29" i="7"/>
  <c r="AC29" i="7"/>
  <c r="AD29" i="7"/>
  <c r="AE29" i="7"/>
  <c r="AF29" i="7"/>
  <c r="AG29" i="7"/>
  <c r="AH29" i="7"/>
  <c r="J30" i="7"/>
  <c r="K30" i="7"/>
  <c r="L30" i="7"/>
  <c r="M30" i="7"/>
  <c r="N30" i="7"/>
  <c r="O30" i="7"/>
  <c r="P30" i="7"/>
  <c r="Q30" i="7"/>
  <c r="R30" i="7"/>
  <c r="S30" i="7"/>
  <c r="T30" i="7"/>
  <c r="U30" i="7"/>
  <c r="V30" i="7"/>
  <c r="W30" i="7"/>
  <c r="X30" i="7"/>
  <c r="Y30" i="7"/>
  <c r="Z30" i="7"/>
  <c r="AA30" i="7"/>
  <c r="AB30" i="7"/>
  <c r="AC30" i="7"/>
  <c r="AD30" i="7"/>
  <c r="AE30" i="7"/>
  <c r="AF30" i="7"/>
  <c r="AG30" i="7"/>
  <c r="AH30" i="7"/>
  <c r="J31" i="7"/>
  <c r="K31" i="7"/>
  <c r="L31" i="7"/>
  <c r="M31" i="7"/>
  <c r="N31" i="7"/>
  <c r="O31" i="7"/>
  <c r="P31" i="7"/>
  <c r="Q31" i="7"/>
  <c r="R31" i="7"/>
  <c r="S31" i="7"/>
  <c r="T31" i="7"/>
  <c r="U31" i="7"/>
  <c r="V31" i="7"/>
  <c r="W31" i="7"/>
  <c r="X31" i="7"/>
  <c r="Y31" i="7"/>
  <c r="Z31" i="7"/>
  <c r="AA31" i="7"/>
  <c r="AB31" i="7"/>
  <c r="AC31" i="7"/>
  <c r="AD31" i="7"/>
  <c r="AE31" i="7"/>
  <c r="AF31" i="7"/>
  <c r="AG31" i="7"/>
  <c r="AH31" i="7"/>
  <c r="J32" i="7"/>
  <c r="K32" i="7"/>
  <c r="L32" i="7"/>
  <c r="M32" i="7"/>
  <c r="N32" i="7"/>
  <c r="O32" i="7"/>
  <c r="P32" i="7"/>
  <c r="Q32" i="7"/>
  <c r="R32" i="7"/>
  <c r="S32" i="7"/>
  <c r="T32" i="7"/>
  <c r="U32" i="7"/>
  <c r="V32" i="7"/>
  <c r="W32" i="7"/>
  <c r="X32" i="7"/>
  <c r="Y32" i="7"/>
  <c r="Z32" i="7"/>
  <c r="AA32" i="7"/>
  <c r="AB32" i="7"/>
  <c r="AC32" i="7"/>
  <c r="AD32" i="7"/>
  <c r="AE32" i="7"/>
  <c r="AF32" i="7"/>
  <c r="AG32" i="7"/>
  <c r="AH32" i="7"/>
  <c r="J33" i="7"/>
  <c r="K33" i="7"/>
  <c r="L33" i="7"/>
  <c r="M33" i="7"/>
  <c r="N33" i="7"/>
  <c r="O33" i="7"/>
  <c r="P33" i="7"/>
  <c r="Q33" i="7"/>
  <c r="R33" i="7"/>
  <c r="S33" i="7"/>
  <c r="T33" i="7"/>
  <c r="U33" i="7"/>
  <c r="V33" i="7"/>
  <c r="W33" i="7"/>
  <c r="X33" i="7"/>
  <c r="Y33" i="7"/>
  <c r="Z33" i="7"/>
  <c r="AA33" i="7"/>
  <c r="AB33" i="7"/>
  <c r="AC33" i="7"/>
  <c r="AD33" i="7"/>
  <c r="AE33" i="7"/>
  <c r="AF33" i="7"/>
  <c r="AG33" i="7"/>
  <c r="AH33" i="7"/>
  <c r="J34" i="7"/>
  <c r="K34" i="7"/>
  <c r="L34" i="7"/>
  <c r="M34" i="7"/>
  <c r="N34" i="7"/>
  <c r="O34" i="7"/>
  <c r="P34" i="7"/>
  <c r="Q34" i="7"/>
  <c r="R34" i="7"/>
  <c r="S34" i="7"/>
  <c r="T34" i="7"/>
  <c r="U34" i="7"/>
  <c r="V34" i="7"/>
  <c r="W34" i="7"/>
  <c r="X34" i="7"/>
  <c r="Y34" i="7"/>
  <c r="Z34" i="7"/>
  <c r="AA34" i="7"/>
  <c r="AB34" i="7"/>
  <c r="AC34" i="7"/>
  <c r="AD34" i="7"/>
  <c r="AE34" i="7"/>
  <c r="AF34" i="7"/>
  <c r="AG34" i="7"/>
  <c r="AH34" i="7"/>
  <c r="J35" i="7"/>
  <c r="K35" i="7"/>
  <c r="L35" i="7"/>
  <c r="M35" i="7"/>
  <c r="N35" i="7"/>
  <c r="O35" i="7"/>
  <c r="P35" i="7"/>
  <c r="Q35" i="7"/>
  <c r="R35" i="7"/>
  <c r="S35" i="7"/>
  <c r="T35" i="7"/>
  <c r="U35" i="7"/>
  <c r="V35" i="7"/>
  <c r="W35" i="7"/>
  <c r="X35" i="7"/>
  <c r="Y35" i="7"/>
  <c r="Z35" i="7"/>
  <c r="AA35" i="7"/>
  <c r="AB35" i="7"/>
  <c r="AC35" i="7"/>
  <c r="AD35" i="7"/>
  <c r="AE35" i="7"/>
  <c r="AF35" i="7"/>
  <c r="AG35" i="7"/>
  <c r="AH35" i="7"/>
  <c r="K5" i="7"/>
  <c r="M5" i="7"/>
  <c r="N5" i="7"/>
  <c r="O5" i="7"/>
  <c r="P5" i="7"/>
  <c r="Q5" i="7"/>
  <c r="R5" i="7"/>
  <c r="S5" i="7"/>
  <c r="T5" i="7"/>
  <c r="U5" i="7"/>
  <c r="V5" i="7"/>
  <c r="W5" i="7"/>
  <c r="X5" i="7"/>
  <c r="Y5" i="7"/>
  <c r="Z5" i="7"/>
  <c r="AA5" i="7"/>
  <c r="AB5" i="7"/>
  <c r="AC5" i="7"/>
  <c r="AD5" i="7"/>
  <c r="AE5" i="7"/>
  <c r="AF5" i="7"/>
  <c r="AG5" i="7"/>
  <c r="AH5" i="7"/>
  <c r="J5" i="7"/>
  <c r="H5" i="7"/>
  <c r="H6" i="7"/>
  <c r="I6" i="7"/>
  <c r="H7" i="7"/>
  <c r="I7" i="7"/>
  <c r="H8" i="7"/>
  <c r="I8" i="7"/>
  <c r="H9" i="7"/>
  <c r="I9" i="7"/>
  <c r="H10" i="7"/>
  <c r="I10" i="7"/>
  <c r="H11" i="7"/>
  <c r="I11" i="7"/>
  <c r="H12" i="7"/>
  <c r="I12" i="7"/>
  <c r="H13" i="7"/>
  <c r="I13" i="7"/>
  <c r="H14" i="7"/>
  <c r="I14" i="7"/>
  <c r="H15" i="7"/>
  <c r="I15" i="7"/>
  <c r="H16" i="7"/>
  <c r="I16" i="7"/>
  <c r="H17" i="7"/>
  <c r="I17" i="7"/>
  <c r="H18" i="7"/>
  <c r="I18" i="7"/>
  <c r="H19" i="7"/>
  <c r="I19" i="7"/>
  <c r="H20" i="7"/>
  <c r="I20" i="7"/>
  <c r="H21" i="7"/>
  <c r="I21" i="7"/>
  <c r="H22" i="7"/>
  <c r="I22" i="7"/>
  <c r="H23" i="7"/>
  <c r="I23" i="7"/>
  <c r="H24" i="7"/>
  <c r="I24" i="7"/>
  <c r="H25" i="7"/>
  <c r="I25" i="7"/>
  <c r="H26" i="7"/>
  <c r="I26" i="7"/>
  <c r="H27" i="7"/>
  <c r="I27" i="7"/>
  <c r="H28" i="7"/>
  <c r="I28" i="7"/>
  <c r="H29" i="7"/>
  <c r="I29" i="7"/>
  <c r="H30" i="7"/>
  <c r="I30" i="7"/>
  <c r="H31" i="7"/>
  <c r="I31" i="7"/>
  <c r="H32" i="7"/>
  <c r="I32" i="7"/>
  <c r="H33" i="7"/>
  <c r="I33" i="7"/>
  <c r="H34" i="7"/>
  <c r="I34" i="7"/>
  <c r="H35" i="7"/>
  <c r="I35" i="7"/>
  <c r="I5" i="7"/>
  <c r="AQ6" i="7"/>
  <c r="AR6" i="7"/>
  <c r="AS6" i="7"/>
  <c r="AT6" i="7"/>
  <c r="AU6" i="7"/>
  <c r="AV6" i="7"/>
  <c r="AW6" i="7"/>
  <c r="AQ7" i="7"/>
  <c r="AR7" i="7"/>
  <c r="AS7" i="7"/>
  <c r="AT7" i="7"/>
  <c r="AU7" i="7"/>
  <c r="AV7" i="7"/>
  <c r="AW7" i="7"/>
  <c r="AQ8" i="7"/>
  <c r="AR8" i="7"/>
  <c r="AS8" i="7"/>
  <c r="AT8" i="7"/>
  <c r="AU8" i="7"/>
  <c r="AV8" i="7"/>
  <c r="AW8" i="7"/>
  <c r="AQ9" i="7"/>
  <c r="AR9" i="7"/>
  <c r="AS9" i="7"/>
  <c r="AT9" i="7"/>
  <c r="AU9" i="7"/>
  <c r="AV9" i="7"/>
  <c r="AW9" i="7"/>
  <c r="AQ10" i="7"/>
  <c r="AR10" i="7"/>
  <c r="AS10" i="7"/>
  <c r="AT10" i="7"/>
  <c r="AU10" i="7"/>
  <c r="AV10" i="7"/>
  <c r="AW10" i="7"/>
  <c r="AQ11" i="7"/>
  <c r="AR11" i="7"/>
  <c r="AS11" i="7"/>
  <c r="AT11" i="7"/>
  <c r="AU11" i="7"/>
  <c r="AV11" i="7"/>
  <c r="AW11" i="7"/>
  <c r="AQ12" i="7"/>
  <c r="AR12" i="7"/>
  <c r="AS12" i="7"/>
  <c r="AT12" i="7"/>
  <c r="AU12" i="7"/>
  <c r="AV12" i="7"/>
  <c r="AW12" i="7"/>
  <c r="AQ13" i="7"/>
  <c r="AR13" i="7"/>
  <c r="AS13" i="7"/>
  <c r="AT13" i="7"/>
  <c r="AU13" i="7"/>
  <c r="AV13" i="7"/>
  <c r="AW13" i="7"/>
  <c r="AQ14" i="7"/>
  <c r="AR14" i="7"/>
  <c r="AS14" i="7"/>
  <c r="AT14" i="7"/>
  <c r="AU14" i="7"/>
  <c r="AV14" i="7"/>
  <c r="AW14" i="7"/>
  <c r="AQ15" i="7"/>
  <c r="AR15" i="7"/>
  <c r="AS15" i="7"/>
  <c r="AT15" i="7"/>
  <c r="AU15" i="7"/>
  <c r="AV15" i="7"/>
  <c r="AW15" i="7"/>
  <c r="AQ16" i="7"/>
  <c r="AR16" i="7"/>
  <c r="AS16" i="7"/>
  <c r="AT16" i="7"/>
  <c r="AU16" i="7"/>
  <c r="AV16" i="7"/>
  <c r="AW16" i="7"/>
  <c r="AQ17" i="7"/>
  <c r="AR17" i="7"/>
  <c r="AS17" i="7"/>
  <c r="AT17" i="7"/>
  <c r="AU17" i="7"/>
  <c r="AV17" i="7"/>
  <c r="AW17" i="7"/>
  <c r="AQ18" i="7"/>
  <c r="AR18" i="7"/>
  <c r="AS18" i="7"/>
  <c r="AT18" i="7"/>
  <c r="AU18" i="7"/>
  <c r="AV18" i="7"/>
  <c r="AW18" i="7"/>
  <c r="AQ19" i="7"/>
  <c r="AR19" i="7"/>
  <c r="AS19" i="7"/>
  <c r="AT19" i="7"/>
  <c r="AU19" i="7"/>
  <c r="AV19" i="7"/>
  <c r="AW19" i="7"/>
  <c r="AQ20" i="7"/>
  <c r="AR20" i="7"/>
  <c r="AS20" i="7"/>
  <c r="AT20" i="7"/>
  <c r="AU20" i="7"/>
  <c r="AV20" i="7"/>
  <c r="AW20" i="7"/>
  <c r="AQ21" i="7"/>
  <c r="AR21" i="7"/>
  <c r="AS21" i="7"/>
  <c r="AT21" i="7"/>
  <c r="AU21" i="7"/>
  <c r="AV21" i="7"/>
  <c r="AW21" i="7"/>
  <c r="AQ22" i="7"/>
  <c r="AR22" i="7"/>
  <c r="AS22" i="7"/>
  <c r="AT22" i="7"/>
  <c r="AU22" i="7"/>
  <c r="AV22" i="7"/>
  <c r="AW22" i="7"/>
  <c r="AQ23" i="7"/>
  <c r="AR23" i="7"/>
  <c r="AS23" i="7"/>
  <c r="AT23" i="7"/>
  <c r="AU23" i="7"/>
  <c r="AV23" i="7"/>
  <c r="AW23" i="7"/>
  <c r="AQ24" i="7"/>
  <c r="AR24" i="7"/>
  <c r="AS24" i="7"/>
  <c r="AT24" i="7"/>
  <c r="AU24" i="7"/>
  <c r="AV24" i="7"/>
  <c r="AW24" i="7"/>
  <c r="AQ25" i="7"/>
  <c r="AR25" i="7"/>
  <c r="AS25" i="7"/>
  <c r="AT25" i="7"/>
  <c r="AU25" i="7"/>
  <c r="AV25" i="7"/>
  <c r="AW25" i="7"/>
  <c r="AQ26" i="7"/>
  <c r="AR26" i="7"/>
  <c r="AS26" i="7"/>
  <c r="AT26" i="7"/>
  <c r="AU26" i="7"/>
  <c r="AV26" i="7"/>
  <c r="AW26" i="7"/>
  <c r="AQ27" i="7"/>
  <c r="AR27" i="7"/>
  <c r="AS27" i="7"/>
  <c r="AT27" i="7"/>
  <c r="AU27" i="7"/>
  <c r="AV27" i="7"/>
  <c r="AW27" i="7"/>
  <c r="AQ28" i="7"/>
  <c r="AR28" i="7"/>
  <c r="AS28" i="7"/>
  <c r="AT28" i="7"/>
  <c r="AU28" i="7"/>
  <c r="AV28" i="7"/>
  <c r="AW28" i="7"/>
  <c r="AQ29" i="7"/>
  <c r="AR29" i="7"/>
  <c r="AS29" i="7"/>
  <c r="AT29" i="7"/>
  <c r="AU29" i="7"/>
  <c r="AV29" i="7"/>
  <c r="AW29" i="7"/>
  <c r="AQ30" i="7"/>
  <c r="AR30" i="7"/>
  <c r="AS30" i="7"/>
  <c r="AT30" i="7"/>
  <c r="AU30" i="7"/>
  <c r="AV30" i="7"/>
  <c r="AW30" i="7"/>
  <c r="AQ31" i="7"/>
  <c r="AR31" i="7"/>
  <c r="AS31" i="7"/>
  <c r="AT31" i="7"/>
  <c r="AU31" i="7"/>
  <c r="AV31" i="7"/>
  <c r="AW31" i="7"/>
  <c r="AQ32" i="7"/>
  <c r="AR32" i="7"/>
  <c r="AS32" i="7"/>
  <c r="AT32" i="7"/>
  <c r="AU32" i="7"/>
  <c r="AV32" i="7"/>
  <c r="AW32" i="7"/>
  <c r="AQ33" i="7"/>
  <c r="AR33" i="7"/>
  <c r="AS33" i="7"/>
  <c r="AT33" i="7"/>
  <c r="AU33" i="7"/>
  <c r="AV33" i="7"/>
  <c r="AW33" i="7"/>
  <c r="AQ34" i="7"/>
  <c r="AR34" i="7"/>
  <c r="AS34" i="7"/>
  <c r="AT34" i="7"/>
  <c r="AU34" i="7"/>
  <c r="AV34" i="7"/>
  <c r="AW34" i="7"/>
  <c r="AQ35" i="7"/>
  <c r="AR35" i="7"/>
  <c r="AS35" i="7"/>
  <c r="AT35" i="7"/>
  <c r="AU35" i="7"/>
  <c r="AV35" i="7"/>
  <c r="AW35" i="7"/>
  <c r="AR5" i="7"/>
  <c r="AS5" i="7"/>
  <c r="AT5" i="7"/>
  <c r="AU5" i="7"/>
  <c r="AV5" i="7"/>
  <c r="AW5" i="7"/>
  <c r="AQ5" i="7"/>
  <c r="AM6" i="7"/>
  <c r="AN6" i="7"/>
  <c r="AO6" i="7"/>
  <c r="AP6" i="7"/>
  <c r="AM7" i="7"/>
  <c r="AN7" i="7"/>
  <c r="AO7" i="7"/>
  <c r="AP7" i="7"/>
  <c r="AM8" i="7"/>
  <c r="AN8" i="7"/>
  <c r="AO8" i="7"/>
  <c r="AP8" i="7"/>
  <c r="AM9" i="7"/>
  <c r="AN9" i="7"/>
  <c r="AO9" i="7"/>
  <c r="AP9" i="7"/>
  <c r="AM10" i="7"/>
  <c r="AN10" i="7"/>
  <c r="AO10" i="7"/>
  <c r="AP10" i="7"/>
  <c r="AM11" i="7"/>
  <c r="AN11" i="7"/>
  <c r="AO11" i="7"/>
  <c r="AP11" i="7"/>
  <c r="AM12" i="7"/>
  <c r="AN12" i="7"/>
  <c r="AO12" i="7"/>
  <c r="AP12" i="7"/>
  <c r="AM13" i="7"/>
  <c r="AN13" i="7"/>
  <c r="AO13" i="7"/>
  <c r="AP13" i="7"/>
  <c r="AM14" i="7"/>
  <c r="AN14" i="7"/>
  <c r="AO14" i="7"/>
  <c r="AP14" i="7"/>
  <c r="AM15" i="7"/>
  <c r="AN15" i="7"/>
  <c r="AO15" i="7"/>
  <c r="AP15" i="7"/>
  <c r="AM16" i="7"/>
  <c r="AN16" i="7"/>
  <c r="AO16" i="7"/>
  <c r="AP16" i="7"/>
  <c r="AM17" i="7"/>
  <c r="AN17" i="7"/>
  <c r="AO17" i="7"/>
  <c r="AP17" i="7"/>
  <c r="AM18" i="7"/>
  <c r="AN18" i="7"/>
  <c r="AO18" i="7"/>
  <c r="AP18" i="7"/>
  <c r="AM19" i="7"/>
  <c r="AN19" i="7"/>
  <c r="AO19" i="7"/>
  <c r="AP19" i="7"/>
  <c r="AM20" i="7"/>
  <c r="AN20" i="7"/>
  <c r="AO20" i="7"/>
  <c r="AP20" i="7"/>
  <c r="AM21" i="7"/>
  <c r="AN21" i="7"/>
  <c r="AO21" i="7"/>
  <c r="AP21" i="7"/>
  <c r="AM22" i="7"/>
  <c r="AN22" i="7"/>
  <c r="AO22" i="7"/>
  <c r="AP22" i="7"/>
  <c r="AM23" i="7"/>
  <c r="AN23" i="7"/>
  <c r="AO23" i="7"/>
  <c r="AP23" i="7"/>
  <c r="AM24" i="7"/>
  <c r="AN24" i="7"/>
  <c r="AO24" i="7"/>
  <c r="AP24" i="7"/>
  <c r="AM25" i="7"/>
  <c r="AN25" i="7"/>
  <c r="AO25" i="7"/>
  <c r="AP25" i="7"/>
  <c r="AM26" i="7"/>
  <c r="AN26" i="7"/>
  <c r="AO26" i="7"/>
  <c r="AP26" i="7"/>
  <c r="AM27" i="7"/>
  <c r="AN27" i="7"/>
  <c r="AO27" i="7"/>
  <c r="AP27" i="7"/>
  <c r="AM28" i="7"/>
  <c r="AN28" i="7"/>
  <c r="AO28" i="7"/>
  <c r="AP28" i="7"/>
  <c r="AM29" i="7"/>
  <c r="AN29" i="7"/>
  <c r="AO29" i="7"/>
  <c r="AP29" i="7"/>
  <c r="AM30" i="7"/>
  <c r="AN30" i="7"/>
  <c r="AO30" i="7"/>
  <c r="AP30" i="7"/>
  <c r="AM31" i="7"/>
  <c r="AN31" i="7"/>
  <c r="AO31" i="7"/>
  <c r="AP31" i="7"/>
  <c r="AM32" i="7"/>
  <c r="AN32" i="7"/>
  <c r="AO32" i="7"/>
  <c r="AP32" i="7"/>
  <c r="AM33" i="7"/>
  <c r="AN33" i="7"/>
  <c r="AO33" i="7"/>
  <c r="AP33" i="7"/>
  <c r="AM34" i="7"/>
  <c r="AN34" i="7"/>
  <c r="AO34" i="7"/>
  <c r="AP34" i="7"/>
  <c r="AM35" i="7"/>
  <c r="AN35" i="7"/>
  <c r="AO35" i="7"/>
  <c r="AP35" i="7"/>
  <c r="AN5" i="7"/>
  <c r="AO5" i="7"/>
  <c r="AP5" i="7"/>
  <c r="AM5" i="7"/>
  <c r="AJ12" i="7"/>
  <c r="AJ6" i="7"/>
  <c r="AK6" i="7"/>
  <c r="AL6" i="7"/>
  <c r="AJ7" i="7"/>
  <c r="AK7" i="7"/>
  <c r="AL7" i="7"/>
  <c r="AJ8" i="7"/>
  <c r="AK8" i="7"/>
  <c r="AL8" i="7"/>
  <c r="AJ9" i="7"/>
  <c r="AK9" i="7"/>
  <c r="AL9" i="7"/>
  <c r="AI10" i="7"/>
  <c r="AJ10" i="7"/>
  <c r="AK10" i="7"/>
  <c r="AL10" i="7"/>
  <c r="AJ11" i="7"/>
  <c r="AK11" i="7"/>
  <c r="AL11" i="7"/>
  <c r="AK12" i="7"/>
  <c r="AL12" i="7"/>
  <c r="AJ13" i="7"/>
  <c r="AK13" i="7"/>
  <c r="AL13" i="7"/>
  <c r="AJ14" i="7"/>
  <c r="AK14" i="7"/>
  <c r="AL14" i="7"/>
  <c r="AJ15" i="7"/>
  <c r="AK15" i="7"/>
  <c r="AL15" i="7"/>
  <c r="AJ16" i="7"/>
  <c r="AK16" i="7"/>
  <c r="AL16" i="7"/>
  <c r="AJ17" i="7"/>
  <c r="AK17" i="7"/>
  <c r="AL17" i="7"/>
  <c r="AJ18" i="7"/>
  <c r="AK18" i="7"/>
  <c r="AL18" i="7"/>
  <c r="AJ19" i="7"/>
  <c r="AK19" i="7"/>
  <c r="AL19" i="7"/>
  <c r="AJ20" i="7"/>
  <c r="AK20" i="7"/>
  <c r="AL20" i="7"/>
  <c r="AJ21" i="7"/>
  <c r="AK21" i="7"/>
  <c r="AL21" i="7"/>
  <c r="AJ22" i="7"/>
  <c r="AK22" i="7"/>
  <c r="AL22" i="7"/>
  <c r="AJ23" i="7"/>
  <c r="AK23" i="7"/>
  <c r="AL23" i="7"/>
  <c r="AJ24" i="7"/>
  <c r="AK24" i="7"/>
  <c r="AL24" i="7"/>
  <c r="AJ25" i="7"/>
  <c r="AK25" i="7"/>
  <c r="AL25" i="7"/>
  <c r="AJ26" i="7"/>
  <c r="AK26" i="7"/>
  <c r="AL26" i="7"/>
  <c r="AJ27" i="7"/>
  <c r="AK27" i="7"/>
  <c r="AL27" i="7"/>
  <c r="AJ28" i="7"/>
  <c r="AK28" i="7"/>
  <c r="AL28" i="7"/>
  <c r="AJ29" i="7"/>
  <c r="AK29" i="7"/>
  <c r="AL29" i="7"/>
  <c r="AJ30" i="7"/>
  <c r="AK30" i="7"/>
  <c r="AL30" i="7"/>
  <c r="AJ31" i="7"/>
  <c r="AK31" i="7"/>
  <c r="AL31" i="7"/>
  <c r="AJ32" i="7"/>
  <c r="AK32" i="7"/>
  <c r="AL32" i="7"/>
  <c r="AJ33" i="7"/>
  <c r="AK33" i="7"/>
  <c r="AL33" i="7"/>
  <c r="AJ34" i="7"/>
  <c r="AK34" i="7"/>
  <c r="AL34" i="7"/>
  <c r="AJ35" i="7"/>
  <c r="AK35" i="7"/>
  <c r="AL35" i="7"/>
  <c r="AJ5" i="7"/>
  <c r="AK5" i="7"/>
  <c r="AL5" i="7"/>
  <c r="A6" i="7"/>
  <c r="B6" i="7"/>
  <c r="A7" i="7"/>
  <c r="B7" i="7"/>
  <c r="A8" i="7"/>
  <c r="B8" i="7"/>
  <c r="A9" i="7"/>
  <c r="B9" i="7"/>
  <c r="A10" i="7"/>
  <c r="B10" i="7"/>
  <c r="A11" i="7"/>
  <c r="B11" i="7"/>
  <c r="A12" i="7"/>
  <c r="B12" i="7"/>
  <c r="A13" i="7"/>
  <c r="B13" i="7"/>
  <c r="A14" i="7"/>
  <c r="B14" i="7"/>
  <c r="A15" i="7"/>
  <c r="B15" i="7"/>
  <c r="A16" i="7"/>
  <c r="B16" i="7"/>
  <c r="A17" i="7"/>
  <c r="B17" i="7"/>
  <c r="A18" i="7"/>
  <c r="B18" i="7"/>
  <c r="A19" i="7"/>
  <c r="B19" i="7"/>
  <c r="A20" i="7"/>
  <c r="B20" i="7"/>
  <c r="A21" i="7"/>
  <c r="B21" i="7"/>
  <c r="A22" i="7"/>
  <c r="B22" i="7"/>
  <c r="A23" i="7"/>
  <c r="B23" i="7"/>
  <c r="A24" i="7"/>
  <c r="B24" i="7"/>
  <c r="A25" i="7"/>
  <c r="B25" i="7"/>
  <c r="A26" i="7"/>
  <c r="B26" i="7"/>
  <c r="A27" i="7"/>
  <c r="B27" i="7"/>
  <c r="A28" i="7"/>
  <c r="B28" i="7"/>
  <c r="A29" i="7"/>
  <c r="B29" i="7"/>
  <c r="A30" i="7"/>
  <c r="B30" i="7"/>
  <c r="A31" i="7"/>
  <c r="B31" i="7"/>
  <c r="A32" i="7"/>
  <c r="B32" i="7"/>
  <c r="A33" i="7"/>
  <c r="B33" i="7"/>
  <c r="A34" i="7"/>
  <c r="B34" i="7"/>
  <c r="A35" i="7"/>
  <c r="B35" i="7"/>
  <c r="A5" i="7"/>
  <c r="B5" i="7"/>
  <c r="D6" i="6"/>
  <c r="G6" i="7" s="1"/>
  <c r="D5" i="6" l="1"/>
  <c r="G5" i="7" s="1"/>
  <c r="D7" i="6"/>
  <c r="G7" i="7" s="1"/>
  <c r="D8" i="6"/>
  <c r="G8" i="7" s="1"/>
  <c r="D9" i="6"/>
  <c r="G9" i="7" s="1"/>
  <c r="D10" i="6"/>
  <c r="G10" i="7" s="1"/>
  <c r="D11" i="6"/>
  <c r="G11" i="7" s="1"/>
  <c r="D12" i="6"/>
  <c r="G12" i="7" s="1"/>
  <c r="D13" i="6"/>
  <c r="G13" i="7" s="1"/>
  <c r="D14" i="6"/>
  <c r="G14" i="7" s="1"/>
  <c r="D15" i="6"/>
  <c r="G15" i="7" s="1"/>
  <c r="D16" i="6"/>
  <c r="G16" i="7" s="1"/>
  <c r="D17" i="6"/>
  <c r="G17" i="7" s="1"/>
  <c r="D18" i="6"/>
  <c r="G18" i="7" s="1"/>
  <c r="D19" i="6"/>
  <c r="G19" i="7" s="1"/>
  <c r="D20" i="6"/>
  <c r="G20" i="7" s="1"/>
  <c r="D21" i="6"/>
  <c r="G21" i="7" s="1"/>
  <c r="D22" i="6"/>
  <c r="G22" i="7" s="1"/>
  <c r="D23" i="6"/>
  <c r="G23" i="7" s="1"/>
  <c r="D24" i="6"/>
  <c r="G24" i="7" s="1"/>
  <c r="D25" i="6"/>
  <c r="G25" i="7" s="1"/>
  <c r="D26" i="6"/>
  <c r="G26" i="7" s="1"/>
  <c r="D27" i="6"/>
  <c r="G27" i="7" s="1"/>
  <c r="D28" i="6"/>
  <c r="G28" i="7" s="1"/>
  <c r="D29" i="6"/>
  <c r="G29" i="7" s="1"/>
  <c r="D30" i="6"/>
  <c r="G30" i="7" s="1"/>
  <c r="D31" i="6"/>
  <c r="G31" i="7" s="1"/>
  <c r="D32" i="6"/>
  <c r="G32" i="7" s="1"/>
  <c r="D33" i="6"/>
  <c r="G33" i="7" s="1"/>
  <c r="D34" i="6"/>
  <c r="G34" i="7" s="1"/>
  <c r="D35" i="6"/>
  <c r="G35" i="7" s="1"/>
  <c r="F20" i="1"/>
  <c r="F21" i="1"/>
  <c r="F17" i="1"/>
  <c r="G25" i="1"/>
  <c r="F33" i="1" l="1"/>
  <c r="F22" i="1"/>
  <c r="F25" i="1"/>
  <c r="F13" i="1"/>
  <c r="AH5" i="6" l="1"/>
  <c r="AI5" i="6"/>
  <c r="AJ5" i="6"/>
  <c r="AK5" i="6"/>
  <c r="AL5" i="6"/>
  <c r="AH6" i="6"/>
  <c r="AI6" i="6"/>
  <c r="AJ6" i="6"/>
  <c r="AK6" i="6"/>
  <c r="AL6" i="6"/>
  <c r="AH7" i="6"/>
  <c r="AI7" i="6"/>
  <c r="AJ7" i="6"/>
  <c r="AK7" i="6"/>
  <c r="AL7" i="6"/>
  <c r="AH8" i="6"/>
  <c r="AI8" i="6"/>
  <c r="AJ8" i="6"/>
  <c r="AK8" i="6"/>
  <c r="AL8" i="6"/>
  <c r="AH9" i="6"/>
  <c r="AI9" i="6"/>
  <c r="AJ9" i="6"/>
  <c r="AK9" i="6"/>
  <c r="AL9" i="6"/>
  <c r="AH10" i="6"/>
  <c r="AI10" i="6"/>
  <c r="AJ10" i="6"/>
  <c r="AK10" i="6"/>
  <c r="AL10" i="6"/>
  <c r="AH11" i="6"/>
  <c r="C11" i="6" s="1"/>
  <c r="F11" i="7" s="1"/>
  <c r="AI11" i="6"/>
  <c r="AJ11" i="6"/>
  <c r="AK11" i="6"/>
  <c r="AL11" i="6"/>
  <c r="AH12" i="6"/>
  <c r="AI12" i="6"/>
  <c r="AJ12" i="6"/>
  <c r="AK12" i="6"/>
  <c r="AL12" i="6"/>
  <c r="AH13" i="6"/>
  <c r="AI13" i="6"/>
  <c r="AJ13" i="6"/>
  <c r="AK13" i="6"/>
  <c r="AL13" i="6"/>
  <c r="AH14" i="6"/>
  <c r="AI14" i="6"/>
  <c r="AJ14" i="6"/>
  <c r="AK14" i="6"/>
  <c r="AL14" i="6"/>
  <c r="AH15" i="6"/>
  <c r="AI15" i="6"/>
  <c r="AJ15" i="6"/>
  <c r="AK15" i="6"/>
  <c r="AL15" i="6"/>
  <c r="AH16" i="6"/>
  <c r="AI16" i="6"/>
  <c r="AJ16" i="6"/>
  <c r="AK16" i="6"/>
  <c r="AL16" i="6"/>
  <c r="AH17" i="6"/>
  <c r="AI17" i="6"/>
  <c r="AJ17" i="6"/>
  <c r="AK17" i="6"/>
  <c r="AL17" i="6"/>
  <c r="AH18" i="6"/>
  <c r="AI18" i="6"/>
  <c r="AJ18" i="6"/>
  <c r="AK18" i="6"/>
  <c r="AL18" i="6"/>
  <c r="AH19" i="6"/>
  <c r="AI19" i="6"/>
  <c r="AJ19" i="6"/>
  <c r="AK19" i="6"/>
  <c r="AL19" i="6"/>
  <c r="AH20" i="6"/>
  <c r="AI20" i="6"/>
  <c r="AJ20" i="6"/>
  <c r="AK20" i="6"/>
  <c r="AL20" i="6"/>
  <c r="AH21" i="6"/>
  <c r="AI21" i="6"/>
  <c r="AJ21" i="6"/>
  <c r="AK21" i="6"/>
  <c r="AL21" i="6"/>
  <c r="AH22" i="6"/>
  <c r="AI22" i="6"/>
  <c r="AJ22" i="6"/>
  <c r="AK22" i="6"/>
  <c r="AL22" i="6"/>
  <c r="AH23" i="6"/>
  <c r="AI23" i="6"/>
  <c r="AJ23" i="6"/>
  <c r="AK23" i="6"/>
  <c r="AL23" i="6"/>
  <c r="AH24" i="6"/>
  <c r="AI24" i="6"/>
  <c r="AJ24" i="6"/>
  <c r="AK24" i="6"/>
  <c r="AL24" i="6"/>
  <c r="AH25" i="6"/>
  <c r="AI25" i="6"/>
  <c r="AJ25" i="6"/>
  <c r="AK25" i="6"/>
  <c r="AL25" i="6"/>
  <c r="AH26" i="6"/>
  <c r="AI26" i="6"/>
  <c r="AJ26" i="6"/>
  <c r="AK26" i="6"/>
  <c r="AL26" i="6"/>
  <c r="AH27" i="6"/>
  <c r="AI27" i="6"/>
  <c r="AJ27" i="6"/>
  <c r="AK27" i="6"/>
  <c r="AL27" i="6"/>
  <c r="AH28" i="6"/>
  <c r="AI28" i="6"/>
  <c r="AJ28" i="6"/>
  <c r="AK28" i="6"/>
  <c r="AL28" i="6"/>
  <c r="AH29" i="6"/>
  <c r="AI29" i="6"/>
  <c r="AJ29" i="6"/>
  <c r="AK29" i="6"/>
  <c r="AL29" i="6"/>
  <c r="AH30" i="6"/>
  <c r="AI30" i="6"/>
  <c r="AJ30" i="6"/>
  <c r="AK30" i="6"/>
  <c r="AL30" i="6"/>
  <c r="AH31" i="6"/>
  <c r="AI31" i="6"/>
  <c r="AJ31" i="6"/>
  <c r="AK31" i="6"/>
  <c r="AL31" i="6"/>
  <c r="AH32" i="6"/>
  <c r="AI32" i="6"/>
  <c r="AJ32" i="6"/>
  <c r="AK32" i="6"/>
  <c r="AL32" i="6"/>
  <c r="AH33" i="6"/>
  <c r="AI33" i="6"/>
  <c r="AJ33" i="6"/>
  <c r="AK33" i="6"/>
  <c r="AL33" i="6"/>
  <c r="AH34" i="6"/>
  <c r="AI34" i="6"/>
  <c r="AJ34" i="6"/>
  <c r="AK34" i="6"/>
  <c r="AL34" i="6"/>
  <c r="AH35" i="6"/>
  <c r="AI35" i="6"/>
  <c r="AJ35" i="6"/>
  <c r="AK35" i="6"/>
  <c r="AL35" i="6"/>
  <c r="C8" i="6"/>
  <c r="F8" i="7" s="1"/>
  <c r="C9" i="6"/>
  <c r="F9" i="7" s="1"/>
  <c r="C10" i="6"/>
  <c r="F10" i="7" s="1"/>
  <c r="C12" i="6"/>
  <c r="F12" i="7" s="1"/>
  <c r="C13" i="6"/>
  <c r="F13" i="7" s="1"/>
  <c r="C14" i="6"/>
  <c r="F14" i="7" s="1"/>
  <c r="C15" i="6"/>
  <c r="F15" i="7" s="1"/>
  <c r="C16" i="6"/>
  <c r="F16" i="7" s="1"/>
  <c r="C17" i="6"/>
  <c r="F17" i="7" s="1"/>
  <c r="C18" i="6"/>
  <c r="F18" i="7" s="1"/>
  <c r="C19" i="6"/>
  <c r="F19" i="7" s="1"/>
  <c r="C20" i="6"/>
  <c r="F20" i="7" s="1"/>
  <c r="C21" i="6"/>
  <c r="F21" i="7" s="1"/>
  <c r="C22" i="6"/>
  <c r="F22" i="7" s="1"/>
  <c r="C23" i="6"/>
  <c r="F23" i="7" s="1"/>
  <c r="C24" i="6"/>
  <c r="F24" i="7" s="1"/>
  <c r="C25" i="6"/>
  <c r="F25" i="7" s="1"/>
  <c r="C26" i="6"/>
  <c r="F26" i="7" s="1"/>
  <c r="C27" i="6"/>
  <c r="F27" i="7" s="1"/>
  <c r="C28" i="6"/>
  <c r="F28" i="7" s="1"/>
  <c r="C29" i="6"/>
  <c r="F29" i="7" s="1"/>
  <c r="C30" i="6"/>
  <c r="F30" i="7" s="1"/>
  <c r="C31" i="6"/>
  <c r="F31" i="7" s="1"/>
  <c r="C32" i="6"/>
  <c r="F32" i="7" s="1"/>
  <c r="C33" i="6"/>
  <c r="F33" i="7" s="1"/>
  <c r="C34" i="6"/>
  <c r="F34" i="7" s="1"/>
  <c r="C35" i="6"/>
  <c r="F35" i="7" s="1"/>
  <c r="AI5" i="7"/>
  <c r="AC12" i="3"/>
  <c r="AC13" i="3"/>
  <c r="D13" i="4"/>
  <c r="D14" i="4"/>
  <c r="AI13" i="7" s="1"/>
  <c r="D15" i="4"/>
  <c r="D16" i="4"/>
  <c r="D17" i="4"/>
  <c r="D18" i="4"/>
  <c r="D19" i="4"/>
  <c r="D20" i="4"/>
  <c r="D21" i="4"/>
  <c r="D22" i="4"/>
  <c r="D23" i="4"/>
  <c r="D24" i="4"/>
  <c r="D25" i="4"/>
  <c r="AI24" i="7" s="1"/>
  <c r="D26" i="4"/>
  <c r="D27" i="4"/>
  <c r="D28" i="4"/>
  <c r="D29" i="4"/>
  <c r="D30" i="4"/>
  <c r="D31" i="4"/>
  <c r="D32" i="4"/>
  <c r="D33" i="4"/>
  <c r="B12" i="6"/>
  <c r="B13" i="6"/>
  <c r="B14" i="6"/>
  <c r="B15" i="6"/>
  <c r="B16" i="6"/>
  <c r="B17" i="6"/>
  <c r="B18" i="6"/>
  <c r="B19" i="6"/>
  <c r="B20" i="6"/>
  <c r="B21" i="6"/>
  <c r="B22" i="6"/>
  <c r="B23" i="6"/>
  <c r="B24" i="6"/>
  <c r="B25" i="6"/>
  <c r="B26" i="6"/>
  <c r="B27" i="6"/>
  <c r="B28" i="6"/>
  <c r="B29" i="6"/>
  <c r="B30" i="6"/>
  <c r="B31" i="6"/>
  <c r="B32" i="6"/>
  <c r="B33" i="6"/>
  <c r="B34" i="6"/>
  <c r="B35" i="6"/>
  <c r="C13" i="4"/>
  <c r="E12" i="7" s="1"/>
  <c r="C14" i="4"/>
  <c r="E13" i="7" s="1"/>
  <c r="C15" i="4"/>
  <c r="E14" i="7" s="1"/>
  <c r="C16" i="4"/>
  <c r="E15" i="7" s="1"/>
  <c r="C17" i="4"/>
  <c r="E16" i="7" s="1"/>
  <c r="C18" i="4"/>
  <c r="E17" i="7" s="1"/>
  <c r="C19" i="4"/>
  <c r="E18" i="7" s="1"/>
  <c r="C20" i="4"/>
  <c r="E19" i="7" s="1"/>
  <c r="C21" i="4"/>
  <c r="E20" i="7" s="1"/>
  <c r="C22" i="4"/>
  <c r="E21" i="7" s="1"/>
  <c r="C23" i="4"/>
  <c r="E22" i="7" s="1"/>
  <c r="C24" i="4"/>
  <c r="E23" i="7" s="1"/>
  <c r="C25" i="4"/>
  <c r="E24" i="7" s="1"/>
  <c r="C26" i="4"/>
  <c r="E25" i="7" s="1"/>
  <c r="C27" i="4"/>
  <c r="E26" i="7" s="1"/>
  <c r="C28" i="4"/>
  <c r="E27" i="7" s="1"/>
  <c r="C29" i="4"/>
  <c r="E28" i="7" s="1"/>
  <c r="C30" i="4"/>
  <c r="E29" i="7" s="1"/>
  <c r="C31" i="4"/>
  <c r="E30" i="7" s="1"/>
  <c r="C32" i="4"/>
  <c r="E31" i="7" s="1"/>
  <c r="C33" i="4"/>
  <c r="E32" i="7" s="1"/>
  <c r="C34" i="4"/>
  <c r="E33" i="7" s="1"/>
  <c r="C35" i="4"/>
  <c r="E34" i="7" s="1"/>
  <c r="C36" i="4"/>
  <c r="E35" i="7" s="1"/>
  <c r="AC27" i="3"/>
  <c r="D34" i="4"/>
  <c r="D35" i="4"/>
  <c r="D36" i="4"/>
  <c r="AC7" i="3"/>
  <c r="AC39" i="3"/>
  <c r="AC40" i="3"/>
  <c r="AC41" i="3"/>
  <c r="AE7" i="3"/>
  <c r="AE8" i="3"/>
  <c r="AE9" i="3"/>
  <c r="AE10" i="3"/>
  <c r="AE11" i="3"/>
  <c r="AE12" i="3"/>
  <c r="AE13" i="3"/>
  <c r="AE14" i="3"/>
  <c r="AE15" i="3"/>
  <c r="AE16" i="3"/>
  <c r="AE17" i="3"/>
  <c r="AE18" i="3"/>
  <c r="AE19" i="3"/>
  <c r="AE20" i="3"/>
  <c r="AE21" i="3"/>
  <c r="AE22" i="3"/>
  <c r="AE23" i="3"/>
  <c r="AE24" i="3"/>
  <c r="AE25" i="3"/>
  <c r="AE26" i="3"/>
  <c r="AE27" i="3"/>
  <c r="AE28" i="3"/>
  <c r="AE29" i="3"/>
  <c r="AE30" i="3"/>
  <c r="AE31" i="3"/>
  <c r="AE32" i="3"/>
  <c r="AE33" i="3"/>
  <c r="AE34" i="3"/>
  <c r="AE35" i="3"/>
  <c r="AE36" i="3"/>
  <c r="AE37" i="3"/>
  <c r="AE38" i="3"/>
  <c r="AE39" i="3"/>
  <c r="AE40" i="3"/>
  <c r="AE41" i="3"/>
  <c r="AC16" i="3" l="1"/>
  <c r="AC21" i="3"/>
  <c r="AI18" i="7"/>
  <c r="AC28" i="3"/>
  <c r="AI25" i="7"/>
  <c r="AC20" i="3"/>
  <c r="AI17" i="7"/>
  <c r="AC29" i="3"/>
  <c r="AI26" i="7"/>
  <c r="AC35" i="3"/>
  <c r="AI32" i="7"/>
  <c r="AC19" i="3"/>
  <c r="AI16" i="7"/>
  <c r="AC36" i="3"/>
  <c r="AI33" i="7"/>
  <c r="AC26" i="3"/>
  <c r="AI23" i="7"/>
  <c r="AC33" i="3"/>
  <c r="AI30" i="7"/>
  <c r="AC25" i="3"/>
  <c r="AI22" i="7"/>
  <c r="AC34" i="3"/>
  <c r="AI31" i="7"/>
  <c r="AC18" i="3"/>
  <c r="AI15" i="7"/>
  <c r="AC32" i="3"/>
  <c r="AI29" i="7"/>
  <c r="AC24" i="3"/>
  <c r="AI21" i="7"/>
  <c r="AC31" i="3"/>
  <c r="AI28" i="7"/>
  <c r="AC38" i="3"/>
  <c r="AI35" i="7"/>
  <c r="AC23" i="3"/>
  <c r="AI20" i="7"/>
  <c r="AC37" i="3"/>
  <c r="AI34" i="7"/>
  <c r="AC30" i="3"/>
  <c r="AI27" i="7"/>
  <c r="AC22" i="3"/>
  <c r="AI19" i="7"/>
  <c r="AC17" i="3"/>
  <c r="AI14" i="7"/>
  <c r="AC15" i="3"/>
  <c r="AI12" i="7"/>
  <c r="AC14" i="3"/>
  <c r="C12" i="4" s="1"/>
  <c r="E11" i="7" s="1"/>
  <c r="AI11" i="7"/>
  <c r="AC11" i="3"/>
  <c r="C9" i="4" s="1"/>
  <c r="AI8" i="7"/>
  <c r="AC10" i="3"/>
  <c r="C8" i="4" s="1"/>
  <c r="E7" i="7" s="1"/>
  <c r="AI7" i="7"/>
  <c r="B16" i="4"/>
  <c r="D15" i="7"/>
  <c r="B30" i="4"/>
  <c r="D29" i="7"/>
  <c r="B22" i="4"/>
  <c r="D21" i="7"/>
  <c r="B29" i="4"/>
  <c r="D28" i="7"/>
  <c r="B21" i="4"/>
  <c r="D20" i="7"/>
  <c r="B13" i="4"/>
  <c r="D12" i="7"/>
  <c r="B24" i="4"/>
  <c r="D23" i="7"/>
  <c r="B31" i="4"/>
  <c r="D30" i="7"/>
  <c r="B23" i="4"/>
  <c r="D22" i="7"/>
  <c r="B15" i="4"/>
  <c r="D14" i="7"/>
  <c r="B14" i="4"/>
  <c r="D13" i="7"/>
  <c r="B36" i="4"/>
  <c r="D35" i="7"/>
  <c r="B28" i="4"/>
  <c r="D27" i="7"/>
  <c r="B20" i="4"/>
  <c r="D19" i="7"/>
  <c r="B35" i="4"/>
  <c r="D34" i="7"/>
  <c r="B27" i="4"/>
  <c r="D26" i="7"/>
  <c r="B19" i="4"/>
  <c r="D18" i="7"/>
  <c r="B34" i="4"/>
  <c r="D33" i="7"/>
  <c r="B26" i="4"/>
  <c r="D25" i="7"/>
  <c r="B18" i="4"/>
  <c r="D17" i="7"/>
  <c r="B33" i="4"/>
  <c r="D32" i="7"/>
  <c r="B25" i="4"/>
  <c r="D24" i="7"/>
  <c r="B17" i="4"/>
  <c r="D16" i="7"/>
  <c r="B32" i="4"/>
  <c r="D31" i="7"/>
  <c r="AC9" i="3"/>
  <c r="AI6" i="7"/>
  <c r="C7" i="6"/>
  <c r="F7" i="7" s="1"/>
  <c r="C6" i="6"/>
  <c r="F6" i="7" s="1"/>
  <c r="C5" i="6"/>
  <c r="F5" i="7" s="1"/>
  <c r="C11" i="4"/>
  <c r="C10" i="4"/>
  <c r="E9" i="7" s="1"/>
  <c r="AC8" i="3"/>
  <c r="C6" i="4" s="1"/>
  <c r="E5" i="7" s="1"/>
  <c r="X6" i="4"/>
  <c r="BA5" i="7" s="1"/>
  <c r="X7" i="4"/>
  <c r="BA6" i="7" s="1"/>
  <c r="X8" i="4"/>
  <c r="BA7" i="7" s="1"/>
  <c r="Y9" i="4"/>
  <c r="BB8" i="7" s="1"/>
  <c r="Y10" i="4"/>
  <c r="BB9" i="7" s="1"/>
  <c r="AB6" i="4"/>
  <c r="BE5" i="7" s="1"/>
  <c r="Z6" i="4"/>
  <c r="BC5" i="7" s="1"/>
  <c r="X11" i="4"/>
  <c r="BA10" i="7" s="1"/>
  <c r="Y11" i="4"/>
  <c r="BB10" i="7" s="1"/>
  <c r="X12" i="4"/>
  <c r="BA11" i="7" s="1"/>
  <c r="Y12" i="4"/>
  <c r="BB11" i="7" s="1"/>
  <c r="X13" i="4"/>
  <c r="BA12" i="7" s="1"/>
  <c r="Y13" i="4"/>
  <c r="BB12" i="7" s="1"/>
  <c r="X14" i="4"/>
  <c r="BA13" i="7" s="1"/>
  <c r="Y14" i="4"/>
  <c r="BB13" i="7" s="1"/>
  <c r="X15" i="4"/>
  <c r="BA14" i="7" s="1"/>
  <c r="Y15" i="4"/>
  <c r="BB14" i="7" s="1"/>
  <c r="X16" i="4"/>
  <c r="BA15" i="7" s="1"/>
  <c r="Y16" i="4"/>
  <c r="BB15" i="7" s="1"/>
  <c r="X17" i="4"/>
  <c r="BA16" i="7" s="1"/>
  <c r="Y17" i="4"/>
  <c r="BB16" i="7" s="1"/>
  <c r="X18" i="4"/>
  <c r="BA17" i="7" s="1"/>
  <c r="Y18" i="4"/>
  <c r="BB17" i="7" s="1"/>
  <c r="X19" i="4"/>
  <c r="BA18" i="7" s="1"/>
  <c r="Y19" i="4"/>
  <c r="BB18" i="7" s="1"/>
  <c r="X20" i="4"/>
  <c r="BA19" i="7" s="1"/>
  <c r="Y20" i="4"/>
  <c r="BB19" i="7" s="1"/>
  <c r="X21" i="4"/>
  <c r="BA20" i="7" s="1"/>
  <c r="Y21" i="4"/>
  <c r="BB20" i="7" s="1"/>
  <c r="X22" i="4"/>
  <c r="BA21" i="7" s="1"/>
  <c r="Y22" i="4"/>
  <c r="BB21" i="7" s="1"/>
  <c r="X23" i="4"/>
  <c r="BA22" i="7" s="1"/>
  <c r="Y23" i="4"/>
  <c r="BB22" i="7" s="1"/>
  <c r="X24" i="4"/>
  <c r="BA23" i="7" s="1"/>
  <c r="Y24" i="4"/>
  <c r="BB23" i="7" s="1"/>
  <c r="X25" i="4"/>
  <c r="BA24" i="7" s="1"/>
  <c r="Y25" i="4"/>
  <c r="BB24" i="7" s="1"/>
  <c r="X26" i="4"/>
  <c r="BA25" i="7" s="1"/>
  <c r="Y26" i="4"/>
  <c r="BB25" i="7" s="1"/>
  <c r="X27" i="4"/>
  <c r="BA26" i="7" s="1"/>
  <c r="Y27" i="4"/>
  <c r="BB26" i="7" s="1"/>
  <c r="X28" i="4"/>
  <c r="BA27" i="7" s="1"/>
  <c r="Y28" i="4"/>
  <c r="BB27" i="7" s="1"/>
  <c r="X29" i="4"/>
  <c r="BA28" i="7" s="1"/>
  <c r="Y29" i="4"/>
  <c r="BB28" i="7" s="1"/>
  <c r="X30" i="4"/>
  <c r="BA29" i="7" s="1"/>
  <c r="Y30" i="4"/>
  <c r="BB29" i="7" s="1"/>
  <c r="X31" i="4"/>
  <c r="BA30" i="7" s="1"/>
  <c r="Y31" i="4"/>
  <c r="BB30" i="7" s="1"/>
  <c r="X32" i="4"/>
  <c r="BA31" i="7" s="1"/>
  <c r="Y32" i="4"/>
  <c r="BB31" i="7" s="1"/>
  <c r="X33" i="4"/>
  <c r="BA32" i="7" s="1"/>
  <c r="Y33" i="4"/>
  <c r="BB32" i="7" s="1"/>
  <c r="X34" i="4"/>
  <c r="BA33" i="7" s="1"/>
  <c r="Y34" i="4"/>
  <c r="BB33" i="7" s="1"/>
  <c r="X35" i="4"/>
  <c r="BA34" i="7" s="1"/>
  <c r="Y35" i="4"/>
  <c r="BB34" i="7" s="1"/>
  <c r="X36" i="4"/>
  <c r="BA35" i="7" s="1"/>
  <c r="Y36" i="4"/>
  <c r="BB35" i="7" s="1"/>
  <c r="AC6" i="3"/>
  <c r="AE6" i="3"/>
  <c r="C7" i="4" l="1"/>
  <c r="E6" i="7" s="1"/>
  <c r="B11" i="6"/>
  <c r="B12" i="4" s="1"/>
  <c r="B7" i="6"/>
  <c r="D7" i="7" s="1"/>
  <c r="B10" i="6"/>
  <c r="D10" i="7" s="1"/>
  <c r="E10" i="7"/>
  <c r="B8" i="6"/>
  <c r="E8" i="7"/>
  <c r="X9" i="4"/>
  <c r="BA8" i="7" s="1"/>
  <c r="B9" i="6"/>
  <c r="X10" i="4"/>
  <c r="BA9" i="7" s="1"/>
  <c r="Y7" i="4"/>
  <c r="BB6" i="7" s="1"/>
  <c r="Y8" i="4"/>
  <c r="BB7" i="7" s="1"/>
  <c r="AC36" i="4"/>
  <c r="BF35" i="7" s="1"/>
  <c r="AB36" i="4"/>
  <c r="BE35" i="7" s="1"/>
  <c r="AA36" i="4"/>
  <c r="BD35" i="7" s="1"/>
  <c r="Z36" i="4"/>
  <c r="BC35" i="7" s="1"/>
  <c r="AC35" i="4"/>
  <c r="BF34" i="7" s="1"/>
  <c r="AB35" i="4"/>
  <c r="BE34" i="7" s="1"/>
  <c r="AA35" i="4"/>
  <c r="BD34" i="7" s="1"/>
  <c r="Z35" i="4"/>
  <c r="BC34" i="7" s="1"/>
  <c r="AC34" i="4"/>
  <c r="BF33" i="7" s="1"/>
  <c r="AB34" i="4"/>
  <c r="BE33" i="7" s="1"/>
  <c r="AA34" i="4"/>
  <c r="BD33" i="7" s="1"/>
  <c r="Z34" i="4"/>
  <c r="BC33" i="7" s="1"/>
  <c r="AC33" i="4"/>
  <c r="BF32" i="7" s="1"/>
  <c r="AB33" i="4"/>
  <c r="BE32" i="7" s="1"/>
  <c r="AA33" i="4"/>
  <c r="BD32" i="7" s="1"/>
  <c r="Z33" i="4"/>
  <c r="BC32" i="7" s="1"/>
  <c r="AC32" i="4"/>
  <c r="BF31" i="7" s="1"/>
  <c r="AB32" i="4"/>
  <c r="BE31" i="7" s="1"/>
  <c r="AA32" i="4"/>
  <c r="BD31" i="7" s="1"/>
  <c r="Z32" i="4"/>
  <c r="BC31" i="7" s="1"/>
  <c r="AC31" i="4"/>
  <c r="BF30" i="7" s="1"/>
  <c r="AB31" i="4"/>
  <c r="BE30" i="7" s="1"/>
  <c r="AA31" i="4"/>
  <c r="BD30" i="7" s="1"/>
  <c r="Z31" i="4"/>
  <c r="BC30" i="7" s="1"/>
  <c r="AC30" i="4"/>
  <c r="BF29" i="7" s="1"/>
  <c r="AB30" i="4"/>
  <c r="BE29" i="7" s="1"/>
  <c r="AA30" i="4"/>
  <c r="BD29" i="7" s="1"/>
  <c r="Z30" i="4"/>
  <c r="BC29" i="7" s="1"/>
  <c r="AC29" i="4"/>
  <c r="BF28" i="7" s="1"/>
  <c r="AB29" i="4"/>
  <c r="BE28" i="7" s="1"/>
  <c r="AA29" i="4"/>
  <c r="BD28" i="7" s="1"/>
  <c r="Z29" i="4"/>
  <c r="BC28" i="7" s="1"/>
  <c r="AC28" i="4"/>
  <c r="BF27" i="7" s="1"/>
  <c r="AB28" i="4"/>
  <c r="BE27" i="7" s="1"/>
  <c r="AA28" i="4"/>
  <c r="BD27" i="7" s="1"/>
  <c r="Z28" i="4"/>
  <c r="BC27" i="7" s="1"/>
  <c r="AC27" i="4"/>
  <c r="BF26" i="7" s="1"/>
  <c r="AB27" i="4"/>
  <c r="BE26" i="7" s="1"/>
  <c r="AA27" i="4"/>
  <c r="BD26" i="7" s="1"/>
  <c r="Z27" i="4"/>
  <c r="BC26" i="7" s="1"/>
  <c r="AC26" i="4"/>
  <c r="BF25" i="7" s="1"/>
  <c r="AB26" i="4"/>
  <c r="BE25" i="7" s="1"/>
  <c r="AA26" i="4"/>
  <c r="BD25" i="7" s="1"/>
  <c r="Z26" i="4"/>
  <c r="BC25" i="7" s="1"/>
  <c r="AC25" i="4"/>
  <c r="BF24" i="7" s="1"/>
  <c r="AB25" i="4"/>
  <c r="BE24" i="7" s="1"/>
  <c r="AA25" i="4"/>
  <c r="BD24" i="7" s="1"/>
  <c r="Z25" i="4"/>
  <c r="BC24" i="7" s="1"/>
  <c r="AC24" i="4"/>
  <c r="BF23" i="7" s="1"/>
  <c r="AB24" i="4"/>
  <c r="BE23" i="7" s="1"/>
  <c r="AA24" i="4"/>
  <c r="BD23" i="7" s="1"/>
  <c r="Z24" i="4"/>
  <c r="BC23" i="7" s="1"/>
  <c r="AC23" i="4"/>
  <c r="BF22" i="7" s="1"/>
  <c r="AB23" i="4"/>
  <c r="BE22" i="7" s="1"/>
  <c r="AA23" i="4"/>
  <c r="BD22" i="7" s="1"/>
  <c r="Z23" i="4"/>
  <c r="BC22" i="7" s="1"/>
  <c r="AC22" i="4"/>
  <c r="BF21" i="7" s="1"/>
  <c r="AB22" i="4"/>
  <c r="BE21" i="7" s="1"/>
  <c r="AA22" i="4"/>
  <c r="BD21" i="7" s="1"/>
  <c r="Z22" i="4"/>
  <c r="BC21" i="7" s="1"/>
  <c r="AC21" i="4"/>
  <c r="BF20" i="7" s="1"/>
  <c r="AB21" i="4"/>
  <c r="BE20" i="7" s="1"/>
  <c r="AA21" i="4"/>
  <c r="BD20" i="7" s="1"/>
  <c r="Z21" i="4"/>
  <c r="BC20" i="7" s="1"/>
  <c r="AC20" i="4"/>
  <c r="BF19" i="7" s="1"/>
  <c r="AB20" i="4"/>
  <c r="BE19" i="7" s="1"/>
  <c r="AA20" i="4"/>
  <c r="BD19" i="7" s="1"/>
  <c r="Z20" i="4"/>
  <c r="BC19" i="7" s="1"/>
  <c r="AC19" i="4"/>
  <c r="BF18" i="7" s="1"/>
  <c r="AB19" i="4"/>
  <c r="BE18" i="7" s="1"/>
  <c r="AA19" i="4"/>
  <c r="BD18" i="7" s="1"/>
  <c r="Z19" i="4"/>
  <c r="BC18" i="7" s="1"/>
  <c r="AC18" i="4"/>
  <c r="BF17" i="7" s="1"/>
  <c r="AB18" i="4"/>
  <c r="BE17" i="7" s="1"/>
  <c r="AA18" i="4"/>
  <c r="BD17" i="7" s="1"/>
  <c r="Z18" i="4"/>
  <c r="BC17" i="7" s="1"/>
  <c r="AC17" i="4"/>
  <c r="BF16" i="7" s="1"/>
  <c r="AB17" i="4"/>
  <c r="BE16" i="7" s="1"/>
  <c r="AA17" i="4"/>
  <c r="BD16" i="7" s="1"/>
  <c r="Z17" i="4"/>
  <c r="BC16" i="7" s="1"/>
  <c r="AC16" i="4"/>
  <c r="BF15" i="7" s="1"/>
  <c r="AB16" i="4"/>
  <c r="BE15" i="7" s="1"/>
  <c r="AA16" i="4"/>
  <c r="BD15" i="7" s="1"/>
  <c r="Z16" i="4"/>
  <c r="BC15" i="7" s="1"/>
  <c r="AC15" i="4"/>
  <c r="BF14" i="7" s="1"/>
  <c r="AB15" i="4"/>
  <c r="BE14" i="7" s="1"/>
  <c r="AA15" i="4"/>
  <c r="BD14" i="7" s="1"/>
  <c r="Z15" i="4"/>
  <c r="BC14" i="7" s="1"/>
  <c r="AC14" i="4"/>
  <c r="BF13" i="7" s="1"/>
  <c r="AB14" i="4"/>
  <c r="BE13" i="7" s="1"/>
  <c r="AA14" i="4"/>
  <c r="BD13" i="7" s="1"/>
  <c r="Z14" i="4"/>
  <c r="BC13" i="7" s="1"/>
  <c r="AC13" i="4"/>
  <c r="BF12" i="7" s="1"/>
  <c r="AB13" i="4"/>
  <c r="BE12" i="7" s="1"/>
  <c r="AA13" i="4"/>
  <c r="BD12" i="7" s="1"/>
  <c r="Z13" i="4"/>
  <c r="BC12" i="7" s="1"/>
  <c r="AC12" i="4"/>
  <c r="BF11" i="7" s="1"/>
  <c r="AB12" i="4"/>
  <c r="BE11" i="7" s="1"/>
  <c r="AA12" i="4"/>
  <c r="BD11" i="7" s="1"/>
  <c r="Z12" i="4"/>
  <c r="BC11" i="7" s="1"/>
  <c r="AC11" i="4"/>
  <c r="BF10" i="7" s="1"/>
  <c r="AB11" i="4"/>
  <c r="BE10" i="7" s="1"/>
  <c r="AA11" i="4"/>
  <c r="BD10" i="7" s="1"/>
  <c r="Z11" i="4"/>
  <c r="BC10" i="7" s="1"/>
  <c r="AC10" i="4"/>
  <c r="BF9" i="7" s="1"/>
  <c r="AB10" i="4"/>
  <c r="BE9" i="7" s="1"/>
  <c r="AA10" i="4"/>
  <c r="BD9" i="7" s="1"/>
  <c r="Z10" i="4"/>
  <c r="BC9" i="7" s="1"/>
  <c r="AC9" i="4"/>
  <c r="BF8" i="7" s="1"/>
  <c r="AB9" i="4"/>
  <c r="BE8" i="7" s="1"/>
  <c r="AA9" i="4"/>
  <c r="BD8" i="7" s="1"/>
  <c r="Z9" i="4"/>
  <c r="BC8" i="7" s="1"/>
  <c r="AC8" i="4"/>
  <c r="BF7" i="7" s="1"/>
  <c r="AB8" i="4"/>
  <c r="BE7" i="7" s="1"/>
  <c r="AA8" i="4"/>
  <c r="BD7" i="7" s="1"/>
  <c r="Z8" i="4"/>
  <c r="BC7" i="7" s="1"/>
  <c r="AB7" i="4"/>
  <c r="BE6" i="7" s="1"/>
  <c r="AA7" i="4"/>
  <c r="BD6" i="7" s="1"/>
  <c r="Z7" i="4"/>
  <c r="BC6" i="7" s="1"/>
  <c r="F5" i="6"/>
  <c r="F6" i="6"/>
  <c r="F7" i="6"/>
  <c r="F8" i="6"/>
  <c r="F9" i="6"/>
  <c r="F10" i="6"/>
  <c r="F11" i="6"/>
  <c r="F12" i="6"/>
  <c r="F13" i="6"/>
  <c r="F14" i="6"/>
  <c r="F15" i="6"/>
  <c r="F16" i="6"/>
  <c r="F17" i="6"/>
  <c r="F18" i="6"/>
  <c r="F19" i="6"/>
  <c r="F20" i="6"/>
  <c r="F21" i="6"/>
  <c r="F22" i="6"/>
  <c r="F23" i="6"/>
  <c r="F24" i="6"/>
  <c r="F25" i="6"/>
  <c r="F26" i="6"/>
  <c r="F27" i="6"/>
  <c r="F28" i="6"/>
  <c r="F29" i="6"/>
  <c r="F30" i="6"/>
  <c r="F31" i="6"/>
  <c r="F32" i="6"/>
  <c r="F33" i="6"/>
  <c r="F34" i="6"/>
  <c r="F35" i="6"/>
  <c r="AC6" i="4"/>
  <c r="BF5" i="7" s="1"/>
  <c r="AC7" i="4"/>
  <c r="BF6" i="7" s="1"/>
  <c r="D11" i="7" l="1"/>
  <c r="B8" i="4"/>
  <c r="B10" i="4"/>
  <c r="D9" i="7"/>
  <c r="B9" i="4"/>
  <c r="D8" i="7"/>
  <c r="B6" i="6"/>
  <c r="B11" i="4"/>
  <c r="B5" i="6"/>
  <c r="Y6" i="4"/>
  <c r="BB5" i="7" s="1"/>
  <c r="AA6" i="4"/>
  <c r="BD5" i="7" s="1"/>
  <c r="AC1" i="6"/>
  <c r="A1" i="6"/>
  <c r="C5" i="7" s="1"/>
  <c r="C6" i="7" s="1"/>
  <c r="C7" i="7" s="1"/>
  <c r="C8" i="7" s="1"/>
  <c r="C9" i="7" s="1"/>
  <c r="C10" i="7" s="1"/>
  <c r="C11" i="7" s="1"/>
  <c r="C12" i="7" s="1"/>
  <c r="C13" i="7" s="1"/>
  <c r="C14" i="7" s="1"/>
  <c r="C15" i="7" s="1"/>
  <c r="C16" i="7" s="1"/>
  <c r="C17" i="7" s="1"/>
  <c r="C18" i="7" s="1"/>
  <c r="C19" i="7" s="1"/>
  <c r="C20" i="7" s="1"/>
  <c r="C21" i="7" s="1"/>
  <c r="C22" i="7" s="1"/>
  <c r="C23" i="7" s="1"/>
  <c r="C24" i="7" s="1"/>
  <c r="C25" i="7" s="1"/>
  <c r="C26" i="7" s="1"/>
  <c r="C27" i="7" s="1"/>
  <c r="C28" i="7" s="1"/>
  <c r="C29" i="7" s="1"/>
  <c r="C30" i="7" s="1"/>
  <c r="C31" i="7" s="1"/>
  <c r="C32" i="7" s="1"/>
  <c r="C33" i="7" s="1"/>
  <c r="C34" i="7" s="1"/>
  <c r="C35" i="7" s="1"/>
  <c r="B7" i="4" l="1"/>
  <c r="D6" i="7"/>
  <c r="B6" i="4"/>
  <c r="D5" i="7"/>
  <c r="A5" i="6"/>
  <c r="A6" i="6" s="1"/>
  <c r="A7" i="6" s="1"/>
  <c r="A8" i="6" s="1"/>
  <c r="A9" i="6" s="1"/>
  <c r="A10" i="6" s="1"/>
  <c r="A11" i="6" s="1"/>
  <c r="A12" i="6" s="1"/>
  <c r="A13" i="6" s="1"/>
  <c r="A14" i="6" s="1"/>
  <c r="A15" i="6" s="1"/>
  <c r="A16" i="6" s="1"/>
  <c r="A17" i="6" s="1"/>
  <c r="A18" i="6" s="1"/>
  <c r="A19" i="6" s="1"/>
  <c r="A20" i="6" s="1"/>
  <c r="A21" i="6" s="1"/>
  <c r="A22" i="6" s="1"/>
  <c r="A23" i="6" s="1"/>
  <c r="A24" i="6" s="1"/>
  <c r="A25" i="6" s="1"/>
  <c r="A26" i="6" s="1"/>
  <c r="A27" i="6" s="1"/>
  <c r="A28" i="6" s="1"/>
  <c r="A29" i="6" s="1"/>
  <c r="A30" i="6" s="1"/>
  <c r="A31" i="6" s="1"/>
  <c r="A32" i="6" s="1"/>
  <c r="A33" i="6" s="1"/>
  <c r="A34" i="6" s="1"/>
  <c r="A35" i="6" s="1"/>
  <c r="D9" i="1"/>
  <c r="C9" i="1"/>
  <c r="A6" i="4"/>
  <c r="D36" i="6"/>
  <c r="H2" i="6"/>
  <c r="D2" i="4" s="1"/>
  <c r="X37" i="4" l="1"/>
  <c r="F26" i="1" s="1"/>
  <c r="G26" i="1" s="1"/>
  <c r="F14" i="1" l="1"/>
  <c r="F15" i="1" l="1"/>
  <c r="Z37" i="4" l="1"/>
  <c r="AB37" i="4" l="1"/>
  <c r="F31" i="1" s="1"/>
  <c r="G31" i="1" s="1"/>
  <c r="AA37" i="4"/>
  <c r="F28" i="1" s="1"/>
  <c r="F27" i="1"/>
  <c r="G27" i="1" s="1"/>
  <c r="G28" i="1" l="1"/>
  <c r="G36" i="1" s="1"/>
  <c r="A7" i="4" l="1"/>
  <c r="A8" i="4" s="1"/>
  <c r="A9" i="4" s="1"/>
  <c r="A10" i="4" s="1"/>
  <c r="A11" i="4" s="1"/>
  <c r="A12" i="4" s="1"/>
  <c r="A13" i="4" s="1"/>
  <c r="A14" i="4" s="1"/>
  <c r="A15" i="4" s="1"/>
  <c r="A16" i="4" s="1"/>
  <c r="A17" i="4" s="1"/>
  <c r="A18" i="4" s="1"/>
  <c r="A19" i="4" s="1"/>
  <c r="A20" i="4" s="1"/>
  <c r="A21" i="4" s="1"/>
  <c r="A22" i="4" s="1"/>
  <c r="A23" i="4" s="1"/>
  <c r="A24" i="4" s="1"/>
  <c r="A25" i="4" s="1"/>
  <c r="A26" i="4" s="1"/>
  <c r="A27" i="4" s="1"/>
  <c r="A28" i="4" s="1"/>
  <c r="A29" i="4" s="1"/>
  <c r="A30" i="4" s="1"/>
  <c r="A31" i="4" s="1"/>
  <c r="A32" i="4" s="1"/>
  <c r="A33" i="4" s="1"/>
  <c r="A34" i="4" s="1"/>
  <c r="A35" i="4" s="1"/>
  <c r="A36" i="4" s="1"/>
  <c r="E4" i="3"/>
  <c r="E3" i="3"/>
  <c r="E6" i="3"/>
  <c r="F10" i="3" l="1"/>
  <c r="E10" i="3" s="1"/>
  <c r="F5" i="3"/>
  <c r="E5" i="3" s="1"/>
  <c r="E7" i="3" s="1"/>
  <c r="F9" i="3"/>
  <c r="E9" i="3" s="1"/>
  <c r="E11" i="3" s="1"/>
  <c r="E13" i="3" s="1"/>
  <c r="E15" i="3" s="1"/>
  <c r="F8" i="3"/>
  <c r="E8" i="3" s="1"/>
  <c r="E12" i="3" l="1"/>
  <c r="E14" i="3" s="1"/>
  <c r="F18" i="1"/>
</calcChain>
</file>

<file path=xl/sharedStrings.xml><?xml version="1.0" encoding="utf-8"?>
<sst xmlns="http://schemas.openxmlformats.org/spreadsheetml/2006/main" count="307" uniqueCount="204">
  <si>
    <t>Compte Rendu d'Activité et Etat de Frais</t>
  </si>
  <si>
    <t xml:space="preserve">Mois : </t>
  </si>
  <si>
    <t>Année</t>
  </si>
  <si>
    <t>Compteur au début du mois :</t>
  </si>
  <si>
    <t>Compteur à la fin du mois :</t>
  </si>
  <si>
    <t>Km parcourus :</t>
  </si>
  <si>
    <t>Carburant Consommé :</t>
  </si>
  <si>
    <t>Consommation moyenne :</t>
  </si>
  <si>
    <t xml:space="preserve">Frais de Repas : </t>
  </si>
  <si>
    <t>Repas aux restaurant :</t>
  </si>
  <si>
    <t>Primes Panier :</t>
  </si>
  <si>
    <t>Primes Petit déjeuner :</t>
  </si>
  <si>
    <t>montant (€)</t>
  </si>
  <si>
    <t xml:space="preserve">€ </t>
  </si>
  <si>
    <t>L/100km</t>
  </si>
  <si>
    <t>L</t>
  </si>
  <si>
    <t>km</t>
  </si>
  <si>
    <t>Agents :</t>
  </si>
  <si>
    <t>TOTAL :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</si>
  <si>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</si>
  <si>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</si>
  <si>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</si>
  <si>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</si>
  <si>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</si>
  <si>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</si>
  <si>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</si>
  <si>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</si>
  <si>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</si>
  <si>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</si>
  <si>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</si>
  <si>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</si>
  <si>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1er Janvier</t>
  </si>
  <si>
    <t>Pâques</t>
  </si>
  <si>
    <t>Lundi de Pâques</t>
  </si>
  <si>
    <t>1er Mai</t>
  </si>
  <si>
    <t>8 Mai</t>
  </si>
  <si>
    <t>Ascenscion</t>
  </si>
  <si>
    <t>Pentecôte</t>
  </si>
  <si>
    <t>Lundi de la Pentecôte</t>
  </si>
  <si>
    <t>14 Juillet</t>
  </si>
  <si>
    <t>15 Août</t>
  </si>
  <si>
    <t>1er Novembre</t>
  </si>
  <si>
    <t>11 Novembre</t>
  </si>
  <si>
    <t>25 Décembre</t>
  </si>
  <si>
    <t>Nature de la mission</t>
  </si>
  <si>
    <t>SAISIE COMPLÈTE</t>
  </si>
  <si>
    <t>fevrier</t>
  </si>
  <si>
    <t>aout</t>
  </si>
  <si>
    <t>decembre</t>
  </si>
  <si>
    <t>Frais de repas</t>
  </si>
  <si>
    <t>Repas (oui/non)</t>
  </si>
  <si>
    <r>
      <t>Montant</t>
    </r>
    <r>
      <rPr>
        <b/>
        <sz val="12"/>
        <color theme="0"/>
        <rFont val="Calibri"/>
        <family val="2"/>
        <scheme val="minor"/>
      </rPr>
      <t xml:space="preserve"> (€)</t>
    </r>
  </si>
  <si>
    <t>Autres</t>
  </si>
  <si>
    <t>Frais kilometrique</t>
  </si>
  <si>
    <r>
      <t xml:space="preserve">Si </t>
    </r>
    <r>
      <rPr>
        <b/>
        <u/>
        <sz val="11"/>
        <color theme="0"/>
        <rFont val="Calibri"/>
        <family val="2"/>
        <scheme val="minor"/>
      </rPr>
      <t>OUI</t>
    </r>
    <r>
      <rPr>
        <b/>
        <sz val="11"/>
        <color theme="0"/>
        <rFont val="Calibri"/>
        <family val="2"/>
        <scheme val="minor"/>
      </rPr>
      <t xml:space="preserve"> : Montant (€)</t>
    </r>
  </si>
  <si>
    <t>Nature des frais</t>
  </si>
  <si>
    <t>lieux</t>
  </si>
  <si>
    <r>
      <t xml:space="preserve">Montant </t>
    </r>
    <r>
      <rPr>
        <b/>
        <sz val="12"/>
        <color theme="0"/>
        <rFont val="Calibri"/>
        <family val="2"/>
        <scheme val="minor"/>
      </rPr>
      <t>(€)</t>
    </r>
  </si>
  <si>
    <t>Bureau</t>
  </si>
  <si>
    <t>LIEU</t>
  </si>
  <si>
    <t xml:space="preserve">OUI </t>
  </si>
  <si>
    <t>Heure début  (hh:mm)</t>
  </si>
  <si>
    <t>Heure fin (hh:mm)</t>
  </si>
  <si>
    <r>
      <t xml:space="preserve">Si </t>
    </r>
    <r>
      <rPr>
        <u/>
        <sz val="11"/>
        <color theme="1"/>
        <rFont val="Calibri"/>
        <family val="2"/>
        <scheme val="minor"/>
      </rPr>
      <t>OUI</t>
    </r>
    <r>
      <rPr>
        <sz val="11"/>
        <color theme="1"/>
        <rFont val="Calibri"/>
        <family val="2"/>
        <scheme val="minor"/>
      </rPr>
      <t xml:space="preserve"> : Volumes </t>
    </r>
    <r>
      <rPr>
        <b/>
        <sz val="11"/>
        <color theme="1"/>
        <rFont val="Calibri"/>
        <family val="2"/>
        <scheme val="minor"/>
      </rPr>
      <t>(L)</t>
    </r>
  </si>
  <si>
    <t>OUI</t>
  </si>
  <si>
    <t>NON</t>
  </si>
  <si>
    <t>OK</t>
  </si>
  <si>
    <t>Incomplet</t>
  </si>
  <si>
    <t>Temps de travail</t>
  </si>
  <si>
    <t>total :</t>
  </si>
  <si>
    <t>Petit Dejeuner</t>
  </si>
  <si>
    <t>8h consecutive</t>
  </si>
  <si>
    <t>panier</t>
  </si>
  <si>
    <t>petit dej</t>
  </si>
  <si>
    <t>8h</t>
  </si>
  <si>
    <t>h nuit</t>
  </si>
  <si>
    <t>montant (en point)</t>
  </si>
  <si>
    <t>Primes 4h de NUIT (entre 21h et 6h) :</t>
  </si>
  <si>
    <t>Primes 8h consecutives :</t>
  </si>
  <si>
    <t>Immatricule voiture de service :</t>
  </si>
  <si>
    <t xml:space="preserve"> </t>
  </si>
  <si>
    <t>Comission</t>
  </si>
  <si>
    <t>Journée Technique</t>
  </si>
  <si>
    <t>Réunion de Service</t>
  </si>
  <si>
    <t>Circuit A</t>
  </si>
  <si>
    <t>Circuit R</t>
  </si>
  <si>
    <t>Circuit S</t>
  </si>
  <si>
    <t xml:space="preserve">4 heures de nuit </t>
  </si>
  <si>
    <t>Nombre d'exploitations</t>
  </si>
  <si>
    <t>Nombre de prélèvements</t>
  </si>
  <si>
    <r>
      <t>Ajout d'essence (</t>
    </r>
    <r>
      <rPr>
        <b/>
        <sz val="11"/>
        <color theme="1"/>
        <rFont val="Calibri"/>
        <family val="2"/>
        <scheme val="minor"/>
      </rPr>
      <t>oui/non</t>
    </r>
    <r>
      <rPr>
        <sz val="11"/>
        <color theme="1"/>
        <rFont val="Calibri"/>
        <family val="2"/>
        <scheme val="minor"/>
      </rPr>
      <t>)</t>
    </r>
  </si>
  <si>
    <t>nombre :</t>
  </si>
  <si>
    <t>PAUSE REPAS (OUI/NON)</t>
  </si>
  <si>
    <t xml:space="preserve">Panier                                                                                                  Pour tout retour après 14h ou apres 21h sans repas au restaurant </t>
  </si>
  <si>
    <t>Total :</t>
  </si>
  <si>
    <t>Autres  :</t>
  </si>
  <si>
    <t>Heure début d'activité (hh:mm)</t>
  </si>
  <si>
    <t>Heure fin d'activité (hh:mm)</t>
  </si>
  <si>
    <t>temps pause repas</t>
  </si>
  <si>
    <t>tps min avant pause 20min</t>
  </si>
  <si>
    <r>
      <t xml:space="preserve">Kilometrage voiture (en début </t>
    </r>
    <r>
      <rPr>
        <b/>
        <u/>
        <sz val="12"/>
        <color rgb="FFFF0000"/>
        <rFont val="Calibri"/>
        <family val="2"/>
        <scheme val="minor"/>
      </rPr>
      <t>OU</t>
    </r>
    <r>
      <rPr>
        <b/>
        <sz val="12"/>
        <color rgb="FFFF0000"/>
        <rFont val="Calibri"/>
        <family val="2"/>
        <scheme val="minor"/>
      </rPr>
      <t xml:space="preserve"> </t>
    </r>
    <r>
      <rPr>
        <b/>
        <sz val="11"/>
        <color theme="0"/>
        <rFont val="Calibri"/>
        <family val="2"/>
        <scheme val="minor"/>
      </rPr>
      <t>fin de journée)</t>
    </r>
  </si>
  <si>
    <t>Temps consacré (hh:mm)</t>
  </si>
  <si>
    <t>Tableau de saisie pour onglet SAISIE (original = version 1)</t>
  </si>
  <si>
    <t>Frais kilometrique ASSAINISSEMENT</t>
  </si>
  <si>
    <r>
      <t>Kilometrage voiture (</t>
    </r>
    <r>
      <rPr>
        <b/>
        <u val="double"/>
        <sz val="11"/>
        <color theme="0"/>
        <rFont val="Calibri"/>
        <family val="2"/>
        <scheme val="minor"/>
      </rPr>
      <t>FIN</t>
    </r>
    <r>
      <rPr>
        <b/>
        <sz val="11"/>
        <color theme="0"/>
        <rFont val="Calibri"/>
        <family val="2"/>
        <scheme val="minor"/>
      </rPr>
      <t xml:space="preserve"> de journée)</t>
    </r>
  </si>
  <si>
    <r>
      <t xml:space="preserve">Ajout d'essence </t>
    </r>
    <r>
      <rPr>
        <b/>
        <u/>
        <sz val="11"/>
        <color theme="1"/>
        <rFont val="Calibri"/>
        <family val="2"/>
        <scheme val="minor"/>
      </rPr>
      <t>MOTEUR Bernard</t>
    </r>
    <r>
      <rPr>
        <sz val="11"/>
        <color theme="1"/>
        <rFont val="Calibri"/>
        <family val="2"/>
        <scheme val="minor"/>
      </rPr>
      <t xml:space="preserve"> (</t>
    </r>
    <r>
      <rPr>
        <b/>
        <sz val="11"/>
        <color theme="1"/>
        <rFont val="Calibri"/>
        <family val="2"/>
        <scheme val="minor"/>
      </rPr>
      <t>oui/non</t>
    </r>
    <r>
      <rPr>
        <sz val="11"/>
        <color theme="1"/>
        <rFont val="Calibri"/>
        <family val="2"/>
        <scheme val="minor"/>
      </rPr>
      <t>)</t>
    </r>
  </si>
  <si>
    <r>
      <t xml:space="preserve">Validation de saisie des </t>
    </r>
    <r>
      <rPr>
        <b/>
        <u/>
        <sz val="11"/>
        <color theme="1"/>
        <rFont val="Calibri"/>
        <family val="2"/>
        <scheme val="minor"/>
      </rPr>
      <t>MISSIONS</t>
    </r>
  </si>
  <si>
    <r>
      <t xml:space="preserve">Validation de saisie des </t>
    </r>
    <r>
      <rPr>
        <b/>
        <u/>
        <sz val="11"/>
        <color theme="1"/>
        <rFont val="Calibri"/>
        <family val="2"/>
        <scheme val="minor"/>
      </rPr>
      <t>FRAIS</t>
    </r>
  </si>
  <si>
    <t>Frais kilometrique (hors circuit)</t>
  </si>
  <si>
    <t>Circuit semaine</t>
  </si>
  <si>
    <t>Inter labo</t>
  </si>
  <si>
    <t>Préparation traite</t>
  </si>
  <si>
    <r>
      <t xml:space="preserve">Frais de Carburant </t>
    </r>
    <r>
      <rPr>
        <b/>
        <u/>
        <sz val="11"/>
        <color theme="1"/>
        <rFont val="Calibri"/>
        <family val="2"/>
        <scheme val="minor"/>
      </rPr>
      <t>Voiture de service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</si>
  <si>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Frais de Carburant </t>
    </r>
    <r>
      <rPr>
        <b/>
        <u/>
        <sz val="11"/>
        <color theme="1"/>
        <rFont val="Calibri"/>
        <family val="2"/>
        <scheme val="minor"/>
      </rPr>
      <t>Assainissement</t>
    </r>
    <r>
      <rPr>
        <sz val="11"/>
        <color theme="1"/>
        <rFont val="Calibri"/>
        <family val="2"/>
        <scheme val="minor"/>
      </rPr>
      <t xml:space="preserve"> :</t>
    </r>
  </si>
  <si>
    <r>
      <t xml:space="preserve">Frais de Carburant </t>
    </r>
    <r>
      <rPr>
        <b/>
        <u/>
        <sz val="11"/>
        <color theme="1"/>
        <rFont val="Calibri"/>
        <family val="2"/>
        <scheme val="minor"/>
      </rPr>
      <t>total</t>
    </r>
    <r>
      <rPr>
        <sz val="11"/>
        <color theme="1"/>
        <rFont val="Calibri"/>
        <family val="2"/>
        <scheme val="minor"/>
      </rPr>
      <t xml:space="preserve"> :</t>
    </r>
  </si>
  <si>
    <t>Lavage local</t>
  </si>
  <si>
    <t>Lavage V.circuit A</t>
  </si>
  <si>
    <t>lavage V.circuit R</t>
  </si>
  <si>
    <t>Lavage V.désinfection</t>
  </si>
  <si>
    <t>Lavage V.service</t>
  </si>
  <si>
    <t>Desinf.Vehi.1</t>
  </si>
  <si>
    <t>Desinf.Vehi.2</t>
  </si>
  <si>
    <t>Agent</t>
  </si>
  <si>
    <t>Immatricule</t>
  </si>
  <si>
    <t>Date</t>
  </si>
  <si>
    <t>Activitées</t>
  </si>
  <si>
    <t>Primes</t>
  </si>
  <si>
    <t>M1</t>
  </si>
  <si>
    <t>M2</t>
  </si>
  <si>
    <t>M3</t>
  </si>
  <si>
    <t>M4</t>
  </si>
  <si>
    <t>M5</t>
  </si>
  <si>
    <t>M6</t>
  </si>
  <si>
    <t>M7</t>
  </si>
  <si>
    <t>M8</t>
  </si>
  <si>
    <t>M9</t>
  </si>
  <si>
    <t>M10</t>
  </si>
  <si>
    <t>M11</t>
  </si>
  <si>
    <t>M12</t>
  </si>
  <si>
    <t>M13</t>
  </si>
  <si>
    <t>M14</t>
  </si>
  <si>
    <t>M15</t>
  </si>
  <si>
    <t>M16</t>
  </si>
  <si>
    <t>M17</t>
  </si>
  <si>
    <t>M18</t>
  </si>
  <si>
    <t>M19</t>
  </si>
  <si>
    <t>M20</t>
  </si>
  <si>
    <t>M21</t>
  </si>
  <si>
    <t>M22</t>
  </si>
  <si>
    <t>M23</t>
  </si>
  <si>
    <t>M24</t>
  </si>
  <si>
    <t>M25</t>
  </si>
  <si>
    <t>M26</t>
  </si>
  <si>
    <t>M27</t>
  </si>
  <si>
    <t>M28</t>
  </si>
  <si>
    <t>M29</t>
  </si>
  <si>
    <t>M30</t>
  </si>
  <si>
    <t>M31</t>
  </si>
  <si>
    <t>M32</t>
  </si>
  <si>
    <t>M33</t>
  </si>
  <si>
    <t>M34</t>
  </si>
  <si>
    <t>M35</t>
  </si>
  <si>
    <t>M36</t>
  </si>
  <si>
    <t>M37</t>
  </si>
  <si>
    <t>M38</t>
  </si>
  <si>
    <t>M39</t>
  </si>
  <si>
    <t>M40</t>
  </si>
  <si>
    <t>M41</t>
  </si>
  <si>
    <t>M42</t>
  </si>
  <si>
    <t>M43</t>
  </si>
  <si>
    <t>M44</t>
  </si>
  <si>
    <t>M45</t>
  </si>
  <si>
    <t>M46</t>
  </si>
  <si>
    <t>M47</t>
  </si>
  <si>
    <t>M48</t>
  </si>
  <si>
    <t>M49</t>
  </si>
  <si>
    <t>M50</t>
  </si>
  <si>
    <t>M51</t>
  </si>
  <si>
    <t>Mission</t>
  </si>
  <si>
    <t>Plaque 1</t>
  </si>
  <si>
    <t>Plaque 2</t>
  </si>
  <si>
    <t>Plaque 3</t>
  </si>
  <si>
    <t>Plaque 4</t>
  </si>
  <si>
    <t>Plaque 5</t>
  </si>
  <si>
    <t>Plaque 6</t>
  </si>
  <si>
    <t>Plaque 7</t>
  </si>
  <si>
    <t>Plaque 8</t>
  </si>
  <si>
    <t>Plaque 9</t>
  </si>
  <si>
    <t>Mis en bouillon</t>
  </si>
  <si>
    <t>Prép. Echantillons</t>
  </si>
  <si>
    <t>Agent 1</t>
  </si>
  <si>
    <t>Agent 2</t>
  </si>
  <si>
    <t>Agent 3</t>
  </si>
  <si>
    <t>Agent 4</t>
  </si>
  <si>
    <t>Agent 5</t>
  </si>
  <si>
    <t>Agent 6</t>
  </si>
  <si>
    <t>Agent 7</t>
  </si>
  <si>
    <t>Agent 8</t>
  </si>
  <si>
    <t>Agent 9</t>
  </si>
  <si>
    <t>Agent 10</t>
  </si>
  <si>
    <t>Agent 11</t>
  </si>
  <si>
    <t>Agent 12</t>
  </si>
  <si>
    <t>Nom entreprise</t>
  </si>
  <si>
    <t>Coordonnée entreprise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</si>
</sst>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ddd\ dd"/>
    <numFmt numFmtId="165" formatCode="h:mm;@"/>
    <numFmt numFmtId="166" formatCode="mmmm"/>
    <numFmt numFmtId="167" formatCode="yyyy"/>
    <numFmt numFmtId="168" formatCode="0.0"/>
    <numFmt numFmtId="169" formatCode="#,##0.00\ &quot;€&quot;"/>
  </numFmts>
  <fonts count="22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2"/>
      <color theme="0"/>
      <name val="Calibri"/>
      <family val="2"/>
      <scheme val="minor"/>
    </font>
    <font>
      <b/>
      <sz val="16"/>
      <color theme="1"/>
      <name val="Calibri"/>
      <family val="2"/>
      <scheme val="minor"/>
    </font>
    <font>
      <u/>
      <sz val="11"/>
      <color theme="1"/>
      <name val="Calibri"/>
      <family val="2"/>
      <scheme val="minor"/>
    </font>
    <font>
      <b/>
      <u/>
      <sz val="11"/>
      <color theme="0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141414"/>
      <name val="Inherit"/>
    </font>
    <font>
      <sz val="12"/>
      <color rgb="FF303030"/>
      <name val="Arial"/>
      <family val="2"/>
    </font>
    <font>
      <b/>
      <sz val="12"/>
      <color theme="1"/>
      <name val="Calibri"/>
      <family val="2"/>
      <scheme val="minor"/>
    </font>
    <font>
      <b/>
      <sz val="11"/>
      <color rgb="FF0070C0"/>
      <name val="Calibri"/>
      <family val="2"/>
      <scheme val="minor"/>
    </font>
    <font>
      <sz val="11"/>
      <color theme="0"/>
      <name val="Calibri"/>
      <family val="2"/>
      <scheme val="minor"/>
    </font>
    <font>
      <b/>
      <u/>
      <sz val="12"/>
      <color rgb="FFFF0000"/>
      <name val="Calibri"/>
      <family val="2"/>
      <scheme val="minor"/>
    </font>
    <font>
      <sz val="12"/>
      <color theme="0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b/>
      <u val="double"/>
      <sz val="11"/>
      <color theme="0"/>
      <name val="Calibri"/>
      <family val="2"/>
      <scheme val="minor"/>
    </font>
    <font>
      <sz val="12"/>
      <color theme="4"/>
      <name val="Calibri"/>
      <family val="2"/>
      <scheme val="minor"/>
    </font>
    <font>
      <sz val="8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8" tint="0.79998168889431442"/>
        <bgColor indexed="64"/>
      </patternFill>
    </fill>
  </fills>
  <borders count="85">
    <border>
      <left/>
      <right/>
      <top/>
      <bottom/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medium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thin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medium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medium">
        <color theme="0" tint="-0.499984740745262"/>
      </left>
      <right style="thin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thin">
        <color theme="0" tint="-0.499984740745262"/>
      </left>
      <right style="medium">
        <color theme="0" tint="-0.499984740745262"/>
      </right>
      <top style="thin">
        <color theme="0" tint="-0.499984740745262"/>
      </top>
      <bottom style="medium">
        <color theme="0" tint="-0.49998474074526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 style="hair">
        <color indexed="64"/>
      </right>
      <top/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ck">
        <color theme="4" tint="-0.249977111117893"/>
      </left>
      <right/>
      <top style="thick">
        <color theme="4" tint="-0.249977111117893"/>
      </top>
      <bottom/>
      <diagonal/>
    </border>
    <border>
      <left/>
      <right/>
      <top style="thick">
        <color theme="4" tint="-0.249977111117893"/>
      </top>
      <bottom/>
      <diagonal/>
    </border>
    <border>
      <left/>
      <right style="thick">
        <color theme="4" tint="-0.249977111117893"/>
      </right>
      <top style="thick">
        <color theme="4" tint="-0.249977111117893"/>
      </top>
      <bottom/>
      <diagonal/>
    </border>
    <border>
      <left style="thick">
        <color theme="4" tint="-0.249977111117893"/>
      </left>
      <right/>
      <top/>
      <bottom/>
      <diagonal/>
    </border>
    <border>
      <left/>
      <right style="thick">
        <color theme="4" tint="-0.249977111117893"/>
      </right>
      <top/>
      <bottom/>
      <diagonal/>
    </border>
    <border>
      <left style="thick">
        <color theme="4" tint="-0.249977111117893"/>
      </left>
      <right/>
      <top/>
      <bottom style="thick">
        <color theme="4" tint="-0.249977111117893"/>
      </bottom>
      <diagonal/>
    </border>
    <border>
      <left/>
      <right/>
      <top/>
      <bottom style="thick">
        <color theme="4" tint="-0.249977111117893"/>
      </bottom>
      <diagonal/>
    </border>
    <border>
      <left/>
      <right style="thick">
        <color theme="4" tint="-0.249977111117893"/>
      </right>
      <top/>
      <bottom style="thick">
        <color theme="4" tint="-0.249977111117893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285">
    <xf numFmtId="0" fontId="0" fillId="0" borderId="0" xfId="0"/>
    <xf numFmtId="164" fontId="0" fillId="0" borderId="0" xfId="0" applyNumberFormat="1" applyAlignment="1">
      <alignment horizontal="center" vertical="center"/>
    </xf>
    <xf numFmtId="0" fontId="3" fillId="0" borderId="1" xfId="1" applyBorder="1"/>
    <xf numFmtId="0" fontId="3" fillId="0" borderId="2" xfId="1" applyBorder="1"/>
    <xf numFmtId="0" fontId="3" fillId="0" borderId="0" xfId="1"/>
    <xf numFmtId="0" fontId="3" fillId="0" borderId="3" xfId="1" applyBorder="1"/>
    <xf numFmtId="14" fontId="3" fillId="0" borderId="4" xfId="1" applyNumberFormat="1" applyBorder="1"/>
    <xf numFmtId="14" fontId="3" fillId="0" borderId="5" xfId="1" applyNumberFormat="1" applyBorder="1"/>
    <xf numFmtId="0" fontId="3" fillId="0" borderId="6" xfId="1" applyBorder="1"/>
    <xf numFmtId="14" fontId="3" fillId="0" borderId="7" xfId="1" applyNumberFormat="1" applyBorder="1"/>
    <xf numFmtId="16" fontId="3" fillId="0" borderId="6" xfId="1" quotePrefix="1" applyNumberFormat="1" applyBorder="1"/>
    <xf numFmtId="0" fontId="3" fillId="0" borderId="6" xfId="1" quotePrefix="1" applyBorder="1"/>
    <xf numFmtId="16" fontId="3" fillId="0" borderId="8" xfId="1" quotePrefix="1" applyNumberFormat="1" applyBorder="1"/>
    <xf numFmtId="14" fontId="3" fillId="0" borderId="9" xfId="1" applyNumberFormat="1" applyBorder="1"/>
    <xf numFmtId="0" fontId="2" fillId="0" borderId="0" xfId="0" applyFont="1"/>
    <xf numFmtId="0" fontId="4" fillId="0" borderId="0" xfId="0" applyFont="1"/>
    <xf numFmtId="0" fontId="0" fillId="0" borderId="0" xfId="0" applyAlignment="1">
      <alignment horizontal="center" vertical="center"/>
    </xf>
    <xf numFmtId="164" fontId="0" fillId="0" borderId="0" xfId="0" applyNumberFormat="1" applyFont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20" fontId="0" fillId="0" borderId="0" xfId="0" applyNumberFormat="1"/>
    <xf numFmtId="0" fontId="2" fillId="0" borderId="25" xfId="0" applyFont="1" applyBorder="1" applyAlignment="1">
      <alignment horizontal="center" vertical="center" wrapText="1"/>
    </xf>
    <xf numFmtId="0" fontId="1" fillId="3" borderId="15" xfId="0" applyFont="1" applyFill="1" applyBorder="1" applyAlignment="1">
      <alignment horizontal="center" vertical="center" wrapText="1"/>
    </xf>
    <xf numFmtId="0" fontId="0" fillId="4" borderId="27" xfId="0" applyFill="1" applyBorder="1" applyAlignment="1">
      <alignment horizontal="center" vertical="center" wrapText="1"/>
    </xf>
    <xf numFmtId="0" fontId="0" fillId="2" borderId="27" xfId="0" applyFill="1" applyBorder="1" applyAlignment="1">
      <alignment horizontal="center" vertical="center" wrapText="1"/>
    </xf>
    <xf numFmtId="0" fontId="0" fillId="0" borderId="0" xfId="0" applyProtection="1"/>
    <xf numFmtId="0" fontId="0" fillId="7" borderId="0" xfId="0" applyFill="1" applyProtection="1"/>
    <xf numFmtId="14" fontId="0" fillId="7" borderId="0" xfId="0" applyNumberFormat="1" applyFill="1" applyProtection="1"/>
    <xf numFmtId="0" fontId="1" fillId="8" borderId="31" xfId="0" applyFont="1" applyFill="1" applyBorder="1" applyProtection="1"/>
    <xf numFmtId="0" fontId="6" fillId="8" borderId="30" xfId="0" applyFont="1" applyFill="1" applyBorder="1" applyProtection="1"/>
    <xf numFmtId="0" fontId="6" fillId="8" borderId="29" xfId="0" applyFont="1" applyFill="1" applyBorder="1" applyProtection="1"/>
    <xf numFmtId="0" fontId="2" fillId="7" borderId="29" xfId="0" applyFont="1" applyFill="1" applyBorder="1" applyProtection="1"/>
    <xf numFmtId="0" fontId="2" fillId="7" borderId="29" xfId="0" applyFont="1" applyFill="1" applyBorder="1" applyAlignment="1" applyProtection="1">
      <alignment horizontal="center" vertical="center" wrapText="1"/>
    </xf>
    <xf numFmtId="0" fontId="6" fillId="7" borderId="0" xfId="0" applyFont="1" applyFill="1" applyBorder="1" applyProtection="1"/>
    <xf numFmtId="0" fontId="2" fillId="7" borderId="29" xfId="0" applyFont="1" applyFill="1" applyBorder="1" applyAlignment="1" applyProtection="1">
      <alignment horizontal="center" vertical="center"/>
    </xf>
    <xf numFmtId="1" fontId="4" fillId="0" borderId="26" xfId="0" applyNumberFormat="1" applyFont="1" applyBorder="1" applyAlignment="1" applyProtection="1">
      <alignment horizontal="center" vertical="center"/>
      <protection locked="0"/>
    </xf>
    <xf numFmtId="20" fontId="4" fillId="0" borderId="16" xfId="0" applyNumberFormat="1" applyFont="1" applyBorder="1" applyAlignment="1" applyProtection="1">
      <alignment horizontal="center" vertical="center"/>
      <protection locked="0"/>
    </xf>
    <xf numFmtId="1" fontId="4" fillId="0" borderId="16" xfId="0" applyNumberFormat="1" applyFont="1" applyBorder="1" applyAlignment="1" applyProtection="1">
      <alignment horizontal="center" vertical="center"/>
      <protection locked="0"/>
    </xf>
    <xf numFmtId="0" fontId="4" fillId="0" borderId="22" xfId="0" applyFont="1" applyBorder="1" applyAlignment="1" applyProtection="1">
      <alignment horizontal="center" vertical="center"/>
      <protection locked="0"/>
    </xf>
    <xf numFmtId="1" fontId="4" fillId="0" borderId="22" xfId="0" applyNumberFormat="1" applyFont="1" applyBorder="1" applyAlignment="1" applyProtection="1">
      <alignment horizontal="center" vertical="center"/>
      <protection locked="0"/>
    </xf>
    <xf numFmtId="0" fontId="0" fillId="7" borderId="0" xfId="0" applyFill="1" applyAlignment="1">
      <alignment horizontal="center" vertical="center"/>
    </xf>
    <xf numFmtId="0" fontId="0" fillId="7" borderId="0" xfId="0" applyFill="1" applyAlignment="1">
      <alignment horizontal="center" vertical="center" wrapText="1"/>
    </xf>
    <xf numFmtId="0" fontId="1" fillId="3" borderId="28" xfId="0" applyFont="1" applyFill="1" applyBorder="1" applyAlignment="1">
      <alignment horizontal="center" vertical="center" wrapText="1"/>
    </xf>
    <xf numFmtId="165" fontId="4" fillId="0" borderId="17" xfId="0" applyNumberFormat="1" applyFont="1" applyBorder="1" applyAlignment="1" applyProtection="1">
      <alignment horizontal="center" vertical="center"/>
      <protection locked="0"/>
    </xf>
    <xf numFmtId="1" fontId="4" fillId="0" borderId="18" xfId="0" applyNumberFormat="1" applyFont="1" applyBorder="1" applyAlignment="1" applyProtection="1">
      <alignment horizontal="center" vertical="center"/>
      <protection locked="0"/>
    </xf>
    <xf numFmtId="1" fontId="4" fillId="0" borderId="20" xfId="0" applyNumberFormat="1" applyFont="1" applyBorder="1" applyAlignment="1" applyProtection="1">
      <alignment horizontal="center" vertical="center"/>
      <protection locked="0"/>
    </xf>
    <xf numFmtId="1" fontId="4" fillId="0" borderId="23" xfId="0" applyNumberFormat="1" applyFont="1" applyBorder="1" applyAlignment="1" applyProtection="1">
      <alignment horizontal="center" vertical="center"/>
      <protection locked="0"/>
    </xf>
    <xf numFmtId="0" fontId="0" fillId="0" borderId="13" xfId="0" applyFill="1" applyBorder="1" applyAlignment="1">
      <alignment horizontal="center" vertical="center"/>
    </xf>
    <xf numFmtId="0" fontId="6" fillId="8" borderId="30" xfId="0" applyFont="1" applyFill="1" applyBorder="1" applyAlignment="1" applyProtection="1">
      <alignment horizontal="right" vertical="center" readingOrder="1"/>
    </xf>
    <xf numFmtId="0" fontId="6" fillId="8" borderId="30" xfId="0" applyFont="1" applyFill="1" applyBorder="1" applyAlignment="1" applyProtection="1">
      <alignment horizontal="right"/>
    </xf>
    <xf numFmtId="0" fontId="6" fillId="8" borderId="32" xfId="0" applyFont="1" applyFill="1" applyBorder="1" applyAlignment="1" applyProtection="1">
      <alignment horizontal="right"/>
    </xf>
    <xf numFmtId="168" fontId="6" fillId="8" borderId="30" xfId="0" applyNumberFormat="1" applyFont="1" applyFill="1" applyBorder="1" applyProtection="1"/>
    <xf numFmtId="0" fontId="4" fillId="0" borderId="10" xfId="0" applyFont="1" applyBorder="1" applyAlignment="1" applyProtection="1">
      <alignment horizontal="center" vertical="center"/>
    </xf>
    <xf numFmtId="0" fontId="4" fillId="0" borderId="33" xfId="0" applyFont="1" applyBorder="1" applyAlignment="1" applyProtection="1">
      <alignment horizontal="center" vertical="center"/>
      <protection locked="0"/>
    </xf>
    <xf numFmtId="0" fontId="4" fillId="0" borderId="34" xfId="0" applyFont="1" applyBorder="1" applyAlignment="1" applyProtection="1">
      <alignment horizontal="center" vertical="center"/>
      <protection locked="0"/>
    </xf>
    <xf numFmtId="0" fontId="4" fillId="0" borderId="35" xfId="0" applyFont="1" applyBorder="1" applyAlignment="1" applyProtection="1">
      <alignment horizontal="center" vertical="center"/>
      <protection locked="0"/>
    </xf>
    <xf numFmtId="0" fontId="0" fillId="7" borderId="0" xfId="0" applyFill="1" applyAlignment="1" applyProtection="1">
      <alignment horizontal="center" vertical="center"/>
    </xf>
    <xf numFmtId="46" fontId="0" fillId="0" borderId="0" xfId="0" applyNumberFormat="1"/>
    <xf numFmtId="0" fontId="0" fillId="0" borderId="41" xfId="0" applyFill="1" applyBorder="1" applyAlignment="1">
      <alignment horizontal="center" vertical="center"/>
    </xf>
    <xf numFmtId="0" fontId="0" fillId="0" borderId="43" xfId="0" applyFill="1" applyBorder="1" applyAlignment="1">
      <alignment horizontal="center" vertical="center"/>
    </xf>
    <xf numFmtId="0" fontId="1" fillId="3" borderId="27" xfId="0" applyFont="1" applyFill="1" applyBorder="1" applyAlignment="1">
      <alignment horizontal="center" vertical="center" wrapText="1"/>
    </xf>
    <xf numFmtId="0" fontId="0" fillId="0" borderId="47" xfId="0" applyFill="1" applyBorder="1" applyAlignment="1">
      <alignment horizontal="center" vertical="center"/>
    </xf>
    <xf numFmtId="165" fontId="17" fillId="7" borderId="0" xfId="0" applyNumberFormat="1" applyFont="1" applyFill="1" applyBorder="1" applyAlignment="1" applyProtection="1">
      <alignment horizontal="center" vertical="center"/>
    </xf>
    <xf numFmtId="0" fontId="15" fillId="7" borderId="0" xfId="0" applyFont="1" applyFill="1" applyAlignment="1" applyProtection="1">
      <alignment horizontal="center" vertical="center"/>
    </xf>
    <xf numFmtId="0" fontId="15" fillId="7" borderId="0" xfId="0" applyFont="1" applyFill="1" applyProtection="1"/>
    <xf numFmtId="0" fontId="2" fillId="0" borderId="15" xfId="0" applyFont="1" applyBorder="1" applyAlignment="1" applyProtection="1">
      <alignment horizontal="center" vertical="center" wrapText="1"/>
    </xf>
    <xf numFmtId="0" fontId="2" fillId="7" borderId="25" xfId="0" applyFont="1" applyFill="1" applyBorder="1" applyAlignment="1" applyProtection="1">
      <alignment horizontal="center" vertical="center" wrapText="1"/>
    </xf>
    <xf numFmtId="0" fontId="2" fillId="0" borderId="10" xfId="0" applyFont="1" applyBorder="1" applyAlignment="1" applyProtection="1">
      <alignment horizontal="center" vertical="center" wrapText="1"/>
    </xf>
    <xf numFmtId="0" fontId="1" fillId="7" borderId="0" xfId="0" applyFont="1" applyFill="1" applyBorder="1" applyAlignment="1" applyProtection="1">
      <alignment horizontal="center" vertical="center" wrapText="1"/>
    </xf>
    <xf numFmtId="0" fontId="0" fillId="4" borderId="15" xfId="0" applyFill="1" applyBorder="1" applyAlignment="1" applyProtection="1">
      <alignment horizontal="center" vertical="center" wrapText="1"/>
    </xf>
    <xf numFmtId="0" fontId="0" fillId="2" borderId="28" xfId="0" applyFill="1" applyBorder="1" applyAlignment="1" applyProtection="1">
      <alignment horizontal="center" vertical="center" wrapText="1"/>
    </xf>
    <xf numFmtId="0" fontId="1" fillId="3" borderId="15" xfId="0" applyFont="1" applyFill="1" applyBorder="1" applyAlignment="1" applyProtection="1">
      <alignment horizontal="center" vertical="center" wrapText="1"/>
    </xf>
    <xf numFmtId="0" fontId="0" fillId="8" borderId="27" xfId="0" applyFill="1" applyBorder="1" applyAlignment="1" applyProtection="1">
      <alignment horizontal="center" vertical="center" wrapText="1"/>
    </xf>
    <xf numFmtId="0" fontId="0" fillId="5" borderId="27" xfId="0" applyFill="1" applyBorder="1" applyAlignment="1" applyProtection="1">
      <alignment horizontal="center" vertical="center" wrapText="1"/>
    </xf>
    <xf numFmtId="0" fontId="0" fillId="6" borderId="28" xfId="0" applyFill="1" applyBorder="1" applyAlignment="1" applyProtection="1">
      <alignment horizontal="center" vertical="center" wrapText="1"/>
    </xf>
    <xf numFmtId="0" fontId="4" fillId="0" borderId="15" xfId="0" applyFont="1" applyBorder="1" applyAlignment="1" applyProtection="1">
      <alignment horizontal="center" vertical="center"/>
    </xf>
    <xf numFmtId="165" fontId="0" fillId="7" borderId="10" xfId="0" applyNumberFormat="1" applyFill="1" applyBorder="1" applyProtection="1"/>
    <xf numFmtId="164" fontId="0" fillId="7" borderId="0" xfId="0" applyNumberFormat="1" applyFill="1" applyAlignment="1" applyProtection="1">
      <alignment horizontal="center" vertical="center"/>
    </xf>
    <xf numFmtId="164" fontId="0" fillId="7" borderId="0" xfId="0" applyNumberFormat="1" applyFont="1" applyFill="1" applyAlignment="1" applyProtection="1">
      <alignment horizontal="center" vertical="center"/>
    </xf>
    <xf numFmtId="165" fontId="0" fillId="7" borderId="0" xfId="0" applyNumberFormat="1" applyFill="1" applyProtection="1"/>
    <xf numFmtId="0" fontId="0" fillId="0" borderId="0" xfId="0" applyAlignment="1" applyProtection="1">
      <alignment horizontal="center" vertical="center"/>
    </xf>
    <xf numFmtId="0" fontId="15" fillId="0" borderId="0" xfId="0" applyFont="1" applyAlignment="1" applyProtection="1">
      <alignment horizontal="center" vertical="center"/>
    </xf>
    <xf numFmtId="20" fontId="0" fillId="7" borderId="0" xfId="0" applyNumberFormat="1" applyFill="1" applyProtection="1"/>
    <xf numFmtId="20" fontId="0" fillId="2" borderId="27" xfId="0" applyNumberFormat="1" applyFill="1" applyBorder="1" applyAlignment="1" applyProtection="1">
      <alignment horizontal="center" vertical="center" wrapText="1"/>
    </xf>
    <xf numFmtId="20" fontId="0" fillId="0" borderId="0" xfId="0" applyNumberFormat="1" applyProtection="1"/>
    <xf numFmtId="0" fontId="5" fillId="7" borderId="0" xfId="0" applyFont="1" applyFill="1" applyAlignment="1">
      <alignment horizontal="center"/>
    </xf>
    <xf numFmtId="0" fontId="0" fillId="0" borderId="0" xfId="0" applyAlignment="1">
      <alignment horizontal="center"/>
    </xf>
    <xf numFmtId="0" fontId="0" fillId="7" borderId="0" xfId="0" applyFill="1" applyAlignment="1">
      <alignment horizontal="center"/>
    </xf>
    <xf numFmtId="0" fontId="4" fillId="10" borderId="57" xfId="0" applyFont="1" applyFill="1" applyBorder="1" applyAlignment="1" applyProtection="1">
      <alignment horizontal="center"/>
      <protection locked="0"/>
    </xf>
    <xf numFmtId="0" fontId="4" fillId="10" borderId="58" xfId="0" applyFont="1" applyFill="1" applyBorder="1" applyAlignment="1" applyProtection="1">
      <alignment horizontal="center"/>
      <protection locked="0"/>
    </xf>
    <xf numFmtId="0" fontId="4" fillId="10" borderId="48" xfId="0" applyFont="1" applyFill="1" applyBorder="1" applyAlignment="1" applyProtection="1">
      <alignment horizontal="center"/>
      <protection locked="0"/>
    </xf>
    <xf numFmtId="0" fontId="4" fillId="10" borderId="49" xfId="0" applyFont="1" applyFill="1" applyBorder="1" applyAlignment="1" applyProtection="1">
      <alignment horizontal="center"/>
      <protection locked="0"/>
    </xf>
    <xf numFmtId="0" fontId="4" fillId="10" borderId="51" xfId="0" applyFont="1" applyFill="1" applyBorder="1" applyAlignment="1" applyProtection="1">
      <alignment horizontal="center"/>
      <protection locked="0"/>
    </xf>
    <xf numFmtId="0" fontId="4" fillId="10" borderId="52" xfId="0" applyFont="1" applyFill="1" applyBorder="1" applyAlignment="1" applyProtection="1">
      <alignment horizontal="center"/>
      <protection locked="0"/>
    </xf>
    <xf numFmtId="0" fontId="4" fillId="10" borderId="54" xfId="0" applyFont="1" applyFill="1" applyBorder="1" applyAlignment="1" applyProtection="1">
      <alignment horizontal="center"/>
      <protection locked="0"/>
    </xf>
    <xf numFmtId="0" fontId="4" fillId="10" borderId="55" xfId="0" applyFont="1" applyFill="1" applyBorder="1" applyAlignment="1" applyProtection="1">
      <alignment horizontal="center"/>
      <protection locked="0"/>
    </xf>
    <xf numFmtId="0" fontId="7" fillId="7" borderId="0" xfId="0" applyFont="1" applyFill="1" applyAlignment="1">
      <alignment horizontal="center" vertical="center" wrapText="1"/>
    </xf>
    <xf numFmtId="0" fontId="4" fillId="7" borderId="0" xfId="0" applyFont="1" applyFill="1" applyAlignment="1">
      <alignment horizontal="center"/>
    </xf>
    <xf numFmtId="0" fontId="4" fillId="0" borderId="19" xfId="0" applyFont="1" applyBorder="1" applyAlignment="1" applyProtection="1">
      <alignment horizontal="center"/>
      <protection locked="0"/>
    </xf>
    <xf numFmtId="0" fontId="4" fillId="0" borderId="16" xfId="0" applyFont="1" applyFill="1" applyBorder="1" applyAlignment="1" applyProtection="1">
      <alignment horizontal="center"/>
      <protection locked="0"/>
    </xf>
    <xf numFmtId="0" fontId="4" fillId="0" borderId="16" xfId="0" applyFont="1" applyBorder="1" applyAlignment="1" applyProtection="1">
      <alignment horizontal="center"/>
      <protection locked="0"/>
    </xf>
    <xf numFmtId="0" fontId="0" fillId="0" borderId="44" xfId="0" applyFill="1" applyBorder="1" applyAlignment="1">
      <alignment horizontal="center"/>
    </xf>
    <xf numFmtId="0" fontId="0" fillId="0" borderId="40" xfId="0" applyFill="1" applyBorder="1" applyAlignment="1">
      <alignment horizontal="center"/>
    </xf>
    <xf numFmtId="0" fontId="0" fillId="0" borderId="46" xfId="0" applyFill="1" applyBorder="1" applyAlignment="1">
      <alignment horizontal="center"/>
    </xf>
    <xf numFmtId="0" fontId="0" fillId="0" borderId="12" xfId="0" applyFill="1" applyBorder="1" applyAlignment="1">
      <alignment horizontal="center"/>
    </xf>
    <xf numFmtId="0" fontId="0" fillId="0" borderId="45" xfId="0" applyFill="1" applyBorder="1" applyAlignment="1">
      <alignment horizontal="center"/>
    </xf>
    <xf numFmtId="0" fontId="0" fillId="0" borderId="42" xfId="0" applyFill="1" applyBorder="1" applyAlignment="1">
      <alignment horizontal="center"/>
    </xf>
    <xf numFmtId="0" fontId="0" fillId="0" borderId="14" xfId="0" applyFill="1" applyBorder="1" applyAlignment="1">
      <alignment horizontal="center"/>
    </xf>
    <xf numFmtId="0" fontId="4" fillId="0" borderId="21" xfId="0" applyFont="1" applyBorder="1" applyAlignment="1" applyProtection="1">
      <alignment horizontal="center"/>
      <protection locked="0"/>
    </xf>
    <xf numFmtId="0" fontId="4" fillId="0" borderId="22" xfId="0" applyFont="1" applyFill="1" applyBorder="1" applyAlignment="1" applyProtection="1">
      <alignment horizontal="center"/>
      <protection locked="0"/>
    </xf>
    <xf numFmtId="0" fontId="4" fillId="0" borderId="22" xfId="0" applyFont="1" applyBorder="1" applyAlignment="1" applyProtection="1">
      <alignment horizontal="center"/>
      <protection locked="0"/>
    </xf>
    <xf numFmtId="14" fontId="0" fillId="7" borderId="0" xfId="0" applyNumberFormat="1" applyFill="1" applyAlignment="1">
      <alignment horizontal="center"/>
    </xf>
    <xf numFmtId="0" fontId="13" fillId="7" borderId="15" xfId="0" applyFont="1" applyFill="1" applyBorder="1" applyAlignment="1">
      <alignment horizontal="center"/>
    </xf>
    <xf numFmtId="0" fontId="0" fillId="7" borderId="37" xfId="0" applyFill="1" applyBorder="1" applyAlignment="1">
      <alignment horizontal="center"/>
    </xf>
    <xf numFmtId="0" fontId="2" fillId="7" borderId="0" xfId="0" applyFont="1" applyFill="1" applyAlignment="1">
      <alignment horizontal="center"/>
    </xf>
    <xf numFmtId="0" fontId="2" fillId="0" borderId="0" xfId="0" applyFont="1" applyAlignment="1">
      <alignment horizontal="center"/>
    </xf>
    <xf numFmtId="0" fontId="2" fillId="7" borderId="0" xfId="0" applyFont="1" applyFill="1" applyProtection="1"/>
    <xf numFmtId="0" fontId="13" fillId="0" borderId="15" xfId="0" applyFont="1" applyBorder="1" applyAlignment="1" applyProtection="1">
      <alignment horizontal="center" vertical="center"/>
    </xf>
    <xf numFmtId="0" fontId="2" fillId="0" borderId="0" xfId="0" applyFont="1" applyProtection="1"/>
    <xf numFmtId="0" fontId="20" fillId="0" borderId="0" xfId="0" applyFont="1"/>
    <xf numFmtId="165" fontId="0" fillId="0" borderId="0" xfId="0" applyNumberFormat="1"/>
    <xf numFmtId="0" fontId="0" fillId="0" borderId="0" xfId="0" applyAlignment="1"/>
    <xf numFmtId="0" fontId="0" fillId="0" borderId="62" xfId="0" applyBorder="1" applyProtection="1">
      <protection locked="0"/>
    </xf>
    <xf numFmtId="0" fontId="4" fillId="0" borderId="16" xfId="0" applyFont="1" applyBorder="1" applyAlignment="1" applyProtection="1">
      <alignment horizontal="center" vertical="center"/>
      <protection locked="0"/>
    </xf>
    <xf numFmtId="0" fontId="4" fillId="0" borderId="19" xfId="0" applyFont="1" applyBorder="1" applyAlignment="1" applyProtection="1">
      <alignment horizontal="center"/>
    </xf>
    <xf numFmtId="0" fontId="4" fillId="0" borderId="21" xfId="0" applyFont="1" applyBorder="1" applyAlignment="1" applyProtection="1">
      <alignment horizontal="center"/>
    </xf>
    <xf numFmtId="0" fontId="0" fillId="8" borderId="0" xfId="0" applyFill="1" applyProtection="1"/>
    <xf numFmtId="0" fontId="0" fillId="8" borderId="0" xfId="0" applyFont="1" applyFill="1" applyProtection="1"/>
    <xf numFmtId="0" fontId="0" fillId="7" borderId="0" xfId="0" applyFill="1" applyBorder="1" applyAlignment="1" applyProtection="1">
      <alignment horizontal="center"/>
    </xf>
    <xf numFmtId="0" fontId="0" fillId="7" borderId="0" xfId="0" applyFill="1" applyBorder="1" applyProtection="1"/>
    <xf numFmtId="0" fontId="0" fillId="7" borderId="0" xfId="0" applyFill="1" applyBorder="1" applyAlignment="1" applyProtection="1">
      <alignment horizontal="center" vertical="center"/>
    </xf>
    <xf numFmtId="0" fontId="0" fillId="7" borderId="0" xfId="0" applyFont="1" applyFill="1" applyBorder="1" applyProtection="1"/>
    <xf numFmtId="166" fontId="7" fillId="7" borderId="0" xfId="0" applyNumberFormat="1" applyFont="1" applyFill="1" applyBorder="1" applyProtection="1"/>
    <xf numFmtId="167" fontId="7" fillId="7" borderId="0" xfId="0" applyNumberFormat="1" applyFont="1" applyFill="1" applyBorder="1" applyProtection="1"/>
    <xf numFmtId="0" fontId="14" fillId="7" borderId="0" xfId="0" applyFont="1" applyFill="1" applyBorder="1" applyProtection="1"/>
    <xf numFmtId="0" fontId="12" fillId="7" borderId="0" xfId="0" applyFont="1" applyFill="1" applyBorder="1" applyProtection="1"/>
    <xf numFmtId="0" fontId="13" fillId="7" borderId="0" xfId="0" applyFont="1" applyFill="1" applyBorder="1" applyProtection="1"/>
    <xf numFmtId="0" fontId="6" fillId="8" borderId="0" xfId="0" applyFont="1" applyFill="1" applyBorder="1" applyProtection="1"/>
    <xf numFmtId="0" fontId="0" fillId="7" borderId="69" xfId="0" applyFill="1" applyBorder="1" applyProtection="1"/>
    <xf numFmtId="0" fontId="0" fillId="7" borderId="70" xfId="0" applyFill="1" applyBorder="1" applyProtection="1"/>
    <xf numFmtId="0" fontId="0" fillId="7" borderId="71" xfId="0" applyFill="1" applyBorder="1" applyProtection="1"/>
    <xf numFmtId="0" fontId="0" fillId="7" borderId="72" xfId="0" applyFill="1" applyBorder="1" applyProtection="1"/>
    <xf numFmtId="0" fontId="0" fillId="7" borderId="73" xfId="0" applyFill="1" applyBorder="1" applyProtection="1"/>
    <xf numFmtId="14" fontId="0" fillId="7" borderId="73" xfId="0" applyNumberFormat="1" applyFill="1" applyBorder="1" applyProtection="1"/>
    <xf numFmtId="0" fontId="11" fillId="7" borderId="73" xfId="0" applyFont="1" applyFill="1" applyBorder="1" applyAlignment="1" applyProtection="1">
      <alignment horizontal="left" vertical="center" readingOrder="1"/>
    </xf>
    <xf numFmtId="0" fontId="0" fillId="7" borderId="74" xfId="0" applyFill="1" applyBorder="1" applyProtection="1"/>
    <xf numFmtId="0" fontId="0" fillId="7" borderId="75" xfId="0" applyFill="1" applyBorder="1" applyProtection="1"/>
    <xf numFmtId="0" fontId="0" fillId="7" borderId="76" xfId="0" applyFill="1" applyBorder="1" applyProtection="1"/>
    <xf numFmtId="165" fontId="0" fillId="0" borderId="63" xfId="0" applyNumberFormat="1" applyBorder="1" applyProtection="1">
      <protection locked="0"/>
    </xf>
    <xf numFmtId="165" fontId="4" fillId="0" borderId="64" xfId="0" applyNumberFormat="1" applyFont="1" applyBorder="1" applyAlignment="1" applyProtection="1">
      <alignment horizontal="center" vertical="center"/>
      <protection locked="0"/>
    </xf>
    <xf numFmtId="165" fontId="4" fillId="0" borderId="65" xfId="0" applyNumberFormat="1" applyFont="1" applyBorder="1" applyAlignment="1" applyProtection="1">
      <alignment horizontal="center" vertical="center"/>
      <protection locked="0"/>
    </xf>
    <xf numFmtId="165" fontId="4" fillId="0" borderId="66" xfId="0" applyNumberFormat="1" applyFont="1" applyBorder="1" applyAlignment="1" applyProtection="1">
      <alignment horizontal="center" vertical="center"/>
      <protection locked="0"/>
    </xf>
    <xf numFmtId="165" fontId="4" fillId="0" borderId="67" xfId="0" applyNumberFormat="1" applyFont="1" applyBorder="1" applyAlignment="1" applyProtection="1">
      <alignment horizontal="center" vertical="center"/>
      <protection locked="0"/>
    </xf>
    <xf numFmtId="165" fontId="4" fillId="0" borderId="68" xfId="0" applyNumberFormat="1" applyFont="1" applyBorder="1" applyAlignment="1" applyProtection="1">
      <alignment horizontal="center" vertical="center"/>
      <protection locked="0"/>
    </xf>
    <xf numFmtId="165" fontId="4" fillId="0" borderId="26" xfId="0" applyNumberFormat="1" applyFont="1" applyBorder="1" applyAlignment="1" applyProtection="1">
      <alignment horizontal="center" vertical="center"/>
      <protection locked="0"/>
    </xf>
    <xf numFmtId="165" fontId="4" fillId="0" borderId="16" xfId="0" applyNumberFormat="1" applyFont="1" applyBorder="1" applyAlignment="1" applyProtection="1">
      <alignment horizontal="center" vertical="center"/>
      <protection locked="0"/>
    </xf>
    <xf numFmtId="165" fontId="4" fillId="0" borderId="22" xfId="0" applyNumberFormat="1" applyFont="1" applyBorder="1" applyAlignment="1" applyProtection="1">
      <alignment horizontal="center" vertical="center"/>
      <protection locked="0"/>
    </xf>
    <xf numFmtId="165" fontId="4" fillId="0" borderId="16" xfId="0" applyNumberFormat="1" applyFont="1" applyBorder="1" applyAlignment="1" applyProtection="1">
      <alignment horizontal="center"/>
      <protection locked="0"/>
    </xf>
    <xf numFmtId="165" fontId="4" fillId="0" borderId="22" xfId="0" applyNumberFormat="1" applyFont="1" applyBorder="1" applyAlignment="1" applyProtection="1">
      <alignment horizontal="center"/>
      <protection locked="0"/>
    </xf>
    <xf numFmtId="169" fontId="4" fillId="10" borderId="50" xfId="0" applyNumberFormat="1" applyFont="1" applyFill="1" applyBorder="1" applyAlignment="1" applyProtection="1">
      <alignment horizontal="center"/>
      <protection locked="0"/>
    </xf>
    <xf numFmtId="169" fontId="4" fillId="10" borderId="53" xfId="0" applyNumberFormat="1" applyFont="1" applyFill="1" applyBorder="1" applyAlignment="1" applyProtection="1">
      <alignment horizontal="center"/>
      <protection locked="0"/>
    </xf>
    <xf numFmtId="169" fontId="4" fillId="10" borderId="56" xfId="0" applyNumberFormat="1" applyFont="1" applyFill="1" applyBorder="1" applyAlignment="1" applyProtection="1">
      <alignment horizontal="center"/>
      <protection locked="0"/>
    </xf>
    <xf numFmtId="169" fontId="4" fillId="10" borderId="59" xfId="0" applyNumberFormat="1" applyFont="1" applyFill="1" applyBorder="1" applyAlignment="1" applyProtection="1">
      <alignment horizontal="center"/>
      <protection locked="0"/>
    </xf>
    <xf numFmtId="169" fontId="4" fillId="0" borderId="20" xfId="0" applyNumberFormat="1" applyFont="1" applyBorder="1" applyAlignment="1" applyProtection="1">
      <alignment horizontal="center"/>
      <protection locked="0"/>
    </xf>
    <xf numFmtId="169" fontId="4" fillId="0" borderId="23" xfId="0" applyNumberFormat="1" applyFont="1" applyBorder="1" applyAlignment="1" applyProtection="1">
      <alignment horizontal="center"/>
      <protection locked="0"/>
    </xf>
    <xf numFmtId="169" fontId="4" fillId="0" borderId="16" xfId="0" applyNumberFormat="1" applyFont="1" applyBorder="1" applyAlignment="1" applyProtection="1">
      <alignment horizontal="center"/>
      <protection locked="0"/>
    </xf>
    <xf numFmtId="169" fontId="4" fillId="0" borderId="39" xfId="0" applyNumberFormat="1" applyFont="1" applyBorder="1" applyAlignment="1" applyProtection="1">
      <alignment horizontal="center"/>
      <protection locked="0"/>
    </xf>
    <xf numFmtId="165" fontId="4" fillId="0" borderId="16" xfId="0" applyNumberFormat="1" applyFont="1" applyFill="1" applyBorder="1" applyAlignment="1" applyProtection="1">
      <alignment horizontal="center"/>
      <protection locked="0"/>
    </xf>
    <xf numFmtId="165" fontId="4" fillId="0" borderId="22" xfId="0" applyNumberFormat="1" applyFont="1" applyFill="1" applyBorder="1" applyAlignment="1" applyProtection="1">
      <alignment horizontal="center"/>
      <protection locked="0"/>
    </xf>
    <xf numFmtId="20" fontId="0" fillId="0" borderId="0" xfId="0" applyNumberFormat="1" applyFill="1"/>
    <xf numFmtId="0" fontId="0" fillId="0" borderId="0" xfId="0" applyFill="1"/>
    <xf numFmtId="0" fontId="0" fillId="7" borderId="0" xfId="0" applyFill="1" applyAlignment="1" applyProtection="1">
      <alignment horizontal="center"/>
    </xf>
    <xf numFmtId="0" fontId="2" fillId="7" borderId="0" xfId="0" applyFont="1" applyFill="1" applyAlignment="1" applyProtection="1">
      <alignment horizontal="center"/>
    </xf>
    <xf numFmtId="0" fontId="7" fillId="7" borderId="0" xfId="0" applyFont="1" applyFill="1" applyAlignment="1" applyProtection="1">
      <alignment horizontal="center" vertical="center" wrapText="1"/>
    </xf>
    <xf numFmtId="0" fontId="0" fillId="0" borderId="0" xfId="0" applyAlignment="1" applyProtection="1">
      <alignment horizontal="center"/>
    </xf>
    <xf numFmtId="0" fontId="2" fillId="0" borderId="25" xfId="0" applyFont="1" applyBorder="1" applyAlignment="1" applyProtection="1">
      <alignment horizontal="center" vertical="center" wrapText="1"/>
    </xf>
    <xf numFmtId="0" fontId="0" fillId="4" borderId="27" xfId="0" applyFill="1" applyBorder="1" applyAlignment="1" applyProtection="1">
      <alignment horizontal="center" vertical="center" wrapText="1"/>
    </xf>
    <xf numFmtId="0" fontId="0" fillId="2" borderId="27" xfId="0" applyFill="1" applyBorder="1" applyAlignment="1" applyProtection="1">
      <alignment horizontal="center" vertical="center" wrapText="1"/>
    </xf>
    <xf numFmtId="0" fontId="1" fillId="3" borderId="28" xfId="0" applyFont="1" applyFill="1" applyBorder="1" applyAlignment="1" applyProtection="1">
      <alignment horizontal="center" vertical="center" wrapText="1"/>
    </xf>
    <xf numFmtId="14" fontId="0" fillId="0" borderId="0" xfId="0" applyNumberFormat="1" applyAlignment="1" applyProtection="1">
      <alignment horizontal="center" vertical="center"/>
    </xf>
    <xf numFmtId="0" fontId="4" fillId="0" borderId="16" xfId="0" applyFont="1" applyFill="1" applyBorder="1" applyAlignment="1" applyProtection="1">
      <alignment horizontal="center"/>
    </xf>
    <xf numFmtId="0" fontId="4" fillId="0" borderId="16" xfId="0" applyFont="1" applyBorder="1" applyAlignment="1" applyProtection="1">
      <alignment horizontal="center"/>
    </xf>
    <xf numFmtId="169" fontId="4" fillId="0" borderId="20" xfId="0" applyNumberFormat="1" applyFont="1" applyBorder="1" applyAlignment="1" applyProtection="1">
      <alignment horizontal="center"/>
    </xf>
    <xf numFmtId="0" fontId="4" fillId="10" borderId="57" xfId="0" applyFont="1" applyFill="1" applyBorder="1" applyAlignment="1" applyProtection="1">
      <alignment horizontal="center"/>
    </xf>
    <xf numFmtId="0" fontId="4" fillId="10" borderId="58" xfId="0" applyFont="1" applyFill="1" applyBorder="1" applyAlignment="1" applyProtection="1">
      <alignment horizontal="center"/>
    </xf>
    <xf numFmtId="169" fontId="4" fillId="10" borderId="59" xfId="0" applyNumberFormat="1" applyFont="1" applyFill="1" applyBorder="1" applyAlignment="1" applyProtection="1">
      <alignment horizontal="center"/>
    </xf>
    <xf numFmtId="0" fontId="4" fillId="10" borderId="48" xfId="0" applyFont="1" applyFill="1" applyBorder="1" applyAlignment="1" applyProtection="1">
      <alignment horizontal="center"/>
    </xf>
    <xf numFmtId="0" fontId="4" fillId="10" borderId="49" xfId="0" applyFont="1" applyFill="1" applyBorder="1" applyAlignment="1" applyProtection="1">
      <alignment horizontal="center"/>
    </xf>
    <xf numFmtId="169" fontId="4" fillId="10" borderId="50" xfId="0" applyNumberFormat="1" applyFont="1" applyFill="1" applyBorder="1" applyAlignment="1" applyProtection="1">
      <alignment horizontal="center"/>
    </xf>
    <xf numFmtId="0" fontId="0" fillId="0" borderId="47" xfId="0" applyFill="1" applyBorder="1" applyAlignment="1" applyProtection="1">
      <alignment horizontal="center" vertical="center"/>
    </xf>
    <xf numFmtId="0" fontId="0" fillId="0" borderId="41" xfId="0" applyFill="1" applyBorder="1" applyAlignment="1" applyProtection="1">
      <alignment horizontal="center" vertical="center"/>
    </xf>
    <xf numFmtId="0" fontId="0" fillId="0" borderId="44" xfId="0" applyFill="1" applyBorder="1" applyAlignment="1" applyProtection="1">
      <alignment horizontal="center"/>
    </xf>
    <xf numFmtId="0" fontId="0" fillId="0" borderId="40" xfId="0" applyFill="1" applyBorder="1" applyAlignment="1" applyProtection="1">
      <alignment horizontal="center"/>
    </xf>
    <xf numFmtId="0" fontId="0" fillId="0" borderId="46" xfId="0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/>
    </xf>
    <xf numFmtId="0" fontId="4" fillId="10" borderId="51" xfId="0" applyFont="1" applyFill="1" applyBorder="1" applyAlignment="1" applyProtection="1">
      <alignment horizontal="center"/>
    </xf>
    <xf numFmtId="0" fontId="4" fillId="10" borderId="52" xfId="0" applyFont="1" applyFill="1" applyBorder="1" applyAlignment="1" applyProtection="1">
      <alignment horizontal="center"/>
    </xf>
    <xf numFmtId="169" fontId="4" fillId="10" borderId="53" xfId="0" applyNumberFormat="1" applyFont="1" applyFill="1" applyBorder="1" applyAlignment="1" applyProtection="1">
      <alignment horizontal="center"/>
    </xf>
    <xf numFmtId="0" fontId="0" fillId="0" borderId="13" xfId="0" applyFill="1" applyBorder="1" applyAlignment="1" applyProtection="1">
      <alignment horizontal="center" vertical="center"/>
    </xf>
    <xf numFmtId="0" fontId="0" fillId="0" borderId="43" xfId="0" applyFill="1" applyBorder="1" applyAlignment="1" applyProtection="1">
      <alignment horizontal="center" vertical="center"/>
    </xf>
    <xf numFmtId="0" fontId="0" fillId="0" borderId="45" xfId="0" applyFill="1" applyBorder="1" applyAlignment="1" applyProtection="1">
      <alignment horizontal="center"/>
    </xf>
    <xf numFmtId="0" fontId="0" fillId="0" borderId="42" xfId="0" applyFill="1" applyBorder="1" applyAlignment="1" applyProtection="1">
      <alignment horizontal="center"/>
    </xf>
    <xf numFmtId="0" fontId="0" fillId="0" borderId="14" xfId="0" applyFill="1" applyBorder="1" applyAlignment="1" applyProtection="1">
      <alignment horizontal="center"/>
    </xf>
    <xf numFmtId="14" fontId="0" fillId="0" borderId="0" xfId="0" applyNumberFormat="1" applyFont="1" applyAlignment="1" applyProtection="1">
      <alignment horizontal="center" vertical="center"/>
    </xf>
    <xf numFmtId="0" fontId="4" fillId="0" borderId="22" xfId="0" applyFont="1" applyFill="1" applyBorder="1" applyAlignment="1" applyProtection="1">
      <alignment horizontal="center"/>
    </xf>
    <xf numFmtId="0" fontId="4" fillId="0" borderId="22" xfId="0" applyFont="1" applyBorder="1" applyAlignment="1" applyProtection="1">
      <alignment horizontal="center"/>
    </xf>
    <xf numFmtId="169" fontId="4" fillId="0" borderId="23" xfId="0" applyNumberFormat="1" applyFont="1" applyBorder="1" applyAlignment="1" applyProtection="1">
      <alignment horizontal="center"/>
    </xf>
    <xf numFmtId="0" fontId="4" fillId="10" borderId="54" xfId="0" applyFont="1" applyFill="1" applyBorder="1" applyAlignment="1" applyProtection="1">
      <alignment horizontal="center"/>
    </xf>
    <xf numFmtId="0" fontId="4" fillId="10" borderId="55" xfId="0" applyFont="1" applyFill="1" applyBorder="1" applyAlignment="1" applyProtection="1">
      <alignment horizontal="center"/>
    </xf>
    <xf numFmtId="169" fontId="4" fillId="10" borderId="56" xfId="0" applyNumberFormat="1" applyFont="1" applyFill="1" applyBorder="1" applyAlignment="1" applyProtection="1">
      <alignment horizontal="center"/>
    </xf>
    <xf numFmtId="14" fontId="0" fillId="7" borderId="0" xfId="0" applyNumberFormat="1" applyFill="1" applyAlignment="1" applyProtection="1">
      <alignment horizontal="center"/>
    </xf>
    <xf numFmtId="0" fontId="2" fillId="0" borderId="0" xfId="0" applyFont="1" applyAlignment="1" applyProtection="1">
      <alignment horizontal="center"/>
    </xf>
    <xf numFmtId="0" fontId="0" fillId="7" borderId="65" xfId="0" applyFill="1" applyBorder="1" applyAlignment="1" applyProtection="1">
      <alignment horizontal="center"/>
    </xf>
    <xf numFmtId="0" fontId="0" fillId="7" borderId="66" xfId="0" applyFill="1" applyBorder="1" applyAlignment="1" applyProtection="1">
      <alignment horizontal="center"/>
    </xf>
    <xf numFmtId="0" fontId="0" fillId="7" borderId="67" xfId="0" applyFill="1" applyBorder="1" applyAlignment="1" applyProtection="1">
      <alignment horizontal="center"/>
    </xf>
    <xf numFmtId="0" fontId="0" fillId="7" borderId="68" xfId="0" applyFill="1" applyBorder="1" applyAlignment="1" applyProtection="1">
      <alignment horizontal="center"/>
    </xf>
    <xf numFmtId="0" fontId="0" fillId="7" borderId="77" xfId="0" applyFill="1" applyBorder="1" applyAlignment="1" applyProtection="1">
      <alignment horizontal="center"/>
    </xf>
    <xf numFmtId="0" fontId="0" fillId="7" borderId="78" xfId="0" applyFill="1" applyBorder="1" applyAlignment="1" applyProtection="1">
      <alignment horizontal="center"/>
    </xf>
    <xf numFmtId="165" fontId="4" fillId="0" borderId="16" xfId="0" applyNumberFormat="1" applyFont="1" applyFill="1" applyBorder="1" applyAlignment="1" applyProtection="1">
      <alignment horizontal="center"/>
    </xf>
    <xf numFmtId="165" fontId="4" fillId="0" borderId="16" xfId="0" applyNumberFormat="1" applyFont="1" applyBorder="1" applyAlignment="1" applyProtection="1">
      <alignment horizontal="center"/>
    </xf>
    <xf numFmtId="165" fontId="4" fillId="0" borderId="22" xfId="0" applyNumberFormat="1" applyFont="1" applyBorder="1" applyAlignment="1" applyProtection="1">
      <alignment horizontal="center"/>
    </xf>
    <xf numFmtId="165" fontId="4" fillId="0" borderId="22" xfId="0" applyNumberFormat="1" applyFont="1" applyFill="1" applyBorder="1" applyAlignment="1" applyProtection="1">
      <alignment horizontal="center"/>
    </xf>
    <xf numFmtId="165" fontId="4" fillId="0" borderId="26" xfId="0" applyNumberFormat="1" applyFont="1" applyBorder="1" applyAlignment="1" applyProtection="1">
      <alignment horizontal="center" vertical="center"/>
    </xf>
    <xf numFmtId="1" fontId="4" fillId="0" borderId="26" xfId="0" applyNumberFormat="1" applyFont="1" applyBorder="1" applyAlignment="1" applyProtection="1">
      <alignment horizontal="center" vertical="center"/>
    </xf>
    <xf numFmtId="1" fontId="4" fillId="0" borderId="18" xfId="0" applyNumberFormat="1" applyFont="1" applyBorder="1" applyAlignment="1" applyProtection="1">
      <alignment horizontal="center" vertical="center"/>
    </xf>
    <xf numFmtId="0" fontId="4" fillId="0" borderId="16" xfId="0" applyFont="1" applyBorder="1" applyAlignment="1" applyProtection="1">
      <alignment horizontal="center" vertical="center"/>
    </xf>
    <xf numFmtId="165" fontId="4" fillId="0" borderId="16" xfId="0" applyNumberFormat="1" applyFont="1" applyBorder="1" applyAlignment="1" applyProtection="1">
      <alignment horizontal="center" vertical="center"/>
    </xf>
    <xf numFmtId="1" fontId="4" fillId="0" borderId="16" xfId="0" applyNumberFormat="1" applyFont="1" applyBorder="1" applyAlignment="1" applyProtection="1">
      <alignment horizontal="center" vertical="center"/>
    </xf>
    <xf numFmtId="1" fontId="4" fillId="0" borderId="20" xfId="0" applyNumberFormat="1" applyFont="1" applyBorder="1" applyAlignment="1" applyProtection="1">
      <alignment horizontal="center" vertical="center"/>
    </xf>
    <xf numFmtId="0" fontId="4" fillId="0" borderId="22" xfId="0" applyFont="1" applyBorder="1" applyAlignment="1" applyProtection="1">
      <alignment horizontal="center" vertical="center"/>
    </xf>
    <xf numFmtId="165" fontId="4" fillId="0" borderId="22" xfId="0" applyNumberFormat="1" applyFont="1" applyBorder="1" applyAlignment="1" applyProtection="1">
      <alignment horizontal="center" vertical="center"/>
    </xf>
    <xf numFmtId="1" fontId="4" fillId="0" borderId="22" xfId="0" applyNumberFormat="1" applyFont="1" applyBorder="1" applyAlignment="1" applyProtection="1">
      <alignment horizontal="center" vertical="center"/>
    </xf>
    <xf numFmtId="1" fontId="4" fillId="0" borderId="23" xfId="0" applyNumberFormat="1" applyFont="1" applyBorder="1" applyAlignment="1" applyProtection="1">
      <alignment horizontal="center" vertical="center"/>
    </xf>
    <xf numFmtId="165" fontId="0" fillId="0" borderId="15" xfId="0" applyNumberFormat="1" applyFont="1" applyBorder="1" applyAlignment="1" applyProtection="1">
      <alignment horizontal="center" vertical="center"/>
    </xf>
    <xf numFmtId="165" fontId="0" fillId="0" borderId="63" xfId="0" applyNumberFormat="1" applyFont="1" applyBorder="1" applyAlignment="1" applyProtection="1">
      <alignment horizontal="center" vertical="center"/>
    </xf>
    <xf numFmtId="165" fontId="0" fillId="0" borderId="64" xfId="0" applyNumberFormat="1" applyFont="1" applyBorder="1" applyAlignment="1" applyProtection="1">
      <alignment horizontal="center" vertical="center"/>
    </xf>
    <xf numFmtId="165" fontId="0" fillId="0" borderId="65" xfId="0" applyNumberFormat="1" applyFont="1" applyBorder="1" applyAlignment="1" applyProtection="1">
      <alignment horizontal="center" vertical="center"/>
    </xf>
    <xf numFmtId="165" fontId="0" fillId="0" borderId="66" xfId="0" applyNumberFormat="1" applyFont="1" applyBorder="1" applyAlignment="1" applyProtection="1">
      <alignment horizontal="center" vertical="center"/>
    </xf>
    <xf numFmtId="165" fontId="0" fillId="0" borderId="67" xfId="0" applyNumberFormat="1" applyFont="1" applyBorder="1" applyAlignment="1" applyProtection="1">
      <alignment horizontal="center" vertical="center"/>
    </xf>
    <xf numFmtId="165" fontId="0" fillId="0" borderId="68" xfId="0" applyNumberFormat="1" applyFont="1" applyBorder="1" applyAlignment="1" applyProtection="1">
      <alignment horizontal="center" vertical="center"/>
    </xf>
    <xf numFmtId="0" fontId="4" fillId="0" borderId="16" xfId="0" applyNumberFormat="1" applyFont="1" applyBorder="1" applyAlignment="1" applyProtection="1">
      <alignment horizontal="center" vertical="center"/>
    </xf>
    <xf numFmtId="0" fontId="4" fillId="0" borderId="22" xfId="0" applyNumberFormat="1" applyFont="1" applyBorder="1" applyAlignment="1" applyProtection="1">
      <alignment horizontal="center" vertical="center"/>
    </xf>
    <xf numFmtId="0" fontId="4" fillId="0" borderId="62" xfId="0" applyNumberFormat="1" applyFont="1" applyBorder="1" applyAlignment="1" applyProtection="1">
      <alignment horizontal="center" vertical="center"/>
    </xf>
    <xf numFmtId="0" fontId="4" fillId="0" borderId="62" xfId="0" applyFont="1" applyBorder="1" applyAlignment="1" applyProtection="1">
      <alignment horizontal="center" vertical="center"/>
    </xf>
    <xf numFmtId="0" fontId="1" fillId="3" borderId="81" xfId="0" applyFont="1" applyFill="1" applyBorder="1" applyAlignment="1" applyProtection="1">
      <alignment horizontal="center" vertical="center" wrapText="1"/>
    </xf>
    <xf numFmtId="0" fontId="0" fillId="0" borderId="79" xfId="0" applyFill="1" applyBorder="1" applyAlignment="1" applyProtection="1">
      <alignment horizontal="center" vertical="center"/>
    </xf>
    <xf numFmtId="0" fontId="0" fillId="0" borderId="82" xfId="0" applyFill="1" applyBorder="1" applyAlignment="1" applyProtection="1">
      <alignment horizontal="center" vertical="center"/>
    </xf>
    <xf numFmtId="0" fontId="0" fillId="0" borderId="83" xfId="0" applyFill="1" applyBorder="1" applyAlignment="1" applyProtection="1">
      <alignment horizontal="center"/>
    </xf>
    <xf numFmtId="0" fontId="0" fillId="0" borderId="84" xfId="0" applyFill="1" applyBorder="1" applyAlignment="1" applyProtection="1">
      <alignment horizontal="center"/>
    </xf>
    <xf numFmtId="0" fontId="0" fillId="0" borderId="24" xfId="0" applyFill="1" applyBorder="1" applyAlignment="1" applyProtection="1">
      <alignment horizontal="center"/>
    </xf>
    <xf numFmtId="0" fontId="4" fillId="0" borderId="17" xfId="0" applyNumberFormat="1" applyFont="1" applyBorder="1" applyAlignment="1" applyProtection="1">
      <alignment horizontal="center" vertical="center"/>
    </xf>
    <xf numFmtId="0" fontId="1" fillId="3" borderId="60" xfId="0" applyFont="1" applyFill="1" applyBorder="1" applyAlignment="1">
      <alignment horizontal="center" vertical="center" wrapText="1"/>
    </xf>
    <xf numFmtId="0" fontId="0" fillId="7" borderId="0" xfId="0" applyFill="1" applyBorder="1" applyAlignment="1" applyProtection="1">
      <alignment horizontal="center"/>
    </xf>
    <xf numFmtId="0" fontId="0" fillId="7" borderId="0" xfId="0" applyFill="1" applyBorder="1" applyAlignment="1" applyProtection="1">
      <alignment horizontal="center" vertical="center"/>
    </xf>
    <xf numFmtId="0" fontId="14" fillId="7" borderId="0" xfId="0" applyFont="1" applyFill="1" applyBorder="1" applyAlignment="1" applyProtection="1">
      <alignment horizontal="center"/>
    </xf>
    <xf numFmtId="0" fontId="7" fillId="7" borderId="0" xfId="0" applyFont="1" applyFill="1" applyBorder="1" applyAlignment="1" applyProtection="1">
      <alignment horizontal="center" vertical="center"/>
    </xf>
    <xf numFmtId="0" fontId="13" fillId="7" borderId="15" xfId="0" applyFont="1" applyFill="1" applyBorder="1" applyAlignment="1" applyProtection="1">
      <alignment horizontal="center"/>
      <protection locked="0"/>
    </xf>
    <xf numFmtId="0" fontId="13" fillId="7" borderId="28" xfId="0" applyFont="1" applyFill="1" applyBorder="1" applyAlignment="1" applyProtection="1">
      <alignment horizontal="center"/>
      <protection locked="0"/>
    </xf>
    <xf numFmtId="0" fontId="5" fillId="7" borderId="0" xfId="0" applyFont="1" applyFill="1" applyAlignment="1" applyProtection="1">
      <alignment horizontal="center"/>
    </xf>
    <xf numFmtId="0" fontId="10" fillId="7" borderId="0" xfId="0" applyFont="1" applyFill="1" applyAlignment="1" applyProtection="1">
      <alignment horizontal="center"/>
    </xf>
    <xf numFmtId="0" fontId="7" fillId="9" borderId="15" xfId="0" applyFont="1" applyFill="1" applyBorder="1" applyAlignment="1">
      <alignment horizontal="center" vertical="center" wrapText="1"/>
    </xf>
    <xf numFmtId="0" fontId="7" fillId="9" borderId="27" xfId="0" applyFont="1" applyFill="1" applyBorder="1" applyAlignment="1">
      <alignment horizontal="center" vertical="center" wrapText="1"/>
    </xf>
    <xf numFmtId="0" fontId="7" fillId="9" borderId="28" xfId="0" applyFont="1" applyFill="1" applyBorder="1" applyAlignment="1">
      <alignment horizontal="center" vertical="center" wrapText="1"/>
    </xf>
    <xf numFmtId="0" fontId="7" fillId="0" borderId="15" xfId="0" applyFont="1" applyBorder="1" applyAlignment="1">
      <alignment horizontal="center" vertical="center" wrapText="1"/>
    </xf>
    <xf numFmtId="0" fontId="7" fillId="0" borderId="27" xfId="0" applyFont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0" fontId="5" fillId="7" borderId="0" xfId="0" applyFont="1" applyFill="1" applyAlignment="1">
      <alignment horizontal="center"/>
    </xf>
    <xf numFmtId="0" fontId="1" fillId="3" borderId="13" xfId="0" applyFont="1" applyFill="1" applyBorder="1" applyAlignment="1">
      <alignment horizontal="center" vertical="center" wrapText="1"/>
    </xf>
    <xf numFmtId="0" fontId="1" fillId="3" borderId="61" xfId="0" applyFont="1" applyFill="1" applyBorder="1" applyAlignment="1">
      <alignment horizontal="center" vertical="center" wrapText="1"/>
    </xf>
    <xf numFmtId="0" fontId="0" fillId="7" borderId="36" xfId="0" applyFill="1" applyBorder="1" applyAlignment="1">
      <alignment horizontal="center" vertical="center"/>
    </xf>
    <xf numFmtId="0" fontId="0" fillId="7" borderId="37" xfId="0" applyFill="1" applyBorder="1" applyAlignment="1">
      <alignment horizontal="center" vertical="center"/>
    </xf>
    <xf numFmtId="0" fontId="10" fillId="7" borderId="0" xfId="0" applyFont="1" applyFill="1" applyAlignment="1">
      <alignment horizontal="center"/>
    </xf>
    <xf numFmtId="0" fontId="1" fillId="3" borderId="0" xfId="0" applyFont="1" applyFill="1" applyBorder="1" applyAlignment="1">
      <alignment horizontal="center" vertical="center" wrapText="1"/>
    </xf>
    <xf numFmtId="0" fontId="1" fillId="3" borderId="14" xfId="0" applyFont="1" applyFill="1" applyBorder="1" applyAlignment="1">
      <alignment horizontal="center" vertical="center" wrapText="1"/>
    </xf>
    <xf numFmtId="0" fontId="0" fillId="7" borderId="38" xfId="0" applyFill="1" applyBorder="1" applyAlignment="1">
      <alignment horizontal="center" vertical="center"/>
    </xf>
    <xf numFmtId="0" fontId="7" fillId="0" borderId="15" xfId="0" applyFont="1" applyBorder="1" applyAlignment="1" applyProtection="1">
      <alignment horizontal="center" vertical="center" wrapText="1"/>
    </xf>
    <xf numFmtId="0" fontId="7" fillId="0" borderId="27" xfId="0" applyFont="1" applyBorder="1" applyAlignment="1" applyProtection="1">
      <alignment horizontal="center" vertical="center" wrapText="1"/>
    </xf>
    <xf numFmtId="0" fontId="7" fillId="0" borderId="28" xfId="0" applyFont="1" applyBorder="1" applyAlignment="1" applyProtection="1">
      <alignment horizontal="center" vertical="center" wrapText="1"/>
    </xf>
    <xf numFmtId="0" fontId="1" fillId="3" borderId="11" xfId="0" applyFont="1" applyFill="1" applyBorder="1" applyAlignment="1" applyProtection="1">
      <alignment horizontal="center" vertical="center" wrapText="1"/>
    </xf>
    <xf numFmtId="0" fontId="1" fillId="3" borderId="80" xfId="0" applyFont="1" applyFill="1" applyBorder="1" applyAlignment="1" applyProtection="1">
      <alignment horizontal="center" vertical="center" wrapText="1"/>
    </xf>
    <xf numFmtId="0" fontId="1" fillId="3" borderId="62" xfId="0" applyFont="1" applyFill="1" applyBorder="1" applyAlignment="1" applyProtection="1">
      <alignment horizontal="center" vertical="center" wrapText="1"/>
    </xf>
    <xf numFmtId="0" fontId="1" fillId="3" borderId="12" xfId="0" applyFont="1" applyFill="1" applyBorder="1" applyAlignment="1" applyProtection="1">
      <alignment horizontal="center" vertical="center" wrapText="1"/>
    </xf>
    <xf numFmtId="0" fontId="7" fillId="9" borderId="15" xfId="0" applyFont="1" applyFill="1" applyBorder="1" applyAlignment="1" applyProtection="1">
      <alignment horizontal="center" vertical="center" wrapText="1"/>
    </xf>
    <xf numFmtId="0" fontId="7" fillId="9" borderId="27" xfId="0" applyFont="1" applyFill="1" applyBorder="1" applyAlignment="1" applyProtection="1">
      <alignment horizontal="center" vertical="center" wrapText="1"/>
    </xf>
    <xf numFmtId="0" fontId="7" fillId="9" borderId="28" xfId="0" applyFont="1" applyFill="1" applyBorder="1" applyAlignment="1" applyProtection="1">
      <alignment horizontal="center" vertical="center" wrapText="1"/>
    </xf>
    <xf numFmtId="0" fontId="0" fillId="0" borderId="0" xfId="0" applyAlignment="1">
      <alignment horizontal="center"/>
    </xf>
  </cellXfs>
  <cellStyles count="2">
    <cellStyle name="Normal" xfId="0" builtinId="0"/>
    <cellStyle name="Normal 2" xfId="1" xr:uid="{34DD55AD-C3A7-4DA6-9828-616B14D04AC9}"/>
  </cellStyles>
  <dxfs count="52"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</dxf>
    <dxf>
      <fill>
        <patternFill>
          <bgColor rgb="FFFF0000"/>
        </patternFill>
      </fill>
    </dxf>
    <dxf>
      <font>
        <color theme="1"/>
      </font>
      <fill>
        <patternFill>
          <bgColor rgb="FF92D050"/>
        </patternFill>
      </fill>
    </dxf>
    <dxf>
      <fill>
        <patternFill>
          <bgColor rgb="FFFF0000"/>
        </patternFill>
      </fill>
    </dxf>
    <dxf>
      <fill>
        <patternFill>
          <bgColor rgb="FF92D050"/>
        </patternFill>
      </fill>
    </dxf>
    <dxf>
      <fill>
        <patternFill>
          <bgColor rgb="FFFFC000"/>
        </patternFill>
      </fill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theme="0" tint="-0.34998626667073579"/>
      </font>
    </dxf>
    <dxf>
      <font>
        <color auto="1"/>
      </font>
      <fill>
        <patternFill>
          <bgColor rgb="FF92D050"/>
        </patternFill>
      </fill>
    </dxf>
  </dxfs>
  <tableStyles count="0" defaultTableStyle="TableStyleMedium2" defaultPivotStyle="PivotStyleLight16"/>
  <colors>
    <mruColors>
      <color rgb="FFFFFF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Drop" dropStyle="combo" dx="22" fmlaLink="B1" fmlaRange="data!$A$1:$A$12" noThreeD="1" sel="12" val="4"/>
</file>

<file path=xl/ctrlProps/ctrlProp2.xml><?xml version="1.0" encoding="utf-8"?>
<formControlPr xmlns="http://schemas.microsoft.com/office/spreadsheetml/2009/9/main" objectType="Drop" dropStyle="combo" dx="22" fmlaLink="AB1" fmlaRange="data!$B$1:$B$12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0</xdr:row>
          <xdr:rowOff>28575</xdr:rowOff>
        </xdr:from>
        <xdr:to>
          <xdr:col>2</xdr:col>
          <xdr:colOff>19050</xdr:colOff>
          <xdr:row>1</xdr:row>
          <xdr:rowOff>19050</xdr:rowOff>
        </xdr:to>
        <xdr:sp macro="" textlink="">
          <xdr:nvSpPr>
            <xdr:cNvPr id="7169" name="Drop Down 1" hidden="1">
              <a:extLst>
                <a:ext uri="{63B3BB69-23CF-44E3-9099-C40C66FF867C}">
                  <a14:compatExt spid="_x0000_s7169"/>
                </a:ext>
                <a:ext uri="{FF2B5EF4-FFF2-40B4-BE49-F238E27FC236}">
                  <a16:creationId xmlns:a16="http://schemas.microsoft.com/office/drawing/2014/main" id="{00000000-0008-0000-0100-000001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38100</xdr:colOff>
          <xdr:row>0</xdr:row>
          <xdr:rowOff>200025</xdr:rowOff>
        </xdr:from>
        <xdr:to>
          <xdr:col>28</xdr:col>
          <xdr:colOff>600075</xdr:colOff>
          <xdr:row>1</xdr:row>
          <xdr:rowOff>190500</xdr:rowOff>
        </xdr:to>
        <xdr:sp macro="" textlink="">
          <xdr:nvSpPr>
            <xdr:cNvPr id="7170" name="Drop Down 2" hidden="1">
              <a:extLst>
                <a:ext uri="{63B3BB69-23CF-44E3-9099-C40C66FF867C}">
                  <a14:compatExt spid="_x0000_s7170"/>
                </a:ext>
                <a:ext uri="{FF2B5EF4-FFF2-40B4-BE49-F238E27FC236}">
                  <a16:creationId xmlns:a16="http://schemas.microsoft.com/office/drawing/2014/main" id="{00000000-0008-0000-0100-0000021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871C45D-C1DC-4DA6-BC6D-D5BA7A062CFD}">
  <sheetPr codeName="Feuil1"/>
  <dimension ref="A1:AB79"/>
  <sheetViews>
    <sheetView showGridLines="0" tabSelected="1" zoomScaleNormal="100" zoomScaleSheetLayoutView="100" workbookViewId="0">
      <selection activeCell="D10" sqref="D10"/>
    </sheetView>
  </sheetViews>
  <sheetFormatPr baseColWidth="10" defaultRowHeight="15"/>
  <cols>
    <col min="1" max="1" width="1.85546875" style="24" customWidth="1"/>
    <col min="2" max="2" width="11.42578125" style="24"/>
    <col min="3" max="3" width="17" style="24" customWidth="1"/>
    <col min="4" max="8" width="11.42578125" style="24"/>
    <col min="9" max="9" width="1.5703125" style="24" customWidth="1"/>
    <col min="10" max="24" width="11.42578125" style="125"/>
    <col min="25" max="25" width="11.28515625" style="125" customWidth="1"/>
    <col min="26" max="28" width="11.42578125" style="125"/>
    <col min="29" max="16384" width="11.42578125" style="24"/>
  </cols>
  <sheetData>
    <row r="1" spans="1:9" ht="15.75" thickTop="1">
      <c r="A1" s="137"/>
      <c r="B1" s="138"/>
      <c r="C1" s="138"/>
      <c r="D1" s="138"/>
      <c r="E1" s="138"/>
      <c r="F1" s="138"/>
      <c r="G1" s="138"/>
      <c r="H1" s="138"/>
      <c r="I1" s="139"/>
    </row>
    <row r="2" spans="1:9">
      <c r="A2" s="140"/>
      <c r="B2" s="252" t="s">
        <v>202</v>
      </c>
      <c r="C2" s="252"/>
      <c r="D2" s="252"/>
      <c r="E2" s="252"/>
      <c r="F2" s="252"/>
      <c r="G2" s="252"/>
      <c r="H2" s="252"/>
      <c r="I2" s="141"/>
    </row>
    <row r="3" spans="1:9">
      <c r="A3" s="140"/>
      <c r="B3" s="251" t="s">
        <v>203</v>
      </c>
      <c r="C3" s="251"/>
      <c r="D3" s="251"/>
      <c r="E3" s="251"/>
      <c r="F3" s="251"/>
      <c r="G3" s="251"/>
      <c r="H3" s="251"/>
      <c r="I3" s="141"/>
    </row>
    <row r="4" spans="1:9">
      <c r="A4" s="140"/>
      <c r="B4" s="127"/>
      <c r="C4" s="127"/>
      <c r="D4" s="127"/>
      <c r="E4" s="127"/>
      <c r="F4" s="127"/>
      <c r="G4" s="127"/>
      <c r="H4" s="127"/>
      <c r="I4" s="141" t="s">
        <v>80</v>
      </c>
    </row>
    <row r="5" spans="1:9">
      <c r="A5" s="140"/>
      <c r="B5" s="128"/>
      <c r="C5" s="128"/>
      <c r="D5" s="128"/>
      <c r="E5" s="128"/>
      <c r="F5" s="128"/>
      <c r="G5" s="128"/>
      <c r="H5" s="128"/>
      <c r="I5" s="141"/>
    </row>
    <row r="6" spans="1:9" ht="21">
      <c r="A6" s="140"/>
      <c r="B6" s="254" t="s">
        <v>0</v>
      </c>
      <c r="C6" s="254"/>
      <c r="D6" s="254"/>
      <c r="E6" s="254"/>
      <c r="F6" s="254"/>
      <c r="G6" s="254"/>
      <c r="H6" s="254"/>
      <c r="I6" s="141"/>
    </row>
    <row r="7" spans="1:9">
      <c r="A7" s="140"/>
      <c r="B7" s="128"/>
      <c r="C7" s="129"/>
      <c r="D7" s="129"/>
      <c r="E7" s="129"/>
      <c r="F7" s="129"/>
      <c r="G7" s="129"/>
      <c r="H7" s="128"/>
      <c r="I7" s="142"/>
    </row>
    <row r="8" spans="1:9" ht="15.75" thickBot="1">
      <c r="A8" s="140"/>
      <c r="B8" s="128"/>
      <c r="C8" s="128"/>
      <c r="D8" s="128"/>
      <c r="E8" s="128"/>
      <c r="F8" s="128"/>
      <c r="G8" s="128"/>
      <c r="H8" s="128"/>
      <c r="I8" s="141"/>
    </row>
    <row r="9" spans="1:9" ht="21.75" thickBot="1">
      <c r="A9" s="140"/>
      <c r="B9" s="130" t="s">
        <v>1</v>
      </c>
      <c r="C9" s="131">
        <f>Saisie!A1</f>
        <v>43800</v>
      </c>
      <c r="D9" s="132">
        <f>Saisie!A1</f>
        <v>43800</v>
      </c>
      <c r="E9" s="128"/>
      <c r="F9" s="133" t="s">
        <v>17</v>
      </c>
      <c r="G9" s="255"/>
      <c r="H9" s="256"/>
      <c r="I9" s="141"/>
    </row>
    <row r="10" spans="1:9" ht="15.75" thickBot="1">
      <c r="A10" s="140"/>
      <c r="B10" s="128"/>
      <c r="C10" s="128"/>
      <c r="D10" s="128"/>
      <c r="E10" s="128"/>
      <c r="F10" s="128"/>
      <c r="G10" s="128"/>
      <c r="H10" s="128"/>
      <c r="I10" s="142"/>
    </row>
    <row r="11" spans="1:9" ht="16.5" thickBot="1">
      <c r="A11" s="140"/>
      <c r="B11" s="253" t="s">
        <v>79</v>
      </c>
      <c r="C11" s="253"/>
      <c r="D11" s="253"/>
      <c r="E11" s="253"/>
      <c r="F11" s="255"/>
      <c r="G11" s="256"/>
      <c r="H11" s="128"/>
      <c r="I11" s="141"/>
    </row>
    <row r="12" spans="1:9">
      <c r="A12" s="140"/>
      <c r="B12" s="128"/>
      <c r="C12" s="128"/>
      <c r="D12" s="128"/>
      <c r="E12" s="128"/>
      <c r="F12" s="128"/>
      <c r="G12" s="128"/>
      <c r="H12" s="128"/>
      <c r="I12" s="141"/>
    </row>
    <row r="13" spans="1:9" ht="15.75">
      <c r="A13" s="140"/>
      <c r="B13" s="128"/>
      <c r="C13" s="251" t="s">
        <v>3</v>
      </c>
      <c r="D13" s="251"/>
      <c r="E13" s="251"/>
      <c r="F13" s="47" t="str">
        <f>IFERROR(INDEX(Frais!I6:I36,MATCH(TRUE,Frais!I6:I36&lt;&gt;"",0)),"")</f>
        <v/>
      </c>
      <c r="G13" s="27" t="s">
        <v>16</v>
      </c>
      <c r="H13" s="128"/>
      <c r="I13" s="141"/>
    </row>
    <row r="14" spans="1:9" ht="15.75">
      <c r="A14" s="140"/>
      <c r="B14" s="128"/>
      <c r="C14" s="251" t="s">
        <v>4</v>
      </c>
      <c r="D14" s="251"/>
      <c r="E14" s="251"/>
      <c r="F14" s="48" t="str">
        <f>IFERROR(LOOKUP(9^9,Frais!I6:I36),"")</f>
        <v/>
      </c>
      <c r="G14" s="27" t="s">
        <v>16</v>
      </c>
      <c r="H14" s="134"/>
      <c r="I14" s="141"/>
    </row>
    <row r="15" spans="1:9" ht="15.75">
      <c r="A15" s="140"/>
      <c r="B15" s="128"/>
      <c r="C15" s="251" t="s">
        <v>5</v>
      </c>
      <c r="D15" s="251"/>
      <c r="E15" s="251"/>
      <c r="F15" s="49" t="str">
        <f>IFERROR(F14-F13,"")</f>
        <v/>
      </c>
      <c r="G15" s="27" t="s">
        <v>16</v>
      </c>
      <c r="H15" s="128"/>
      <c r="I15" s="141"/>
    </row>
    <row r="16" spans="1:9">
      <c r="A16" s="140"/>
      <c r="B16" s="128"/>
      <c r="C16" s="128"/>
      <c r="D16" s="128"/>
      <c r="E16" s="128"/>
      <c r="F16" s="128"/>
      <c r="G16" s="128"/>
      <c r="H16" s="128"/>
      <c r="I16" s="141"/>
    </row>
    <row r="17" spans="1:17" ht="15.75">
      <c r="A17" s="140"/>
      <c r="B17" s="128"/>
      <c r="C17" s="251" t="s">
        <v>6</v>
      </c>
      <c r="D17" s="251"/>
      <c r="E17" s="251"/>
      <c r="F17" s="28" t="str">
        <f>IF(SUM(Frais!K6:K36)=0,"",SUM(Frais!K6:K36))</f>
        <v/>
      </c>
      <c r="G17" s="27" t="s">
        <v>15</v>
      </c>
      <c r="H17" s="128"/>
      <c r="I17" s="143"/>
    </row>
    <row r="18" spans="1:17" ht="15.75">
      <c r="A18" s="140"/>
      <c r="B18" s="128"/>
      <c r="C18" s="251" t="s">
        <v>7</v>
      </c>
      <c r="D18" s="251"/>
      <c r="E18" s="251"/>
      <c r="F18" s="50" t="str">
        <f>IFERROR(F15/F17,"")</f>
        <v/>
      </c>
      <c r="G18" s="27" t="s">
        <v>14</v>
      </c>
      <c r="H18" s="128"/>
      <c r="I18" s="141"/>
      <c r="K18" s="126"/>
      <c r="L18" s="126"/>
      <c r="M18" s="126"/>
      <c r="N18" s="126"/>
      <c r="O18" s="126"/>
      <c r="P18" s="126"/>
      <c r="Q18" s="126"/>
    </row>
    <row r="19" spans="1:17">
      <c r="A19" s="140"/>
      <c r="B19" s="128"/>
      <c r="C19" s="128"/>
      <c r="D19" s="128"/>
      <c r="E19" s="128"/>
      <c r="F19" s="128"/>
      <c r="G19" s="128"/>
      <c r="H19" s="128"/>
      <c r="I19" s="141"/>
      <c r="K19" s="126"/>
      <c r="L19" s="126"/>
      <c r="M19" s="126"/>
      <c r="N19" s="126"/>
      <c r="O19" s="126"/>
      <c r="P19" s="126"/>
      <c r="Q19" s="126"/>
    </row>
    <row r="20" spans="1:17" ht="15.75">
      <c r="A20" s="140"/>
      <c r="B20" s="251" t="s">
        <v>112</v>
      </c>
      <c r="C20" s="251"/>
      <c r="D20" s="251"/>
      <c r="E20" s="128"/>
      <c r="F20" s="28" t="str">
        <f>IF(SUM(Frais!L6:L36)=0,"",SUM(Frais!L6:L36))</f>
        <v/>
      </c>
      <c r="G20" s="27" t="s">
        <v>13</v>
      </c>
      <c r="H20" s="128"/>
      <c r="I20" s="141"/>
      <c r="K20" s="126"/>
      <c r="L20" s="126"/>
      <c r="M20" s="126"/>
      <c r="N20" s="126"/>
      <c r="O20" s="126"/>
      <c r="P20" s="126"/>
      <c r="Q20" s="126"/>
    </row>
    <row r="21" spans="1:17" ht="15.75">
      <c r="A21" s="140"/>
      <c r="B21" s="251" t="s">
        <v>113</v>
      </c>
      <c r="C21" s="251"/>
      <c r="D21" s="251"/>
      <c r="E21" s="128"/>
      <c r="F21" s="28" t="str">
        <f>IF(SUM(Frais!P6:P36,Frais!S6:S36)=0,"",SUM(Frais!P6:P36,Frais!S6:S36))</f>
        <v/>
      </c>
      <c r="G21" s="27" t="s">
        <v>13</v>
      </c>
      <c r="H21" s="128"/>
      <c r="I21" s="141"/>
      <c r="K21" s="126"/>
      <c r="L21" s="126"/>
      <c r="M21" s="126"/>
      <c r="N21" s="126"/>
      <c r="O21" s="126"/>
      <c r="P21" s="126"/>
      <c r="Q21" s="126"/>
    </row>
    <row r="22" spans="1:17" ht="15.75">
      <c r="A22" s="140"/>
      <c r="B22" s="128"/>
      <c r="C22" s="251" t="s">
        <v>114</v>
      </c>
      <c r="D22" s="251"/>
      <c r="E22" s="128"/>
      <c r="F22" s="28">
        <f>SUM(F20:F21)</f>
        <v>0</v>
      </c>
      <c r="G22" s="27" t="s">
        <v>13</v>
      </c>
      <c r="H22" s="128"/>
      <c r="I22" s="141"/>
      <c r="K22" s="126"/>
      <c r="L22" s="126"/>
      <c r="M22" s="126"/>
      <c r="N22" s="126"/>
      <c r="O22" s="126"/>
      <c r="P22" s="126"/>
      <c r="Q22" s="126"/>
    </row>
    <row r="23" spans="1:17">
      <c r="A23" s="140"/>
      <c r="B23" s="128"/>
      <c r="C23" s="128"/>
      <c r="D23" s="128"/>
      <c r="E23" s="128"/>
      <c r="F23" s="128"/>
      <c r="G23" s="128"/>
      <c r="H23" s="128"/>
      <c r="I23" s="141"/>
      <c r="K23" s="126"/>
      <c r="L23" s="126"/>
      <c r="M23" s="126"/>
      <c r="N23" s="126"/>
      <c r="O23" s="126"/>
      <c r="P23" s="126"/>
      <c r="Q23" s="126"/>
    </row>
    <row r="24" spans="1:17">
      <c r="A24" s="140"/>
      <c r="B24" s="251" t="s">
        <v>8</v>
      </c>
      <c r="C24" s="251"/>
      <c r="D24" s="251"/>
      <c r="E24" s="251"/>
      <c r="F24" s="30" t="s">
        <v>91</v>
      </c>
      <c r="G24" s="30" t="s">
        <v>12</v>
      </c>
      <c r="H24" s="128"/>
      <c r="I24" s="141"/>
      <c r="K24" s="126"/>
      <c r="L24" s="126"/>
      <c r="M24" s="126"/>
      <c r="N24" s="126"/>
      <c r="O24" s="126"/>
      <c r="P24" s="126"/>
      <c r="Q24" s="126"/>
    </row>
    <row r="25" spans="1:17" ht="15.75">
      <c r="A25" s="140"/>
      <c r="B25" s="128"/>
      <c r="C25" s="251" t="s">
        <v>9</v>
      </c>
      <c r="D25" s="251"/>
      <c r="E25" s="251"/>
      <c r="F25" s="29">
        <f>COUNTA(Frais!G6:G36)</f>
        <v>0</v>
      </c>
      <c r="G25" s="29">
        <f>SUM(Frais!G6:G36)</f>
        <v>0</v>
      </c>
      <c r="H25" s="128"/>
      <c r="I25" s="141"/>
      <c r="K25" s="126"/>
      <c r="L25" s="126"/>
      <c r="M25" s="126"/>
      <c r="N25" s="126"/>
      <c r="O25" s="126"/>
      <c r="P25" s="126"/>
      <c r="Q25" s="126"/>
    </row>
    <row r="26" spans="1:17" ht="15.75">
      <c r="A26" s="140"/>
      <c r="B26" s="128"/>
      <c r="C26" s="251" t="s">
        <v>10</v>
      </c>
      <c r="D26" s="251"/>
      <c r="E26" s="251"/>
      <c r="F26" s="29">
        <f>Frais!X37</f>
        <v>0</v>
      </c>
      <c r="G26" s="29">
        <f>F26*data!N11</f>
        <v>0</v>
      </c>
      <c r="H26" s="128"/>
      <c r="I26" s="141"/>
      <c r="K26" s="126"/>
      <c r="L26" s="126"/>
      <c r="M26" s="126"/>
      <c r="N26" s="126"/>
      <c r="O26" s="126"/>
      <c r="P26" s="126"/>
      <c r="Q26" s="126"/>
    </row>
    <row r="27" spans="1:17" ht="15.75">
      <c r="A27" s="140"/>
      <c r="B27" s="128"/>
      <c r="C27" s="251" t="s">
        <v>11</v>
      </c>
      <c r="D27" s="251"/>
      <c r="E27" s="251"/>
      <c r="F27" s="29">
        <f>Frais!Z37</f>
        <v>0</v>
      </c>
      <c r="G27" s="29">
        <f>F27*data!N12</f>
        <v>0</v>
      </c>
      <c r="H27" s="128"/>
      <c r="I27" s="141"/>
      <c r="K27" s="126"/>
      <c r="L27" s="126"/>
      <c r="M27" s="126"/>
      <c r="N27" s="126"/>
      <c r="O27" s="126"/>
      <c r="P27" s="126"/>
      <c r="Q27" s="126"/>
    </row>
    <row r="28" spans="1:17" ht="15.75">
      <c r="A28" s="140"/>
      <c r="B28" s="128"/>
      <c r="C28" s="251" t="s">
        <v>78</v>
      </c>
      <c r="D28" s="251"/>
      <c r="E28" s="251"/>
      <c r="F28" s="29">
        <f>Frais!AA37</f>
        <v>0</v>
      </c>
      <c r="G28" s="29">
        <f>F28*data!N13</f>
        <v>0</v>
      </c>
      <c r="H28" s="128"/>
      <c r="I28" s="141"/>
      <c r="K28" s="126"/>
      <c r="L28" s="126"/>
      <c r="M28" s="126"/>
      <c r="N28" s="126"/>
      <c r="O28" s="126"/>
      <c r="P28" s="126"/>
      <c r="Q28" s="126"/>
    </row>
    <row r="29" spans="1:17" ht="15.75">
      <c r="A29" s="140"/>
      <c r="B29" s="128"/>
      <c r="C29" s="127"/>
      <c r="D29" s="127"/>
      <c r="E29" s="127"/>
      <c r="F29" s="32"/>
      <c r="G29" s="32"/>
      <c r="H29" s="128"/>
      <c r="I29" s="141"/>
      <c r="K29" s="126"/>
      <c r="L29" s="126"/>
      <c r="M29" s="126"/>
      <c r="N29" s="126"/>
      <c r="O29" s="126"/>
      <c r="P29" s="126"/>
      <c r="Q29" s="126"/>
    </row>
    <row r="30" spans="1:17" ht="30">
      <c r="A30" s="140"/>
      <c r="B30" s="128"/>
      <c r="C30" s="127"/>
      <c r="D30" s="127"/>
      <c r="E30" s="127"/>
      <c r="F30" s="33" t="s">
        <v>91</v>
      </c>
      <c r="G30" s="31" t="s">
        <v>76</v>
      </c>
      <c r="H30" s="128"/>
      <c r="I30" s="141"/>
      <c r="K30" s="126"/>
      <c r="L30" s="126"/>
      <c r="M30" s="126"/>
      <c r="N30" s="126"/>
      <c r="O30" s="126"/>
      <c r="P30" s="126"/>
      <c r="Q30" s="126"/>
    </row>
    <row r="31" spans="1:17" ht="15.75">
      <c r="A31" s="140"/>
      <c r="B31" s="128"/>
      <c r="C31" s="251" t="s">
        <v>77</v>
      </c>
      <c r="D31" s="251"/>
      <c r="E31" s="251"/>
      <c r="F31" s="29" t="str">
        <f>IF(Frais!AB37=0,"",Frais!AB37)</f>
        <v/>
      </c>
      <c r="G31" s="29" t="str">
        <f>IFERROR(F31*data!N14,"")</f>
        <v/>
      </c>
      <c r="H31" s="128"/>
      <c r="I31" s="141"/>
      <c r="K31" s="126"/>
      <c r="L31" s="126"/>
      <c r="M31" s="126"/>
      <c r="N31" s="126"/>
      <c r="O31" s="126"/>
      <c r="P31" s="126"/>
      <c r="Q31" s="126"/>
    </row>
    <row r="32" spans="1:17">
      <c r="A32" s="140"/>
      <c r="B32" s="128"/>
      <c r="C32" s="128"/>
      <c r="D32" s="128"/>
      <c r="E32" s="128"/>
      <c r="F32" s="128"/>
      <c r="G32" s="128"/>
      <c r="H32" s="128"/>
      <c r="I32" s="141"/>
      <c r="K32" s="126"/>
      <c r="L32" s="126"/>
      <c r="M32" s="126"/>
      <c r="N32" s="126"/>
      <c r="O32" s="126"/>
      <c r="P32" s="126"/>
      <c r="Q32" s="126"/>
    </row>
    <row r="33" spans="1:17" ht="15.75">
      <c r="A33" s="140"/>
      <c r="B33" s="251" t="s">
        <v>95</v>
      </c>
      <c r="C33" s="251"/>
      <c r="D33" s="251"/>
      <c r="E33" s="251"/>
      <c r="F33" s="28">
        <f>SUM(Frais!W6:W36)</f>
        <v>0</v>
      </c>
      <c r="G33" s="27" t="s">
        <v>13</v>
      </c>
      <c r="H33" s="128"/>
      <c r="I33" s="141"/>
      <c r="K33" s="126"/>
      <c r="L33" s="126"/>
      <c r="M33" s="126"/>
      <c r="N33" s="126"/>
      <c r="O33" s="126"/>
      <c r="P33" s="126"/>
      <c r="Q33" s="126"/>
    </row>
    <row r="34" spans="1:17">
      <c r="A34" s="140"/>
      <c r="B34" s="128"/>
      <c r="C34" s="128"/>
      <c r="D34" s="128"/>
      <c r="E34" s="128"/>
      <c r="F34" s="128"/>
      <c r="G34" s="128"/>
      <c r="H34" s="128"/>
      <c r="I34" s="141"/>
      <c r="K34" s="126"/>
      <c r="L34" s="126"/>
      <c r="M34" s="126"/>
      <c r="N34" s="126"/>
      <c r="O34" s="126"/>
      <c r="P34" s="126"/>
      <c r="Q34" s="126"/>
    </row>
    <row r="35" spans="1:17">
      <c r="A35" s="140"/>
      <c r="B35" s="128"/>
      <c r="C35" s="128"/>
      <c r="D35" s="128"/>
      <c r="E35" s="128"/>
      <c r="F35" s="128"/>
      <c r="G35" s="128"/>
      <c r="H35" s="128"/>
      <c r="I35" s="141"/>
      <c r="K35" s="126"/>
      <c r="L35" s="126"/>
      <c r="M35" s="126"/>
      <c r="N35" s="126"/>
      <c r="O35" s="126"/>
      <c r="P35" s="126"/>
      <c r="Q35" s="126"/>
    </row>
    <row r="36" spans="1:17" ht="15.75">
      <c r="A36" s="140"/>
      <c r="B36" s="128"/>
      <c r="C36" s="128"/>
      <c r="D36" s="128"/>
      <c r="E36" s="128"/>
      <c r="F36" s="135" t="s">
        <v>18</v>
      </c>
      <c r="G36" s="136">
        <f>SUM(G25:G28)+F22+F33</f>
        <v>0</v>
      </c>
      <c r="H36" s="136" t="s">
        <v>13</v>
      </c>
      <c r="I36" s="141"/>
      <c r="K36" s="126"/>
      <c r="L36" s="126"/>
      <c r="M36" s="126"/>
      <c r="N36" s="126"/>
      <c r="O36" s="126"/>
      <c r="P36" s="126"/>
      <c r="Q36" s="126"/>
    </row>
    <row r="37" spans="1:17">
      <c r="A37" s="140"/>
      <c r="B37" s="128"/>
      <c r="C37" s="128"/>
      <c r="D37" s="128"/>
      <c r="E37" s="128"/>
      <c r="F37" s="128"/>
      <c r="G37" s="128"/>
      <c r="H37" s="128"/>
      <c r="I37" s="141" t="s">
        <v>80</v>
      </c>
      <c r="K37" s="126"/>
      <c r="L37" s="126"/>
      <c r="M37" s="126"/>
      <c r="N37" s="126"/>
      <c r="O37" s="126"/>
      <c r="P37" s="126"/>
      <c r="Q37" s="126"/>
    </row>
    <row r="38" spans="1:17">
      <c r="A38" s="140"/>
      <c r="B38" s="128"/>
      <c r="C38" s="128"/>
      <c r="D38" s="128"/>
      <c r="E38" s="128"/>
      <c r="F38" s="128"/>
      <c r="G38" s="128"/>
      <c r="H38" s="128"/>
      <c r="I38" s="141"/>
      <c r="K38" s="126"/>
      <c r="L38" s="126"/>
      <c r="M38" s="126"/>
      <c r="N38" s="126"/>
      <c r="O38" s="126"/>
      <c r="P38" s="126"/>
      <c r="Q38" s="126"/>
    </row>
    <row r="39" spans="1:17">
      <c r="A39" s="140"/>
      <c r="B39" s="128"/>
      <c r="C39" s="128"/>
      <c r="D39" s="128"/>
      <c r="E39" s="128"/>
      <c r="F39" s="128"/>
      <c r="G39" s="128"/>
      <c r="H39" s="128"/>
      <c r="I39" s="141"/>
      <c r="K39" s="126"/>
      <c r="L39" s="126"/>
      <c r="M39" s="126"/>
      <c r="N39" s="126"/>
      <c r="O39" s="126"/>
      <c r="P39" s="126"/>
      <c r="Q39" s="126"/>
    </row>
    <row r="40" spans="1:17">
      <c r="A40" s="140"/>
      <c r="B40" s="128"/>
      <c r="C40" s="128"/>
      <c r="D40" s="128"/>
      <c r="E40" s="128"/>
      <c r="F40" s="128"/>
      <c r="G40" s="128"/>
      <c r="H40" s="128"/>
      <c r="I40" s="141"/>
      <c r="K40" s="126"/>
      <c r="L40" s="126"/>
      <c r="M40" s="126"/>
      <c r="N40" s="126"/>
      <c r="O40" s="126"/>
      <c r="P40" s="126"/>
      <c r="Q40" s="126"/>
    </row>
    <row r="41" spans="1:17" ht="15.75" thickBot="1">
      <c r="A41" s="144"/>
      <c r="B41" s="145"/>
      <c r="C41" s="145"/>
      <c r="D41" s="145"/>
      <c r="E41" s="145"/>
      <c r="F41" s="145"/>
      <c r="G41" s="145"/>
      <c r="H41" s="145"/>
      <c r="I41" s="146"/>
    </row>
    <row r="42" spans="1:17" ht="15.75" thickTop="1">
      <c r="A42" s="125"/>
      <c r="B42" s="125"/>
      <c r="C42" s="125"/>
      <c r="D42" s="125"/>
      <c r="E42" s="125"/>
      <c r="F42" s="125"/>
      <c r="G42" s="125"/>
      <c r="H42" s="125"/>
      <c r="I42" s="125"/>
    </row>
    <row r="43" spans="1:17">
      <c r="A43" s="125"/>
      <c r="B43" s="125"/>
      <c r="C43" s="125"/>
      <c r="D43" s="125"/>
      <c r="E43" s="125"/>
      <c r="F43" s="125"/>
      <c r="G43" s="125"/>
      <c r="H43" s="125"/>
      <c r="I43" s="125"/>
    </row>
    <row r="44" spans="1:17">
      <c r="A44" s="125"/>
      <c r="B44" s="125"/>
      <c r="C44" s="125"/>
      <c r="D44" s="125"/>
      <c r="E44" s="125"/>
      <c r="F44" s="125"/>
      <c r="G44" s="125"/>
      <c r="H44" s="125"/>
      <c r="I44" s="125"/>
    </row>
    <row r="45" spans="1:17">
      <c r="A45" s="125"/>
      <c r="B45" s="125"/>
      <c r="C45" s="125"/>
      <c r="D45" s="125"/>
      <c r="E45" s="125"/>
      <c r="F45" s="125"/>
      <c r="G45" s="125"/>
      <c r="H45" s="125"/>
      <c r="I45" s="125"/>
    </row>
    <row r="46" spans="1:17" ht="15.75" customHeight="1">
      <c r="A46" s="125"/>
      <c r="B46" s="125"/>
      <c r="C46" s="125"/>
      <c r="D46" s="125"/>
      <c r="E46" s="125"/>
      <c r="F46" s="125"/>
      <c r="G46" s="125"/>
      <c r="H46" s="125"/>
      <c r="I46" s="125"/>
    </row>
    <row r="47" spans="1:17">
      <c r="A47" s="125"/>
      <c r="B47" s="125"/>
      <c r="C47" s="125"/>
      <c r="D47" s="125"/>
      <c r="E47" s="125"/>
      <c r="F47" s="125"/>
      <c r="G47" s="125"/>
      <c r="H47" s="125"/>
      <c r="I47" s="125"/>
    </row>
    <row r="48" spans="1:17">
      <c r="A48" s="125"/>
      <c r="B48" s="125"/>
      <c r="C48" s="125"/>
      <c r="D48" s="125"/>
      <c r="E48" s="125"/>
      <c r="F48" s="125"/>
      <c r="G48" s="125"/>
      <c r="H48" s="125"/>
      <c r="I48" s="125"/>
    </row>
    <row r="49" spans="1:9" ht="15.75" customHeight="1">
      <c r="A49" s="125"/>
      <c r="B49" s="125"/>
      <c r="C49" s="125"/>
      <c r="D49" s="125"/>
      <c r="E49" s="125"/>
      <c r="F49" s="125"/>
      <c r="G49" s="125"/>
      <c r="H49" s="125"/>
      <c r="I49" s="125"/>
    </row>
    <row r="50" spans="1:9">
      <c r="A50" s="125"/>
      <c r="B50" s="125"/>
      <c r="C50" s="125"/>
      <c r="D50" s="125"/>
      <c r="E50" s="125"/>
      <c r="F50" s="125"/>
      <c r="G50" s="125"/>
      <c r="H50" s="125"/>
      <c r="I50" s="125"/>
    </row>
    <row r="51" spans="1:9">
      <c r="A51" s="125"/>
      <c r="B51" s="125"/>
      <c r="C51" s="125"/>
      <c r="D51" s="125"/>
      <c r="E51" s="125"/>
      <c r="F51" s="125"/>
      <c r="G51" s="125"/>
      <c r="H51" s="125"/>
      <c r="I51" s="125"/>
    </row>
    <row r="52" spans="1:9">
      <c r="A52" s="125"/>
      <c r="B52" s="125"/>
      <c r="C52" s="125"/>
      <c r="D52" s="125"/>
      <c r="E52" s="125"/>
      <c r="F52" s="125"/>
      <c r="G52" s="125"/>
      <c r="H52" s="125"/>
      <c r="I52" s="125"/>
    </row>
    <row r="53" spans="1:9">
      <c r="A53" s="125"/>
      <c r="B53" s="125"/>
      <c r="C53" s="125"/>
      <c r="D53" s="125"/>
      <c r="E53" s="125"/>
      <c r="F53" s="125"/>
      <c r="G53" s="125"/>
      <c r="H53" s="125"/>
      <c r="I53" s="125"/>
    </row>
    <row r="54" spans="1:9">
      <c r="A54" s="125"/>
      <c r="B54" s="125"/>
      <c r="C54" s="125"/>
      <c r="D54" s="125"/>
      <c r="E54" s="125"/>
      <c r="F54" s="125"/>
      <c r="G54" s="125"/>
      <c r="H54" s="125"/>
      <c r="I54" s="125"/>
    </row>
    <row r="55" spans="1:9">
      <c r="A55" s="125"/>
      <c r="B55" s="125"/>
      <c r="C55" s="125"/>
      <c r="D55" s="125"/>
      <c r="E55" s="125"/>
      <c r="F55" s="125"/>
      <c r="G55" s="125"/>
      <c r="H55" s="125"/>
      <c r="I55" s="125"/>
    </row>
    <row r="56" spans="1:9">
      <c r="A56" s="125"/>
      <c r="B56" s="125"/>
      <c r="C56" s="125"/>
      <c r="D56" s="125"/>
      <c r="E56" s="125"/>
      <c r="F56" s="125"/>
      <c r="G56" s="125"/>
      <c r="H56" s="125"/>
      <c r="I56" s="125"/>
    </row>
    <row r="57" spans="1:9">
      <c r="A57" s="125"/>
      <c r="B57" s="125"/>
      <c r="C57" s="125"/>
      <c r="D57" s="125"/>
      <c r="E57" s="125"/>
      <c r="F57" s="125"/>
      <c r="G57" s="125"/>
      <c r="H57" s="125"/>
      <c r="I57" s="125"/>
    </row>
    <row r="58" spans="1:9">
      <c r="A58" s="125"/>
      <c r="B58" s="125"/>
      <c r="C58" s="125"/>
      <c r="D58" s="125"/>
      <c r="E58" s="125"/>
      <c r="F58" s="125"/>
      <c r="G58" s="125"/>
      <c r="H58" s="125"/>
      <c r="I58" s="125"/>
    </row>
    <row r="59" spans="1:9">
      <c r="A59" s="125"/>
      <c r="B59" s="125"/>
      <c r="C59" s="125"/>
      <c r="D59" s="125"/>
      <c r="E59" s="125"/>
      <c r="F59" s="125"/>
      <c r="G59" s="125"/>
      <c r="H59" s="125"/>
      <c r="I59" s="125"/>
    </row>
    <row r="60" spans="1:9">
      <c r="A60" s="125"/>
      <c r="B60" s="125"/>
      <c r="C60" s="125"/>
      <c r="D60" s="125"/>
      <c r="E60" s="125"/>
      <c r="F60" s="125"/>
      <c r="G60" s="125"/>
      <c r="H60" s="125"/>
      <c r="I60" s="125"/>
    </row>
    <row r="61" spans="1:9">
      <c r="A61" s="125"/>
      <c r="B61" s="125"/>
      <c r="C61" s="125"/>
      <c r="D61" s="125"/>
      <c r="E61" s="125"/>
      <c r="F61" s="125"/>
      <c r="G61" s="125"/>
      <c r="H61" s="125"/>
      <c r="I61" s="125"/>
    </row>
    <row r="62" spans="1:9">
      <c r="A62" s="125"/>
      <c r="B62" s="125"/>
      <c r="C62" s="125"/>
      <c r="D62" s="125"/>
      <c r="E62" s="125"/>
      <c r="F62" s="125"/>
      <c r="G62" s="125"/>
      <c r="H62" s="125"/>
      <c r="I62" s="125"/>
    </row>
    <row r="63" spans="1:9">
      <c r="A63" s="125"/>
      <c r="B63" s="125"/>
      <c r="C63" s="125"/>
      <c r="D63" s="125"/>
      <c r="E63" s="125"/>
      <c r="F63" s="125"/>
      <c r="G63" s="125"/>
      <c r="H63" s="125"/>
      <c r="I63" s="125"/>
    </row>
    <row r="64" spans="1:9">
      <c r="A64" s="125"/>
      <c r="B64" s="125"/>
      <c r="C64" s="125"/>
      <c r="D64" s="125"/>
      <c r="E64" s="125"/>
      <c r="F64" s="125"/>
      <c r="G64" s="125"/>
      <c r="H64" s="125"/>
      <c r="I64" s="125"/>
    </row>
    <row r="65" spans="1:9">
      <c r="A65" s="125"/>
      <c r="B65" s="125"/>
      <c r="C65" s="125"/>
      <c r="D65" s="125"/>
      <c r="E65" s="125"/>
      <c r="F65" s="125"/>
      <c r="G65" s="125"/>
      <c r="H65" s="125"/>
      <c r="I65" s="125"/>
    </row>
    <row r="66" spans="1:9">
      <c r="A66" s="125"/>
      <c r="B66" s="125"/>
      <c r="C66" s="125"/>
      <c r="D66" s="125"/>
      <c r="E66" s="125"/>
      <c r="F66" s="125"/>
      <c r="G66" s="125"/>
      <c r="H66" s="125"/>
      <c r="I66" s="125"/>
    </row>
    <row r="67" spans="1:9">
      <c r="A67" s="125"/>
      <c r="B67" s="125"/>
      <c r="C67" s="125"/>
      <c r="D67" s="125"/>
      <c r="E67" s="125"/>
      <c r="F67" s="125"/>
      <c r="G67" s="125"/>
      <c r="H67" s="125"/>
      <c r="I67" s="125"/>
    </row>
    <row r="68" spans="1:9">
      <c r="A68" s="125"/>
      <c r="B68" s="125"/>
      <c r="C68" s="125"/>
      <c r="D68" s="125"/>
      <c r="E68" s="125"/>
      <c r="F68" s="125"/>
      <c r="G68" s="125"/>
      <c r="H68" s="125"/>
      <c r="I68" s="125"/>
    </row>
    <row r="69" spans="1:9">
      <c r="A69" s="125"/>
      <c r="B69" s="125"/>
      <c r="C69" s="125"/>
      <c r="D69" s="125"/>
      <c r="E69" s="125"/>
      <c r="F69" s="125"/>
      <c r="G69" s="125"/>
      <c r="H69" s="125"/>
      <c r="I69" s="125"/>
    </row>
    <row r="70" spans="1:9">
      <c r="A70" s="125"/>
      <c r="B70" s="125"/>
      <c r="C70" s="125"/>
      <c r="D70" s="125"/>
      <c r="E70" s="125"/>
      <c r="F70" s="125"/>
      <c r="G70" s="125"/>
      <c r="H70" s="125"/>
      <c r="I70" s="125"/>
    </row>
    <row r="71" spans="1:9">
      <c r="A71" s="125"/>
      <c r="B71" s="125"/>
      <c r="C71" s="125"/>
      <c r="D71" s="125"/>
      <c r="E71" s="125"/>
      <c r="F71" s="125"/>
      <c r="G71" s="125"/>
      <c r="H71" s="125"/>
      <c r="I71" s="125"/>
    </row>
    <row r="72" spans="1:9">
      <c r="A72" s="125"/>
      <c r="B72" s="125"/>
      <c r="C72" s="125"/>
      <c r="D72" s="125"/>
      <c r="E72" s="125"/>
      <c r="F72" s="125"/>
      <c r="G72" s="125"/>
      <c r="H72" s="125"/>
      <c r="I72" s="125"/>
    </row>
    <row r="73" spans="1:9">
      <c r="A73" s="125"/>
      <c r="B73" s="125"/>
      <c r="C73" s="125"/>
      <c r="D73" s="125"/>
      <c r="E73" s="125"/>
      <c r="F73" s="125"/>
      <c r="G73" s="125"/>
      <c r="H73" s="125"/>
      <c r="I73" s="125"/>
    </row>
    <row r="74" spans="1:9">
      <c r="A74" s="125"/>
      <c r="B74" s="125"/>
      <c r="C74" s="125"/>
      <c r="D74" s="125"/>
      <c r="E74" s="125"/>
      <c r="F74" s="125"/>
      <c r="G74" s="125"/>
      <c r="H74" s="125"/>
      <c r="I74" s="125"/>
    </row>
    <row r="75" spans="1:9">
      <c r="A75" s="125"/>
      <c r="B75" s="125"/>
      <c r="C75" s="125"/>
      <c r="D75" s="125"/>
      <c r="E75" s="125"/>
      <c r="F75" s="125"/>
      <c r="G75" s="125"/>
      <c r="H75" s="125"/>
      <c r="I75" s="125"/>
    </row>
    <row r="76" spans="1:9">
      <c r="A76" s="125"/>
      <c r="B76" s="125"/>
      <c r="C76" s="125"/>
      <c r="D76" s="125"/>
      <c r="E76" s="125"/>
      <c r="F76" s="125"/>
      <c r="G76" s="125"/>
      <c r="H76" s="125"/>
      <c r="I76" s="125"/>
    </row>
    <row r="77" spans="1:9">
      <c r="A77" s="125"/>
      <c r="B77" s="125"/>
      <c r="C77" s="125"/>
      <c r="D77" s="125"/>
      <c r="E77" s="125"/>
      <c r="F77" s="125"/>
      <c r="G77" s="125"/>
      <c r="H77" s="125"/>
      <c r="I77" s="125"/>
    </row>
    <row r="78" spans="1:9">
      <c r="A78" s="125"/>
      <c r="B78" s="125"/>
      <c r="C78" s="125"/>
      <c r="D78" s="125"/>
      <c r="E78" s="125"/>
      <c r="F78" s="125"/>
      <c r="G78" s="125"/>
      <c r="H78" s="125"/>
      <c r="I78" s="125"/>
    </row>
    <row r="79" spans="1:9">
      <c r="A79" s="125"/>
      <c r="B79" s="125"/>
      <c r="C79" s="125"/>
      <c r="D79" s="125"/>
      <c r="E79" s="125"/>
      <c r="F79" s="125"/>
      <c r="G79" s="125"/>
      <c r="H79" s="125"/>
      <c r="I79" s="125"/>
    </row>
  </sheetData>
  <sheetProtection selectLockedCells="1"/>
  <mergeCells count="21">
    <mergeCell ref="B20:D20"/>
    <mergeCell ref="B21:D21"/>
    <mergeCell ref="C27:E27"/>
    <mergeCell ref="C31:E31"/>
    <mergeCell ref="C28:E28"/>
    <mergeCell ref="B33:E33"/>
    <mergeCell ref="B24:E24"/>
    <mergeCell ref="C25:E25"/>
    <mergeCell ref="C26:E26"/>
    <mergeCell ref="B2:H2"/>
    <mergeCell ref="B3:H3"/>
    <mergeCell ref="B11:E11"/>
    <mergeCell ref="C13:E13"/>
    <mergeCell ref="C14:E14"/>
    <mergeCell ref="B6:H6"/>
    <mergeCell ref="C15:E15"/>
    <mergeCell ref="C17:E17"/>
    <mergeCell ref="C18:E18"/>
    <mergeCell ref="G9:H9"/>
    <mergeCell ref="F11:G11"/>
    <mergeCell ref="C22:D22"/>
  </mergeCells>
  <conditionalFormatting sqref="C31">
    <cfRule type="expression" dxfId="51" priority="14">
      <formula>IF(G31&lt;&gt;"","VRAI","FAUX")</formula>
    </cfRule>
  </conditionalFormatting>
  <conditionalFormatting sqref="F25">
    <cfRule type="expression" dxfId="50" priority="12">
      <formula>IF(F25=0,"VRAI","FAUX")</formula>
    </cfRule>
  </conditionalFormatting>
  <conditionalFormatting sqref="G27">
    <cfRule type="expression" dxfId="49" priority="10">
      <formula>IF(F27=0,"VRAI","FAUX")</formula>
    </cfRule>
  </conditionalFormatting>
  <conditionalFormatting sqref="F26">
    <cfRule type="expression" dxfId="48" priority="9">
      <formula>IF(F26=0,"VRAI","FAUX")</formula>
    </cfRule>
  </conditionalFormatting>
  <conditionalFormatting sqref="F27">
    <cfRule type="expression" dxfId="47" priority="8">
      <formula>IF(F27=0,"VRAI","FAUX")</formula>
    </cfRule>
  </conditionalFormatting>
  <conditionalFormatting sqref="F28">
    <cfRule type="expression" dxfId="46" priority="7">
      <formula>IF(F28=0,"VRAI","FAUX")</formula>
    </cfRule>
  </conditionalFormatting>
  <conditionalFormatting sqref="G28">
    <cfRule type="expression" dxfId="45" priority="6">
      <formula>IF(G28=0,"VRAI","FAUX")</formula>
    </cfRule>
  </conditionalFormatting>
  <conditionalFormatting sqref="G26">
    <cfRule type="expression" dxfId="44" priority="5">
      <formula>IF(G26=0,"VRAI","FAUX")</formula>
    </cfRule>
  </conditionalFormatting>
  <conditionalFormatting sqref="G25">
    <cfRule type="expression" dxfId="43" priority="4">
      <formula>IF(G25=0,"VRAI","FAUX")</formula>
    </cfRule>
  </conditionalFormatting>
  <conditionalFormatting sqref="F33">
    <cfRule type="expression" dxfId="42" priority="3">
      <formula>IF(F33=0,"VRAI","FAUX")</formula>
    </cfRule>
  </conditionalFormatting>
  <conditionalFormatting sqref="G36">
    <cfRule type="expression" dxfId="41" priority="2">
      <formula>IF($G$36=0,"VRAI","FAUX")</formula>
    </cfRule>
  </conditionalFormatting>
  <conditionalFormatting sqref="F22">
    <cfRule type="expression" dxfId="40" priority="13">
      <formula>IF(F22=0,"VRAI","FAUX")</formula>
    </cfRule>
  </conditionalFormatting>
  <pageMargins left="0.70866141732283472" right="0.70866141732283472" top="0.74803149606299213" bottom="0.74803149606299213" header="0.31496062992125984" footer="0.31496062992125984"/>
  <pageSetup paperSize="9" scale="35" firstPageNumber="2" orientation="portrait" useFirstPageNumber="1" verticalDpi="0" r:id="rId1"/>
  <headerFooter>
    <oddHeader>&amp;C&amp;"-,Gras"&amp;18BILAN MENSUEL</oddHeader>
  </headerFooter>
  <ignoredErrors>
    <ignoredError sqref="F25:G25 F21" formulaRange="1"/>
  </ignoredErrors>
  <extLst>
    <ext xmlns:x14="http://schemas.microsoft.com/office/spreadsheetml/2009/9/main" uri="{CCE6A557-97BC-4b89-ADB6-D9C93CAAB3DF}">
      <x14:dataValidations xmlns:xm="http://schemas.microsoft.com/office/excel/2006/main" xWindow="521" yWindow="465" count="2">
        <x14:dataValidation type="list" allowBlank="1" showInputMessage="1" showErrorMessage="1" xr:uid="{DA72DADA-08D8-4A42-B767-1255EDEE4513}">
          <x14:formula1>
            <xm:f>data!$K$2:$K$10</xm:f>
          </x14:formula1>
          <xm:sqref>F11:G11</xm:sqref>
        </x14:dataValidation>
        <x14:dataValidation type="list" allowBlank="1" showInputMessage="1" showErrorMessage="1" prompt="Nom de l'Agent" xr:uid="{2D260A38-4339-41F7-9DF8-EDEB0549FB43}">
          <x14:formula1>
            <xm:f>data!$H$2:$H$13</xm:f>
          </x14:formula1>
          <xm:sqref>G9:H9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B18CC6-9A0F-4BC1-87B8-D86A42DD9E09}">
  <dimension ref="A1:AT353"/>
  <sheetViews>
    <sheetView zoomScaleNormal="100" workbookViewId="0">
      <pane xSplit="6" ySplit="4" topLeftCell="G5" activePane="bottomRight" state="frozenSplit"/>
      <selection pane="topRight" activeCell="C1" sqref="C1:C1048576"/>
      <selection pane="bottomLeft"/>
      <selection pane="bottomRight" activeCell="I16" sqref="I16"/>
    </sheetView>
  </sheetViews>
  <sheetFormatPr baseColWidth="10" defaultRowHeight="15"/>
  <cols>
    <col min="1" max="1" width="11.42578125" style="24"/>
    <col min="2" max="2" width="11.7109375" style="117" customWidth="1"/>
    <col min="3" max="3" width="11.7109375" style="24" customWidth="1"/>
    <col min="4" max="4" width="11.42578125" style="25"/>
    <col min="5" max="5" width="11.42578125" style="79" customWidth="1"/>
    <col min="6" max="6" width="2" style="80" customWidth="1"/>
    <col min="7" max="8" width="11.42578125" style="24"/>
    <col min="9" max="9" width="22.85546875" style="24" customWidth="1"/>
    <col min="10" max="10" width="11.42578125" style="83"/>
    <col min="11" max="11" width="11.42578125" style="24"/>
    <col min="12" max="12" width="14.85546875" style="24" customWidth="1"/>
    <col min="13" max="13" width="14.42578125" style="24" customWidth="1"/>
    <col min="14" max="14" width="22.85546875" style="24" customWidth="1"/>
    <col min="15" max="15" width="11.42578125" style="83"/>
    <col min="16" max="16" width="11.42578125" style="24"/>
    <col min="17" max="17" width="15.42578125" style="24" customWidth="1"/>
    <col min="18" max="18" width="14.85546875" style="24" customWidth="1"/>
    <col min="19" max="19" width="22.85546875" style="24" customWidth="1"/>
    <col min="20" max="20" width="11.42578125" style="83"/>
    <col min="21" max="21" width="11.42578125" style="24"/>
    <col min="22" max="22" width="15.85546875" style="24" customWidth="1"/>
    <col min="23" max="23" width="14.28515625" style="24" customWidth="1"/>
    <col min="24" max="24" width="22.7109375" style="24" customWidth="1"/>
    <col min="25" max="25" width="14.42578125" style="83" customWidth="1"/>
    <col min="26" max="26" width="11.42578125" style="24"/>
    <col min="27" max="27" width="15" style="24" customWidth="1"/>
    <col min="28" max="28" width="14.140625" style="24" customWidth="1"/>
    <col min="29" max="29" width="22.85546875" style="24" customWidth="1"/>
    <col min="30" max="30" width="14.85546875" style="83" customWidth="1"/>
    <col min="31" max="31" width="14.42578125" style="24" customWidth="1"/>
    <col min="32" max="32" width="15.140625" style="25" customWidth="1"/>
    <col min="33" max="33" width="13.28515625" style="63" customWidth="1"/>
    <col min="34" max="34" width="10.7109375" style="63" bestFit="1" customWidth="1"/>
    <col min="35" max="36" width="4.140625" style="63" bestFit="1" customWidth="1"/>
    <col min="37" max="38" width="10.7109375" style="63" bestFit="1" customWidth="1"/>
    <col min="39" max="39" width="11.42578125" style="63"/>
    <col min="40" max="46" width="11.42578125" style="25"/>
    <col min="47" max="16384" width="11.42578125" style="24"/>
  </cols>
  <sheetData>
    <row r="1" spans="1:39" s="25" customFormat="1" ht="16.5" customHeight="1">
      <c r="A1" s="26">
        <f>DATE((AB1+117),B1,1)</f>
        <v>43800</v>
      </c>
      <c r="B1" s="115">
        <v>12</v>
      </c>
      <c r="E1" s="55"/>
      <c r="F1" s="62"/>
      <c r="J1" s="81"/>
      <c r="O1" s="81"/>
      <c r="T1" s="81"/>
      <c r="Y1" s="81"/>
      <c r="AB1" s="25">
        <v>2</v>
      </c>
      <c r="AC1" s="26">
        <f>DATE((AB1+117),B1+1,1)-1</f>
        <v>43830</v>
      </c>
      <c r="AD1" s="81"/>
      <c r="AE1" s="26"/>
      <c r="AG1" s="63"/>
      <c r="AH1" s="63"/>
      <c r="AI1" s="63"/>
      <c r="AJ1" s="63"/>
      <c r="AK1" s="63"/>
      <c r="AL1" s="63"/>
      <c r="AM1" s="63"/>
    </row>
    <row r="2" spans="1:39" s="25" customFormat="1" ht="18.75">
      <c r="B2" s="115"/>
      <c r="E2" s="55"/>
      <c r="F2" s="62"/>
      <c r="H2" s="257" t="str">
        <f>"Période du "&amp;TEXT(A1,"jj mmmm aaaa")&amp;" au "&amp;TEXT(AC1,"jj mmmm aaaa")</f>
        <v>Période du 01 décembre 2019 au 31 décembre 2019</v>
      </c>
      <c r="I2" s="257"/>
      <c r="J2" s="257"/>
      <c r="K2" s="257"/>
      <c r="L2" s="257"/>
      <c r="M2" s="257"/>
      <c r="N2" s="257"/>
      <c r="O2" s="257"/>
      <c r="P2" s="257"/>
      <c r="Q2" s="257"/>
      <c r="R2" s="257"/>
      <c r="S2" s="257"/>
      <c r="T2" s="257"/>
      <c r="U2" s="257"/>
      <c r="V2" s="257"/>
      <c r="W2" s="257"/>
      <c r="X2" s="257"/>
      <c r="Y2" s="257"/>
      <c r="Z2" s="257"/>
      <c r="AD2" s="81"/>
      <c r="AG2" s="63"/>
      <c r="AH2" s="63"/>
      <c r="AI2" s="63"/>
      <c r="AJ2" s="63"/>
      <c r="AK2" s="63"/>
      <c r="AL2" s="63"/>
      <c r="AM2" s="63"/>
    </row>
    <row r="3" spans="1:39" s="25" customFormat="1" ht="0.75" customHeight="1" thickBot="1">
      <c r="B3" s="115"/>
      <c r="E3" s="55"/>
      <c r="F3" s="62"/>
      <c r="J3" s="81"/>
      <c r="O3" s="81"/>
      <c r="T3" s="81"/>
      <c r="Y3" s="81"/>
      <c r="AD3" s="81"/>
      <c r="AF3" s="258"/>
      <c r="AG3" s="258"/>
      <c r="AH3" s="63"/>
      <c r="AI3" s="63"/>
      <c r="AJ3" s="63"/>
      <c r="AK3" s="63"/>
      <c r="AL3" s="63"/>
      <c r="AM3" s="63"/>
    </row>
    <row r="4" spans="1:39" s="25" customFormat="1" ht="61.5" customHeight="1" thickBot="1">
      <c r="A4" s="24"/>
      <c r="B4" s="64" t="s">
        <v>45</v>
      </c>
      <c r="C4" s="64" t="s">
        <v>106</v>
      </c>
      <c r="D4" s="65" t="s">
        <v>68</v>
      </c>
      <c r="E4" s="66" t="s">
        <v>92</v>
      </c>
      <c r="F4" s="67"/>
      <c r="G4" s="68" t="s">
        <v>96</v>
      </c>
      <c r="H4" s="69" t="s">
        <v>97</v>
      </c>
      <c r="I4" s="70" t="s">
        <v>44</v>
      </c>
      <c r="J4" s="82" t="s">
        <v>101</v>
      </c>
      <c r="K4" s="71" t="s">
        <v>59</v>
      </c>
      <c r="L4" s="72" t="s">
        <v>88</v>
      </c>
      <c r="M4" s="73" t="s">
        <v>89</v>
      </c>
      <c r="N4" s="70" t="s">
        <v>44</v>
      </c>
      <c r="O4" s="82" t="s">
        <v>101</v>
      </c>
      <c r="P4" s="71" t="s">
        <v>59</v>
      </c>
      <c r="Q4" s="72" t="s">
        <v>88</v>
      </c>
      <c r="R4" s="73" t="s">
        <v>89</v>
      </c>
      <c r="S4" s="70" t="s">
        <v>44</v>
      </c>
      <c r="T4" s="82" t="s">
        <v>101</v>
      </c>
      <c r="U4" s="71" t="s">
        <v>59</v>
      </c>
      <c r="V4" s="72" t="s">
        <v>88</v>
      </c>
      <c r="W4" s="73" t="s">
        <v>89</v>
      </c>
      <c r="X4" s="70" t="s">
        <v>44</v>
      </c>
      <c r="Y4" s="82" t="s">
        <v>101</v>
      </c>
      <c r="Z4" s="71" t="s">
        <v>59</v>
      </c>
      <c r="AA4" s="72" t="s">
        <v>88</v>
      </c>
      <c r="AB4" s="73" t="s">
        <v>89</v>
      </c>
      <c r="AC4" s="70" t="s">
        <v>44</v>
      </c>
      <c r="AD4" s="82" t="s">
        <v>101</v>
      </c>
      <c r="AE4" s="71" t="s">
        <v>59</v>
      </c>
      <c r="AF4" s="72" t="s">
        <v>88</v>
      </c>
      <c r="AG4" s="73" t="s">
        <v>89</v>
      </c>
      <c r="AH4" s="63"/>
      <c r="AI4" s="63"/>
      <c r="AJ4" s="63"/>
      <c r="AK4" s="63"/>
      <c r="AL4" s="63"/>
      <c r="AM4" s="63"/>
    </row>
    <row r="5" spans="1:39" s="25" customFormat="1" ht="16.5" thickBot="1">
      <c r="A5" s="76">
        <f>A1</f>
        <v>43800</v>
      </c>
      <c r="B5" s="116" t="str">
        <f>IF(G5&lt;&gt;"",IF(Frais!C6&lt;&gt;"",IF(Frais!C6=data!$U$2,IF(Saisie!C5&lt;&gt;"",IF(Saisie!C5=data!$U$2,"OUI","NON"),"NON"),"NON"),"NON"),"")</f>
        <v/>
      </c>
      <c r="C5" s="74" t="str">
        <f>IF(E5&lt;&gt;"",IF(AH5=data!$T$3,IF(AI5=data!$T$3,IF(AJ5=data!$T$3,IF(AK5=data!$T$3,IF(AL5=data!$T$3,"OUI","Incomplet"),"Incomplet"),"Incomplet"),"Incomplet"),"Incomplet"),"Incomplet")</f>
        <v>Incomplet</v>
      </c>
      <c r="D5" s="75">
        <f>(H5-G5)-IF(E5&lt;&gt;"",IF(E5=data!$T$4,(Frais!F6-Frais!E6),IF((H5-G5)&gt;=data!$P$9,data!$P$11,0)))</f>
        <v>0</v>
      </c>
      <c r="E5" s="52"/>
      <c r="F5" s="61">
        <f t="shared" ref="F5:F35" si="0">H5-G5</f>
        <v>0</v>
      </c>
      <c r="G5" s="147"/>
      <c r="H5" s="148"/>
      <c r="I5" s="121"/>
      <c r="J5" s="153"/>
      <c r="K5" s="42"/>
      <c r="L5" s="34"/>
      <c r="M5" s="43"/>
      <c r="N5" s="121"/>
      <c r="O5" s="153"/>
      <c r="P5" s="42"/>
      <c r="Q5" s="34"/>
      <c r="R5" s="43"/>
      <c r="S5" s="121"/>
      <c r="T5" s="153"/>
      <c r="U5" s="42"/>
      <c r="V5" s="34"/>
      <c r="W5" s="43"/>
      <c r="X5" s="121"/>
      <c r="Y5" s="153"/>
      <c r="Z5" s="42"/>
      <c r="AA5" s="34"/>
      <c r="AB5" s="43"/>
      <c r="AC5" s="121"/>
      <c r="AD5" s="153"/>
      <c r="AE5" s="42"/>
      <c r="AF5" s="34"/>
      <c r="AG5" s="43"/>
      <c r="AH5" s="63" t="str">
        <f>IF(Saisie!I5&lt;&gt;"",IF(Saisie!J5&lt;&gt;"",IF(Saisie!I5=data!$S$2,"OK",IF(Saisie!I5=data!$S$3,"OK",IF(Saisie!I5=data!$S$4,"OK",IF(Saisie!I5=data!$S$5,"OK",IF(Saisie!I5=data!$S$6,"OK",IF(Saisie!I5=data!$S$7,"OK",IF(Saisie!I5=data!$S$8,"OK",IF(Saisie!I5=data!$S$9,"OK",IF(Saisie!I5=data!$S$10,"OK",IF(Saisie!I5=data!$S$11,"OK",IF(Saisie!I5=data!$S$12,"OK",IF(Saisie!I5=data!$S$13,"OK",IF(Saisie!I5=data!$S$14,"OK",IF(Saisie!I5=data!$S$15,"OK",IF(Saisie!I5=data!$S$16,"OK",IF(Saisie!I5=data!$S$17,"OK",IF(Saisie!I5=data!$S$18,"OK",IF(Saisie!L5&lt;&gt;"",IF(Saisie!K5&lt;&gt;"",IF(Saisie!M5&lt;&gt;"","OK","Incomplet"),"Incomplet"),"Incomplet")))))))))))))))))),"Incomplet"),"Incomplet")</f>
        <v>Incomplet</v>
      </c>
      <c r="AI5" s="63" t="str">
        <f>IF(N5="","OK",IF(Saisie!N5&lt;&gt;"",IF(Saisie!O5&lt;&gt;"",IF(Saisie!N5=data!$S$2,"OK",IF(Saisie!N5=data!$S$3,"OK",IF(Saisie!N5=data!$S$4,"OK",IF(Saisie!N5=data!$S$5,"OK",IF(Saisie!N5=data!$S$6,"OK",IF(Saisie!N5=data!$S$7,"OK",IF(Saisie!N5=data!$S$8,"OK",IF(Saisie!N5=data!$S$9,"OK",IF(Saisie!N5=data!$S$10,"OK",IF(Saisie!N5=data!$S$11,"OK",IF(Saisie!N5=data!$S$12,"OK",IF(Saisie!N5=data!$S$13,"OK",IF(Saisie!N5=data!$S$14,"OK",IF(Saisie!N5=data!$S$15,"OK",IF(Saisie!N5=data!$S$16,"OK",IF(Saisie!N5=data!$S$17,"OK",IF(Saisie!N5=data!$S$18,"OK",IF(Saisie!Q5&lt;&gt;"",IF(Saisie!P5&lt;&gt;"",IF(Saisie!R5&lt;&gt;"","OK","Incomplet"),"Incomplet"),"Incomplet")))))))))))))))))),"Incomplet"),"Incomplet"))</f>
        <v>OK</v>
      </c>
      <c r="AJ5" s="63" t="str">
        <f>IF(S5="","OK",IF(Saisie!S5&lt;&gt;"",IF(Saisie!T5&lt;&gt;"",IF(Saisie!S5=data!$S$2,"OK",IF(Saisie!S5=data!$S$3,"OK",IF(Saisie!S5=data!$S$4,"OK",IF(Saisie!S5=data!$S$5,"OK",IF(Saisie!S5=data!$S$6,"OK",IF(Saisie!S5=data!$S$7,"OK",IF(Saisie!S5=data!$S$8,"OK",IF(Saisie!S5=data!$S$9,"OK",IF(Saisie!S5=data!$S$10,"OK",IF(Saisie!S5=data!$S$11,"OK",IF(Saisie!S5=data!$S$12,"OK",IF(Saisie!S5=data!$S$13,"OK",IF(Saisie!S5=data!$S$14,"OK",IF(Saisie!S5=data!$S$15,"OK",IF(Saisie!S5=data!$S$16,"OK",IF(Saisie!S5=data!$S$17,"OK",IF(Saisie!S5=data!$S$18,"OK",IF(Saisie!V5&lt;&gt;"",IF(Saisie!U5&lt;&gt;"",IF(Saisie!W5&lt;&gt;"","OK","Incomplet"),"Incomplet"),"Incomplet")))))))))))))))))),"Incomplet"),"Incomplet"))</f>
        <v>OK</v>
      </c>
      <c r="AK5" s="63" t="str">
        <f>IF(X5="","OK",IF(Saisie!X5&lt;&gt;"",IF(Saisie!Y5&lt;&gt;"",IF(Saisie!X5=data!$S$2,"OK",IF(Saisie!X5=data!$S$3,"OK",IF(Saisie!X5=data!$S$4,"OK",IF(Saisie!X5=data!$S$5,"OK",IF(Saisie!X5=data!$S$6,"OK",IF(Saisie!X5=data!$S$7,"OK",IF(Saisie!X5=data!$S$8,"OK",IF(Saisie!X5=data!$S$9,"OK",IF(Saisie!X5=data!$S$10,"OK",IF(Saisie!X5=data!$S$11,"OK",IF(Saisie!X5=data!$S$12,"OK",IF(Saisie!X5=data!$S$13,"OK",IF(Saisie!X5=data!$S$14,"OK",IF(Saisie!X5=data!$S$15,"OK",IF(Saisie!X5=data!$S$16,"OK",IF(Saisie!X5=data!$S$17,"OK",IF(Saisie!X5=data!$S$18,"OK",IF(Saisie!AA5&lt;&gt;"",IF(Saisie!Z5&lt;&gt;"",IF(Saisie!AB5&lt;&gt;"","OK","Incomplet"),"Incomplet"),"Incomplet")))))))))))))))))),"Incomplet"),"Incomplet"))</f>
        <v>OK</v>
      </c>
      <c r="AL5" s="63" t="str">
        <f>IF(AC5="","OK",IF(Saisie!AC5&lt;&gt;"",IF(Saisie!AD5&lt;&gt;"",IF(Saisie!AC5=data!$S$2,"OK",IF(Saisie!AC5=data!$S$3,"OK",IF(Saisie!AC5=data!$S$4,"OK",IF(Saisie!AC5=data!$S$5,"OK",IF(Saisie!AC5=data!$S$6,"OK",IF(Saisie!AC5=data!$S$7,"OK",IF(Saisie!AC5=data!$S$8,"OK",IF(Saisie!AC5=data!$S$9,"OK",IF(Saisie!AC5=data!$S$10,"OK",IF(Saisie!AC5=data!$S$11,"OK",IF(Saisie!AC5=data!$S$12,"OK",IF(Saisie!AC5=data!$S$13,"OK",IF(Saisie!AC5=data!$S$14,"OK",IF(Saisie!AC5=data!$S$15,"OK",IF(Saisie!AC5=data!$S$16,"OK",IF(Saisie!AC5=data!$S$17,"OK",IF(Saisie!AC5=data!$S$18,"OK",IF(Saisie!AF5&lt;&gt;"",IF(Saisie!AE5&lt;&gt;"",IF(Saisie!AG5&lt;&gt;"","OK","Incomplet"),"Incomplet"),"Incomplet")))))))))))))))))),"Incomplet"),"Incomplet"))</f>
        <v>OK</v>
      </c>
      <c r="AM5" s="63"/>
    </row>
    <row r="6" spans="1:39" s="25" customFormat="1" ht="16.5" thickBot="1">
      <c r="A6" s="76">
        <f>A5+1</f>
        <v>43801</v>
      </c>
      <c r="B6" s="116" t="str">
        <f>IF(G6&lt;&gt;"",IF(Frais!C7&lt;&gt;"",IF(Frais!C7=data!$U$2,IF(Saisie!C6&lt;&gt;"",IF(Saisie!C6=data!$U$2,"OUI","NON"),"NON"),"NON"),"NON"),"")</f>
        <v/>
      </c>
      <c r="C6" s="74" t="str">
        <f>IF(E6&lt;&gt;"",IF(AH6=data!$T$3,IF(AI6=data!$T$3,IF(AJ6=data!$T$3,IF(AK6=data!$T$3,IF(AL6=data!$T$3,"OUI","Incomplet"),"Incomplet"),"Incomplet"),"Incomplet"),"Incomplet"),"Incomplet")</f>
        <v>Incomplet</v>
      </c>
      <c r="D6" s="75">
        <f>(H6-G6)-IF(E6&lt;&gt;"",IF(E6=data!$T$4,(Frais!F7-Frais!E7),IF((H6-G6)&gt;=data!$P$9,data!$P$11,0)))</f>
        <v>0</v>
      </c>
      <c r="E6" s="53"/>
      <c r="F6" s="61">
        <f t="shared" si="0"/>
        <v>0</v>
      </c>
      <c r="G6" s="149"/>
      <c r="H6" s="150"/>
      <c r="I6" s="122"/>
      <c r="J6" s="154"/>
      <c r="K6" s="35"/>
      <c r="L6" s="36"/>
      <c r="M6" s="44"/>
      <c r="N6" s="122"/>
      <c r="O6" s="154"/>
      <c r="P6" s="35"/>
      <c r="Q6" s="36"/>
      <c r="R6" s="44"/>
      <c r="S6" s="122"/>
      <c r="T6" s="154"/>
      <c r="U6" s="35"/>
      <c r="V6" s="36"/>
      <c r="W6" s="44"/>
      <c r="X6" s="122"/>
      <c r="Y6" s="154"/>
      <c r="Z6" s="35"/>
      <c r="AA6" s="36"/>
      <c r="AB6" s="44"/>
      <c r="AC6" s="122"/>
      <c r="AD6" s="154"/>
      <c r="AE6" s="35"/>
      <c r="AF6" s="36"/>
      <c r="AG6" s="44"/>
      <c r="AH6" s="63" t="str">
        <f>IF(Saisie!I6&lt;&gt;"",IF(Saisie!J6&lt;&gt;"",IF(Saisie!I6=data!$S$2,"OK",IF(Saisie!I6=data!$S$3,"OK",IF(Saisie!I6=data!$S$4,"OK",IF(Saisie!I6=data!$S$5,"OK",IF(Saisie!I6=data!$S$6,"OK",IF(Saisie!I6=data!$S$7,"OK",IF(Saisie!I6=data!$S$8,"OK",IF(Saisie!I6=data!$S$9,"OK",IF(Saisie!I6=data!$S$10,"OK",IF(Saisie!I6=data!$S$11,"OK",IF(Saisie!I6=data!$S$12,"OK",IF(Saisie!I6=data!$S$13,"OK",IF(Saisie!I6=data!$S$14,"OK",IF(Saisie!I6=data!$S$15,"OK",IF(Saisie!I6=data!$S$16,"OK",IF(Saisie!I6=data!$S$17,"OK",IF(Saisie!I6=data!$S$18,"OK",IF(Saisie!L6&lt;&gt;"",IF(Saisie!K6&lt;&gt;"",IF(Saisie!M6&lt;&gt;"","OK","Incomplet"),"Incomplet"),"Incomplet")))))))))))))))))),"Incomplet"),"Incomplet")</f>
        <v>Incomplet</v>
      </c>
      <c r="AI6" s="63" t="str">
        <f>IF(N6="","OK",IF(Saisie!N6&lt;&gt;"",IF(Saisie!O6&lt;&gt;"",IF(Saisie!N6=data!$S$2,"OK",IF(Saisie!N6=data!$S$3,"OK",IF(Saisie!N6=data!$S$4,"OK",IF(Saisie!N6=data!$S$5,"OK",IF(Saisie!N6=data!$S$6,"OK",IF(Saisie!N6=data!$S$7,"OK",IF(Saisie!N6=data!$S$8,"OK",IF(Saisie!N6=data!$S$9,"OK",IF(Saisie!N6=data!$S$10,"OK",IF(Saisie!N6=data!$S$11,"OK",IF(Saisie!N6=data!$S$12,"OK",IF(Saisie!N6=data!$S$13,"OK",IF(Saisie!N6=data!$S$14,"OK",IF(Saisie!N6=data!$S$15,"OK",IF(Saisie!N6=data!$S$16,"OK",IF(Saisie!N6=data!$S$17,"OK",IF(Saisie!N6=data!$S$18,"OK",IF(Saisie!Q6&lt;&gt;"",IF(Saisie!P6&lt;&gt;"",IF(Saisie!R6&lt;&gt;"","OK","Incomplet"),"Incomplet"),"Incomplet")))))))))))))))))),"Incomplet"),"Incomplet"))</f>
        <v>OK</v>
      </c>
      <c r="AJ6" s="63" t="str">
        <f>IF(S6="","OK",IF(Saisie!S6&lt;&gt;"",IF(Saisie!T6&lt;&gt;"",IF(Saisie!S6=data!$S$2,"OK",IF(Saisie!S6=data!$S$3,"OK",IF(Saisie!S6=data!$S$4,"OK",IF(Saisie!S6=data!$S$5,"OK",IF(Saisie!S6=data!$S$6,"OK",IF(Saisie!S6=data!$S$7,"OK",IF(Saisie!S6=data!$S$8,"OK",IF(Saisie!S6=data!$S$9,"OK",IF(Saisie!S6=data!$S$10,"OK",IF(Saisie!S6=data!$S$11,"OK",IF(Saisie!S6=data!$S$12,"OK",IF(Saisie!S6=data!$S$13,"OK",IF(Saisie!S6=data!$S$14,"OK",IF(Saisie!S6=data!$S$15,"OK",IF(Saisie!S6=data!$S$16,"OK",IF(Saisie!S6=data!$S$17,"OK",IF(Saisie!S6=data!$S$18,"OK",IF(Saisie!V6&lt;&gt;"",IF(Saisie!U6&lt;&gt;"",IF(Saisie!W6&lt;&gt;"","OK","Incomplet"),"Incomplet"),"Incomplet")))))))))))))))))),"Incomplet"),"Incomplet"))</f>
        <v>OK</v>
      </c>
      <c r="AK6" s="63" t="str">
        <f>IF(X6="","OK",IF(Saisie!X6&lt;&gt;"",IF(Saisie!Y6&lt;&gt;"",IF(Saisie!X6=data!$S$2,"OK",IF(Saisie!X6=data!$S$3,"OK",IF(Saisie!X6=data!$S$4,"OK",IF(Saisie!X6=data!$S$5,"OK",IF(Saisie!X6=data!$S$6,"OK",IF(Saisie!X6=data!$S$7,"OK",IF(Saisie!X6=data!$S$8,"OK",IF(Saisie!X6=data!$S$9,"OK",IF(Saisie!X6=data!$S$10,"OK",IF(Saisie!X6=data!$S$11,"OK",IF(Saisie!X6=data!$S$12,"OK",IF(Saisie!X6=data!$S$13,"OK",IF(Saisie!X6=data!$S$14,"OK",IF(Saisie!X6=data!$S$15,"OK",IF(Saisie!X6=data!$S$16,"OK",IF(Saisie!X6=data!$S$17,"OK",IF(Saisie!X6=data!$S$18,"OK",IF(Saisie!AA6&lt;&gt;"",IF(Saisie!Z6&lt;&gt;"",IF(Saisie!AB6&lt;&gt;"","OK","Incomplet"),"Incomplet"),"Incomplet")))))))))))))))))),"Incomplet"),"Incomplet"))</f>
        <v>OK</v>
      </c>
      <c r="AL6" s="63" t="str">
        <f>IF(AC6="","OK",IF(Saisie!AC6&lt;&gt;"",IF(Saisie!AD6&lt;&gt;"",IF(Saisie!AC6=data!$S$2,"OK",IF(Saisie!AC6=data!$S$3,"OK",IF(Saisie!AC6=data!$S$4,"OK",IF(Saisie!AC6=data!$S$5,"OK",IF(Saisie!AC6=data!$S$6,"OK",IF(Saisie!AC6=data!$S$7,"OK",IF(Saisie!AC6=data!$S$8,"OK",IF(Saisie!AC6=data!$S$9,"OK",IF(Saisie!AC6=data!$S$10,"OK",IF(Saisie!AC6=data!$S$11,"OK",IF(Saisie!AC6=data!$S$12,"OK",IF(Saisie!AC6=data!$S$13,"OK",IF(Saisie!AC6=data!$S$14,"OK",IF(Saisie!AC6=data!$S$15,"OK",IF(Saisie!AC6=data!$S$16,"OK",IF(Saisie!AC6=data!$S$17,"OK",IF(Saisie!AC6=data!$S$18,"OK",IF(Saisie!AF6&lt;&gt;"",IF(Saisie!AE6&lt;&gt;"",IF(Saisie!AG6&lt;&gt;"","OK","Incomplet"),"Incomplet"),"Incomplet")))))))))))))))))),"Incomplet"),"Incomplet"))</f>
        <v>OK</v>
      </c>
      <c r="AM6" s="63"/>
    </row>
    <row r="7" spans="1:39" s="25" customFormat="1" ht="16.5" thickBot="1">
      <c r="A7" s="76">
        <f t="shared" ref="A7:A32" si="1">A6+1</f>
        <v>43802</v>
      </c>
      <c r="B7" s="116" t="str">
        <f>IF(G7&lt;&gt;"",IF(Frais!C8&lt;&gt;"",IF(Frais!C8=data!$U$2,IF(Saisie!C7&lt;&gt;"",IF(Saisie!C7=data!$U$2,"OUI","NON"),"NON"),"NON"),"NON"),"")</f>
        <v/>
      </c>
      <c r="C7" s="74" t="str">
        <f>IF(E7&lt;&gt;"",IF(AH7=data!$T$3,IF(AI7=data!$T$3,IF(AJ7=data!$T$3,IF(AK7=data!$T$3,IF(AL7=data!$T$3,"OUI","Incomplet"),"Incomplet"),"Incomplet"),"Incomplet"),"Incomplet"),"Incomplet")</f>
        <v>Incomplet</v>
      </c>
      <c r="D7" s="75">
        <f>(H7-G7)-IF(E7&lt;&gt;"",IF(E7=data!$T$4,(Frais!F8-Frais!E8),IF((H7-G7)&gt;=data!$P$9,data!$P$11,0)))</f>
        <v>0</v>
      </c>
      <c r="E7" s="53"/>
      <c r="F7" s="61">
        <f t="shared" si="0"/>
        <v>0</v>
      </c>
      <c r="G7" s="149"/>
      <c r="H7" s="150"/>
      <c r="I7" s="122"/>
      <c r="J7" s="153"/>
      <c r="K7" s="35"/>
      <c r="L7" s="36"/>
      <c r="M7" s="44"/>
      <c r="N7" s="122"/>
      <c r="O7" s="154"/>
      <c r="P7" s="35"/>
      <c r="Q7" s="36"/>
      <c r="R7" s="44"/>
      <c r="S7" s="122"/>
      <c r="T7" s="154"/>
      <c r="U7" s="35"/>
      <c r="V7" s="36"/>
      <c r="W7" s="44"/>
      <c r="X7" s="122"/>
      <c r="Y7" s="154"/>
      <c r="Z7" s="35"/>
      <c r="AA7" s="36"/>
      <c r="AB7" s="44"/>
      <c r="AC7" s="122"/>
      <c r="AD7" s="154"/>
      <c r="AE7" s="35"/>
      <c r="AF7" s="36"/>
      <c r="AG7" s="44"/>
      <c r="AH7" s="63" t="str">
        <f>IF(Saisie!I7&lt;&gt;"",IF(Saisie!J7&lt;&gt;"",IF(Saisie!I7=data!$S$2,"OK",IF(Saisie!I7=data!$S$3,"OK",IF(Saisie!I7=data!$S$4,"OK",IF(Saisie!I7=data!$S$5,"OK",IF(Saisie!I7=data!$S$6,"OK",IF(Saisie!I7=data!$S$7,"OK",IF(Saisie!I7=data!$S$8,"OK",IF(Saisie!I7=data!$S$9,"OK",IF(Saisie!I7=data!$S$10,"OK",IF(Saisie!I7=data!$S$11,"OK",IF(Saisie!I7=data!$S$12,"OK",IF(Saisie!I7=data!$S$13,"OK",IF(Saisie!I7=data!$S$14,"OK",IF(Saisie!I7=data!$S$15,"OK",IF(Saisie!I7=data!$S$16,"OK",IF(Saisie!I7=data!$S$17,"OK",IF(Saisie!I7=data!$S$18,"OK",IF(Saisie!L7&lt;&gt;"",IF(Saisie!K7&lt;&gt;"",IF(Saisie!M7&lt;&gt;"","OK","Incomplet"),"Incomplet"),"Incomplet")))))))))))))))))),"Incomplet"),"Incomplet")</f>
        <v>Incomplet</v>
      </c>
      <c r="AI7" s="63" t="str">
        <f>IF(N7="","OK",IF(Saisie!N7&lt;&gt;"",IF(Saisie!O7&lt;&gt;"",IF(Saisie!N7=data!$S$2,"OK",IF(Saisie!N7=data!$S$3,"OK",IF(Saisie!N7=data!$S$4,"OK",IF(Saisie!N7=data!$S$5,"OK",IF(Saisie!N7=data!$S$6,"OK",IF(Saisie!N7=data!$S$7,"OK",IF(Saisie!N7=data!$S$8,"OK",IF(Saisie!N7=data!$S$9,"OK",IF(Saisie!N7=data!$S$10,"OK",IF(Saisie!N7=data!$S$11,"OK",IF(Saisie!N7=data!$S$12,"OK",IF(Saisie!N7=data!$S$13,"OK",IF(Saisie!N7=data!$S$14,"OK",IF(Saisie!N7=data!$S$15,"OK",IF(Saisie!N7=data!$S$16,"OK",IF(Saisie!N7=data!$S$17,"OK",IF(Saisie!N7=data!$S$18,"OK",IF(Saisie!Q7&lt;&gt;"",IF(Saisie!P7&lt;&gt;"",IF(Saisie!R7&lt;&gt;"","OK","Incomplet"),"Incomplet"),"Incomplet")))))))))))))))))),"Incomplet"),"Incomplet"))</f>
        <v>OK</v>
      </c>
      <c r="AJ7" s="63" t="str">
        <f>IF(S7="","OK",IF(Saisie!S7&lt;&gt;"",IF(Saisie!T7&lt;&gt;"",IF(Saisie!S7=data!$S$2,"OK",IF(Saisie!S7=data!$S$3,"OK",IF(Saisie!S7=data!$S$4,"OK",IF(Saisie!S7=data!$S$5,"OK",IF(Saisie!S7=data!$S$6,"OK",IF(Saisie!S7=data!$S$7,"OK",IF(Saisie!S7=data!$S$8,"OK",IF(Saisie!S7=data!$S$9,"OK",IF(Saisie!S7=data!$S$10,"OK",IF(Saisie!S7=data!$S$11,"OK",IF(Saisie!S7=data!$S$12,"OK",IF(Saisie!S7=data!$S$13,"OK",IF(Saisie!S7=data!$S$14,"OK",IF(Saisie!S7=data!$S$15,"OK",IF(Saisie!S7=data!$S$16,"OK",IF(Saisie!S7=data!$S$17,"OK",IF(Saisie!S7=data!$S$18,"OK",IF(Saisie!V7&lt;&gt;"",IF(Saisie!U7&lt;&gt;"",IF(Saisie!W7&lt;&gt;"","OK","Incomplet"),"Incomplet"),"Incomplet")))))))))))))))))),"Incomplet"),"Incomplet"))</f>
        <v>OK</v>
      </c>
      <c r="AK7" s="63" t="str">
        <f>IF(X7="","OK",IF(Saisie!X7&lt;&gt;"",IF(Saisie!Y7&lt;&gt;"",IF(Saisie!X7=data!$S$2,"OK",IF(Saisie!X7=data!$S$3,"OK",IF(Saisie!X7=data!$S$4,"OK",IF(Saisie!X7=data!$S$5,"OK",IF(Saisie!X7=data!$S$6,"OK",IF(Saisie!X7=data!$S$7,"OK",IF(Saisie!X7=data!$S$8,"OK",IF(Saisie!X7=data!$S$9,"OK",IF(Saisie!X7=data!$S$10,"OK",IF(Saisie!X7=data!$S$11,"OK",IF(Saisie!X7=data!$S$12,"OK",IF(Saisie!X7=data!$S$13,"OK",IF(Saisie!X7=data!$S$14,"OK",IF(Saisie!X7=data!$S$15,"OK",IF(Saisie!X7=data!$S$16,"OK",IF(Saisie!X7=data!$S$17,"OK",IF(Saisie!X7=data!$S$18,"OK",IF(Saisie!AA7&lt;&gt;"",IF(Saisie!Z7&lt;&gt;"",IF(Saisie!AB7&lt;&gt;"","OK","Incomplet"),"Incomplet"),"Incomplet")))))))))))))))))),"Incomplet"),"Incomplet"))</f>
        <v>OK</v>
      </c>
      <c r="AL7" s="63" t="str">
        <f>IF(AC7="","OK",IF(Saisie!AC7&lt;&gt;"",IF(Saisie!AD7&lt;&gt;"",IF(Saisie!AC7=data!$S$2,"OK",IF(Saisie!AC7=data!$S$3,"OK",IF(Saisie!AC7=data!$S$4,"OK",IF(Saisie!AC7=data!$S$5,"OK",IF(Saisie!AC7=data!$S$6,"OK",IF(Saisie!AC7=data!$S$7,"OK",IF(Saisie!AC7=data!$S$8,"OK",IF(Saisie!AC7=data!$S$9,"OK",IF(Saisie!AC7=data!$S$10,"OK",IF(Saisie!AC7=data!$S$11,"OK",IF(Saisie!AC7=data!$S$12,"OK",IF(Saisie!AC7=data!$S$13,"OK",IF(Saisie!AC7=data!$S$14,"OK",IF(Saisie!AC7=data!$S$15,"OK",IF(Saisie!AC7=data!$S$16,"OK",IF(Saisie!AC7=data!$S$17,"OK",IF(Saisie!AC7=data!$S$18,"OK",IF(Saisie!AF7&lt;&gt;"",IF(Saisie!AE7&lt;&gt;"",IF(Saisie!AG7&lt;&gt;"","OK","Incomplet"),"Incomplet"),"Incomplet")))))))))))))))))),"Incomplet"),"Incomplet"))</f>
        <v>OK</v>
      </c>
      <c r="AM7" s="63"/>
    </row>
    <row r="8" spans="1:39" s="25" customFormat="1" ht="16.5" thickBot="1">
      <c r="A8" s="76">
        <f t="shared" si="1"/>
        <v>43803</v>
      </c>
      <c r="B8" s="116" t="str">
        <f>IF(G8&lt;&gt;"",IF(Frais!C9&lt;&gt;"",IF(Frais!C9=data!$U$2,IF(Saisie!C8&lt;&gt;"",IF(Saisie!C8=data!$U$2,"OUI","NON"),"NON"),"NON"),"NON"),"")</f>
        <v/>
      </c>
      <c r="C8" s="74" t="str">
        <f>IF(E8&lt;&gt;"",IF(AH8=data!$T$3,IF(AI8=data!$T$3,IF(AJ8=data!$T$3,IF(AK8=data!$T$3,IF(AL8=data!$T$3,"OUI","Incomplet"),"Incomplet"),"Incomplet"),"Incomplet"),"Incomplet"),"Incomplet")</f>
        <v>Incomplet</v>
      </c>
      <c r="D8" s="75">
        <f>(H8-G8)-IF(E8&lt;&gt;"",IF(E8=data!$T$4,(Frais!F9-Frais!E9),IF((H8-G8)&gt;=data!$P$9,data!$P$11,0)))</f>
        <v>0</v>
      </c>
      <c r="E8" s="53"/>
      <c r="F8" s="61">
        <f t="shared" si="0"/>
        <v>0</v>
      </c>
      <c r="G8" s="149"/>
      <c r="H8" s="150"/>
      <c r="I8" s="122"/>
      <c r="J8" s="153"/>
      <c r="K8" s="35"/>
      <c r="L8" s="36"/>
      <c r="M8" s="44"/>
      <c r="N8" s="122"/>
      <c r="O8" s="154"/>
      <c r="P8" s="35"/>
      <c r="Q8" s="36"/>
      <c r="R8" s="44"/>
      <c r="S8" s="122"/>
      <c r="T8" s="154"/>
      <c r="U8" s="35"/>
      <c r="V8" s="36"/>
      <c r="W8" s="44"/>
      <c r="X8" s="122"/>
      <c r="Y8" s="154"/>
      <c r="Z8" s="35"/>
      <c r="AA8" s="36"/>
      <c r="AB8" s="44"/>
      <c r="AC8" s="122"/>
      <c r="AD8" s="154"/>
      <c r="AE8" s="35"/>
      <c r="AF8" s="36"/>
      <c r="AG8" s="44"/>
      <c r="AH8" s="63" t="str">
        <f>IF(Saisie!I8&lt;&gt;"",IF(Saisie!J8&lt;&gt;"",IF(Saisie!I8=data!$S$2,"OK",IF(Saisie!I8=data!$S$3,"OK",IF(Saisie!I8=data!$S$4,"OK",IF(Saisie!I8=data!$S$5,"OK",IF(Saisie!I8=data!$S$6,"OK",IF(Saisie!I8=data!$S$7,"OK",IF(Saisie!I8=data!$S$8,"OK",IF(Saisie!I8=data!$S$9,"OK",IF(Saisie!I8=data!$S$10,"OK",IF(Saisie!I8=data!$S$11,"OK",IF(Saisie!I8=data!$S$12,"OK",IF(Saisie!I8=data!$S$13,"OK",IF(Saisie!I8=data!$S$14,"OK",IF(Saisie!I8=data!$S$15,"OK",IF(Saisie!I8=data!$S$16,"OK",IF(Saisie!I8=data!$S$17,"OK",IF(Saisie!I8=data!$S$18,"OK",IF(Saisie!L8&lt;&gt;"",IF(Saisie!K8&lt;&gt;"",IF(Saisie!M8&lt;&gt;"","OK","Incomplet"),"Incomplet"),"Incomplet")))))))))))))))))),"Incomplet"),"Incomplet")</f>
        <v>Incomplet</v>
      </c>
      <c r="AI8" s="63" t="str">
        <f>IF(N8="","OK",IF(Saisie!N8&lt;&gt;"",IF(Saisie!O8&lt;&gt;"",IF(Saisie!N8=data!$S$2,"OK",IF(Saisie!N8=data!$S$3,"OK",IF(Saisie!N8=data!$S$4,"OK",IF(Saisie!N8=data!$S$5,"OK",IF(Saisie!N8=data!$S$6,"OK",IF(Saisie!N8=data!$S$7,"OK",IF(Saisie!N8=data!$S$8,"OK",IF(Saisie!N8=data!$S$9,"OK",IF(Saisie!N8=data!$S$10,"OK",IF(Saisie!N8=data!$S$11,"OK",IF(Saisie!N8=data!$S$12,"OK",IF(Saisie!N8=data!$S$13,"OK",IF(Saisie!N8=data!$S$14,"OK",IF(Saisie!N8=data!$S$15,"OK",IF(Saisie!N8=data!$S$16,"OK",IF(Saisie!N8=data!$S$17,"OK",IF(Saisie!N8=data!$S$18,"OK",IF(Saisie!Q8&lt;&gt;"",IF(Saisie!P8&lt;&gt;"",IF(Saisie!R8&lt;&gt;"","OK","Incomplet"),"Incomplet"),"Incomplet")))))))))))))))))),"Incomplet"),"Incomplet"))</f>
        <v>OK</v>
      </c>
      <c r="AJ8" s="63" t="str">
        <f>IF(S8="","OK",IF(Saisie!S8&lt;&gt;"",IF(Saisie!T8&lt;&gt;"",IF(Saisie!S8=data!$S$2,"OK",IF(Saisie!S8=data!$S$3,"OK",IF(Saisie!S8=data!$S$4,"OK",IF(Saisie!S8=data!$S$5,"OK",IF(Saisie!S8=data!$S$6,"OK",IF(Saisie!S8=data!$S$7,"OK",IF(Saisie!S8=data!$S$8,"OK",IF(Saisie!S8=data!$S$9,"OK",IF(Saisie!S8=data!$S$10,"OK",IF(Saisie!S8=data!$S$11,"OK",IF(Saisie!S8=data!$S$12,"OK",IF(Saisie!S8=data!$S$13,"OK",IF(Saisie!S8=data!$S$14,"OK",IF(Saisie!S8=data!$S$15,"OK",IF(Saisie!S8=data!$S$16,"OK",IF(Saisie!S8=data!$S$17,"OK",IF(Saisie!S8=data!$S$18,"OK",IF(Saisie!V8&lt;&gt;"",IF(Saisie!U8&lt;&gt;"",IF(Saisie!W8&lt;&gt;"","OK","Incomplet"),"Incomplet"),"Incomplet")))))))))))))))))),"Incomplet"),"Incomplet"))</f>
        <v>OK</v>
      </c>
      <c r="AK8" s="63" t="str">
        <f>IF(X8="","OK",IF(Saisie!X8&lt;&gt;"",IF(Saisie!Y8&lt;&gt;"",IF(Saisie!X8=data!$S$2,"OK",IF(Saisie!X8=data!$S$3,"OK",IF(Saisie!X8=data!$S$4,"OK",IF(Saisie!X8=data!$S$5,"OK",IF(Saisie!X8=data!$S$6,"OK",IF(Saisie!X8=data!$S$7,"OK",IF(Saisie!X8=data!$S$8,"OK",IF(Saisie!X8=data!$S$9,"OK",IF(Saisie!X8=data!$S$10,"OK",IF(Saisie!X8=data!$S$11,"OK",IF(Saisie!X8=data!$S$12,"OK",IF(Saisie!X8=data!$S$13,"OK",IF(Saisie!X8=data!$S$14,"OK",IF(Saisie!X8=data!$S$15,"OK",IF(Saisie!X8=data!$S$16,"OK",IF(Saisie!X8=data!$S$17,"OK",IF(Saisie!X8=data!$S$18,"OK",IF(Saisie!AA8&lt;&gt;"",IF(Saisie!Z8&lt;&gt;"",IF(Saisie!AB8&lt;&gt;"","OK","Incomplet"),"Incomplet"),"Incomplet")))))))))))))))))),"Incomplet"),"Incomplet"))</f>
        <v>OK</v>
      </c>
      <c r="AL8" s="63" t="str">
        <f>IF(AC8="","OK",IF(Saisie!AC8&lt;&gt;"",IF(Saisie!AD8&lt;&gt;"",IF(Saisie!AC8=data!$S$2,"OK",IF(Saisie!AC8=data!$S$3,"OK",IF(Saisie!AC8=data!$S$4,"OK",IF(Saisie!AC8=data!$S$5,"OK",IF(Saisie!AC8=data!$S$6,"OK",IF(Saisie!AC8=data!$S$7,"OK",IF(Saisie!AC8=data!$S$8,"OK",IF(Saisie!AC8=data!$S$9,"OK",IF(Saisie!AC8=data!$S$10,"OK",IF(Saisie!AC8=data!$S$11,"OK",IF(Saisie!AC8=data!$S$12,"OK",IF(Saisie!AC8=data!$S$13,"OK",IF(Saisie!AC8=data!$S$14,"OK",IF(Saisie!AC8=data!$S$15,"OK",IF(Saisie!AC8=data!$S$16,"OK",IF(Saisie!AC8=data!$S$17,"OK",IF(Saisie!AC8=data!$S$18,"OK",IF(Saisie!AF8&lt;&gt;"",IF(Saisie!AE8&lt;&gt;"",IF(Saisie!AG8&lt;&gt;"","OK","Incomplet"),"Incomplet"),"Incomplet")))))))))))))))))),"Incomplet"),"Incomplet"))</f>
        <v>OK</v>
      </c>
      <c r="AM8" s="63"/>
    </row>
    <row r="9" spans="1:39" s="25" customFormat="1" ht="16.5" thickBot="1">
      <c r="A9" s="76">
        <f t="shared" si="1"/>
        <v>43804</v>
      </c>
      <c r="B9" s="116" t="str">
        <f>IF(G9&lt;&gt;"",IF(Frais!C10&lt;&gt;"",IF(Frais!C10=data!$U$2,IF(Saisie!C9&lt;&gt;"",IF(Saisie!C9=data!$U$2,"OUI","NON"),"NON"),"NON"),"NON"),"")</f>
        <v/>
      </c>
      <c r="C9" s="74" t="str">
        <f>IF(E9&lt;&gt;"",IF(AH9=data!$T$3,IF(AI9=data!$T$3,IF(AJ9=data!$T$3,IF(AK9=data!$T$3,IF(AL9=data!$T$3,"OUI","Incomplet"),"Incomplet"),"Incomplet"),"Incomplet"),"Incomplet"),"Incomplet")</f>
        <v>Incomplet</v>
      </c>
      <c r="D9" s="75">
        <f>(H9-G9)-IF(E9&lt;&gt;"",IF(E9=data!$T$4,(Frais!F10-Frais!E10),IF((H9-G9)&gt;=data!$P$9,data!$P$11,0)))</f>
        <v>0</v>
      </c>
      <c r="E9" s="53"/>
      <c r="F9" s="61">
        <f t="shared" si="0"/>
        <v>0</v>
      </c>
      <c r="G9" s="149"/>
      <c r="H9" s="150"/>
      <c r="I9" s="122"/>
      <c r="J9" s="154"/>
      <c r="K9" s="35"/>
      <c r="L9" s="36"/>
      <c r="M9" s="44"/>
      <c r="N9" s="122"/>
      <c r="O9" s="154"/>
      <c r="P9" s="35"/>
      <c r="Q9" s="36"/>
      <c r="R9" s="44"/>
      <c r="S9" s="122"/>
      <c r="T9" s="154"/>
      <c r="U9" s="35"/>
      <c r="V9" s="36"/>
      <c r="W9" s="44"/>
      <c r="X9" s="122"/>
      <c r="Y9" s="154"/>
      <c r="Z9" s="35"/>
      <c r="AA9" s="36"/>
      <c r="AB9" s="44"/>
      <c r="AC9" s="122"/>
      <c r="AD9" s="154"/>
      <c r="AE9" s="35"/>
      <c r="AF9" s="36"/>
      <c r="AG9" s="44"/>
      <c r="AH9" s="63" t="str">
        <f>IF(Saisie!I9&lt;&gt;"",IF(Saisie!J9&lt;&gt;"",IF(Saisie!I9=data!$S$2,"OK",IF(Saisie!I9=data!$S$3,"OK",IF(Saisie!I9=data!$S$4,"OK",IF(Saisie!I9=data!$S$5,"OK",IF(Saisie!I9=data!$S$6,"OK",IF(Saisie!I9=data!$S$7,"OK",IF(Saisie!I9=data!$S$8,"OK",IF(Saisie!I9=data!$S$9,"OK",IF(Saisie!I9=data!$S$10,"OK",IF(Saisie!I9=data!$S$11,"OK",IF(Saisie!I9=data!$S$12,"OK",IF(Saisie!I9=data!$S$13,"OK",IF(Saisie!I9=data!$S$14,"OK",IF(Saisie!I9=data!$S$15,"OK",IF(Saisie!I9=data!$S$16,"OK",IF(Saisie!I9=data!$S$17,"OK",IF(Saisie!I9=data!$S$18,"OK",IF(Saisie!L9&lt;&gt;"",IF(Saisie!K9&lt;&gt;"",IF(Saisie!M9&lt;&gt;"","OK","Incomplet"),"Incomplet"),"Incomplet")))))))))))))))))),"Incomplet"),"Incomplet")</f>
        <v>Incomplet</v>
      </c>
      <c r="AI9" s="63" t="str">
        <f>IF(N9="","OK",IF(Saisie!N9&lt;&gt;"",IF(Saisie!O9&lt;&gt;"",IF(Saisie!N9=data!$S$2,"OK",IF(Saisie!N9=data!$S$3,"OK",IF(Saisie!N9=data!$S$4,"OK",IF(Saisie!N9=data!$S$5,"OK",IF(Saisie!N9=data!$S$6,"OK",IF(Saisie!N9=data!$S$7,"OK",IF(Saisie!N9=data!$S$8,"OK",IF(Saisie!N9=data!$S$9,"OK",IF(Saisie!N9=data!$S$10,"OK",IF(Saisie!N9=data!$S$11,"OK",IF(Saisie!N9=data!$S$12,"OK",IF(Saisie!N9=data!$S$13,"OK",IF(Saisie!N9=data!$S$14,"OK",IF(Saisie!N9=data!$S$15,"OK",IF(Saisie!N9=data!$S$16,"OK",IF(Saisie!N9=data!$S$17,"OK",IF(Saisie!N9=data!$S$18,"OK",IF(Saisie!Q9&lt;&gt;"",IF(Saisie!P9&lt;&gt;"",IF(Saisie!R9&lt;&gt;"","OK","Incomplet"),"Incomplet"),"Incomplet")))))))))))))))))),"Incomplet"),"Incomplet"))</f>
        <v>OK</v>
      </c>
      <c r="AJ9" s="63" t="str">
        <f>IF(S9="","OK",IF(Saisie!S9&lt;&gt;"",IF(Saisie!T9&lt;&gt;"",IF(Saisie!S9=data!$S$2,"OK",IF(Saisie!S9=data!$S$3,"OK",IF(Saisie!S9=data!$S$4,"OK",IF(Saisie!S9=data!$S$5,"OK",IF(Saisie!S9=data!$S$6,"OK",IF(Saisie!S9=data!$S$7,"OK",IF(Saisie!S9=data!$S$8,"OK",IF(Saisie!S9=data!$S$9,"OK",IF(Saisie!S9=data!$S$10,"OK",IF(Saisie!S9=data!$S$11,"OK",IF(Saisie!S9=data!$S$12,"OK",IF(Saisie!S9=data!$S$13,"OK",IF(Saisie!S9=data!$S$14,"OK",IF(Saisie!S9=data!$S$15,"OK",IF(Saisie!S9=data!$S$16,"OK",IF(Saisie!S9=data!$S$17,"OK",IF(Saisie!S9=data!$S$18,"OK",IF(Saisie!V9&lt;&gt;"",IF(Saisie!U9&lt;&gt;"",IF(Saisie!W9&lt;&gt;"","OK","Incomplet"),"Incomplet"),"Incomplet")))))))))))))))))),"Incomplet"),"Incomplet"))</f>
        <v>OK</v>
      </c>
      <c r="AK9" s="63" t="str">
        <f>IF(X9="","OK",IF(Saisie!X9&lt;&gt;"",IF(Saisie!Y9&lt;&gt;"",IF(Saisie!X9=data!$S$2,"OK",IF(Saisie!X9=data!$S$3,"OK",IF(Saisie!X9=data!$S$4,"OK",IF(Saisie!X9=data!$S$5,"OK",IF(Saisie!X9=data!$S$6,"OK",IF(Saisie!X9=data!$S$7,"OK",IF(Saisie!X9=data!$S$8,"OK",IF(Saisie!X9=data!$S$9,"OK",IF(Saisie!X9=data!$S$10,"OK",IF(Saisie!X9=data!$S$11,"OK",IF(Saisie!X9=data!$S$12,"OK",IF(Saisie!X9=data!$S$13,"OK",IF(Saisie!X9=data!$S$14,"OK",IF(Saisie!X9=data!$S$15,"OK",IF(Saisie!X9=data!$S$16,"OK",IF(Saisie!X9=data!$S$17,"OK",IF(Saisie!X9=data!$S$18,"OK",IF(Saisie!AA9&lt;&gt;"",IF(Saisie!Z9&lt;&gt;"",IF(Saisie!AB9&lt;&gt;"","OK","Incomplet"),"Incomplet"),"Incomplet")))))))))))))))))),"Incomplet"),"Incomplet"))</f>
        <v>OK</v>
      </c>
      <c r="AL9" s="63" t="str">
        <f>IF(AC9="","OK",IF(Saisie!AC9&lt;&gt;"",IF(Saisie!AD9&lt;&gt;"",IF(Saisie!AC9=data!$S$2,"OK",IF(Saisie!AC9=data!$S$3,"OK",IF(Saisie!AC9=data!$S$4,"OK",IF(Saisie!AC9=data!$S$5,"OK",IF(Saisie!AC9=data!$S$6,"OK",IF(Saisie!AC9=data!$S$7,"OK",IF(Saisie!AC9=data!$S$8,"OK",IF(Saisie!AC9=data!$S$9,"OK",IF(Saisie!AC9=data!$S$10,"OK",IF(Saisie!AC9=data!$S$11,"OK",IF(Saisie!AC9=data!$S$12,"OK",IF(Saisie!AC9=data!$S$13,"OK",IF(Saisie!AC9=data!$S$14,"OK",IF(Saisie!AC9=data!$S$15,"OK",IF(Saisie!AC9=data!$S$16,"OK",IF(Saisie!AC9=data!$S$17,"OK",IF(Saisie!AC9=data!$S$18,"OK",IF(Saisie!AF9&lt;&gt;"",IF(Saisie!AE9&lt;&gt;"",IF(Saisie!AG9&lt;&gt;"","OK","Incomplet"),"Incomplet"),"Incomplet")))))))))))))))))),"Incomplet"),"Incomplet"))</f>
        <v>OK</v>
      </c>
      <c r="AM9" s="63"/>
    </row>
    <row r="10" spans="1:39" s="25" customFormat="1" ht="16.5" thickBot="1">
      <c r="A10" s="76">
        <f t="shared" si="1"/>
        <v>43805</v>
      </c>
      <c r="B10" s="116" t="str">
        <f>IF(G10&lt;&gt;"",IF(Frais!C11&lt;&gt;"",IF(Frais!C11=data!$U$2,IF(Saisie!C10&lt;&gt;"",IF(Saisie!C10=data!$U$2,"OUI","NON"),"NON"),"NON"),"NON"),"")</f>
        <v/>
      </c>
      <c r="C10" s="74" t="str">
        <f>IF(E10&lt;&gt;"",IF(AH10=data!$T$3,IF(AI10=data!$T$3,IF(AJ10=data!$T$3,IF(AK10=data!$T$3,IF(AL10=data!$T$3,"OUI","Incomplet"),"Incomplet"),"Incomplet"),"Incomplet"),"Incomplet"),"Incomplet")</f>
        <v>Incomplet</v>
      </c>
      <c r="D10" s="75">
        <f>(H10-G10)-IF(E10&lt;&gt;"",IF(E10=data!$T$4,(Frais!F11-Frais!E11),IF((H10-G10)&gt;=data!$P$9,data!$P$11,0)))</f>
        <v>0</v>
      </c>
      <c r="E10" s="53"/>
      <c r="F10" s="61">
        <f t="shared" si="0"/>
        <v>0</v>
      </c>
      <c r="G10" s="149"/>
      <c r="H10" s="150"/>
      <c r="I10" s="122"/>
      <c r="J10" s="154"/>
      <c r="K10" s="35"/>
      <c r="L10" s="36"/>
      <c r="M10" s="44"/>
      <c r="N10" s="122"/>
      <c r="O10" s="154"/>
      <c r="P10" s="35"/>
      <c r="Q10" s="36"/>
      <c r="R10" s="44"/>
      <c r="S10" s="122"/>
      <c r="T10" s="154"/>
      <c r="U10" s="35"/>
      <c r="V10" s="36"/>
      <c r="W10" s="44"/>
      <c r="X10" s="122"/>
      <c r="Y10" s="154"/>
      <c r="Z10" s="35"/>
      <c r="AA10" s="36"/>
      <c r="AB10" s="44"/>
      <c r="AC10" s="122"/>
      <c r="AD10" s="154"/>
      <c r="AE10" s="35"/>
      <c r="AF10" s="36"/>
      <c r="AG10" s="44"/>
      <c r="AH10" s="63" t="str">
        <f>IF(Saisie!I10&lt;&gt;"",IF(Saisie!J10&lt;&gt;"",IF(Saisie!I10=data!$S$2,"OK",IF(Saisie!I10=data!$S$3,"OK",IF(Saisie!I10=data!$S$4,"OK",IF(Saisie!I10=data!$S$5,"OK",IF(Saisie!I10=data!$S$6,"OK",IF(Saisie!I10=data!$S$7,"OK",IF(Saisie!I10=data!$S$8,"OK",IF(Saisie!I10=data!$S$9,"OK",IF(Saisie!I10=data!$S$10,"OK",IF(Saisie!I10=data!$S$11,"OK",IF(Saisie!I10=data!$S$12,"OK",IF(Saisie!I10=data!$S$13,"OK",IF(Saisie!I10=data!$S$14,"OK",IF(Saisie!I10=data!$S$15,"OK",IF(Saisie!I10=data!$S$16,"OK",IF(Saisie!I10=data!$S$17,"OK",IF(Saisie!I10=data!$S$18,"OK",IF(Saisie!L10&lt;&gt;"",IF(Saisie!K10&lt;&gt;"",IF(Saisie!M10&lt;&gt;"","OK","Incomplet"),"Incomplet"),"Incomplet")))))))))))))))))),"Incomplet"),"Incomplet")</f>
        <v>Incomplet</v>
      </c>
      <c r="AI10" s="63" t="str">
        <f>IF(N10="","OK",IF(Saisie!N10&lt;&gt;"",IF(Saisie!O10&lt;&gt;"",IF(Saisie!N10=data!$S$2,"OK",IF(Saisie!N10=data!$S$3,"OK",IF(Saisie!N10=data!$S$4,"OK",IF(Saisie!N10=data!$S$5,"OK",IF(Saisie!N10=data!$S$6,"OK",IF(Saisie!N10=data!$S$7,"OK",IF(Saisie!N10=data!$S$8,"OK",IF(Saisie!N10=data!$S$9,"OK",IF(Saisie!N10=data!$S$10,"OK",IF(Saisie!N10=data!$S$11,"OK",IF(Saisie!N10=data!$S$12,"OK",IF(Saisie!N10=data!$S$13,"OK",IF(Saisie!N10=data!$S$14,"OK",IF(Saisie!N10=data!$S$15,"OK",IF(Saisie!N10=data!$S$16,"OK",IF(Saisie!N10=data!$S$17,"OK",IF(Saisie!N10=data!$S$18,"OK",IF(Saisie!Q10&lt;&gt;"",IF(Saisie!P10&lt;&gt;"",IF(Saisie!R10&lt;&gt;"","OK","Incomplet"),"Incomplet"),"Incomplet")))))))))))))))))),"Incomplet"),"Incomplet"))</f>
        <v>OK</v>
      </c>
      <c r="AJ10" s="63" t="str">
        <f>IF(S10="","OK",IF(Saisie!S10&lt;&gt;"",IF(Saisie!T10&lt;&gt;"",IF(Saisie!S10=data!$S$2,"OK",IF(Saisie!S10=data!$S$3,"OK",IF(Saisie!S10=data!$S$4,"OK",IF(Saisie!S10=data!$S$5,"OK",IF(Saisie!S10=data!$S$6,"OK",IF(Saisie!S10=data!$S$7,"OK",IF(Saisie!S10=data!$S$8,"OK",IF(Saisie!S10=data!$S$9,"OK",IF(Saisie!S10=data!$S$10,"OK",IF(Saisie!S10=data!$S$11,"OK",IF(Saisie!S10=data!$S$12,"OK",IF(Saisie!S10=data!$S$13,"OK",IF(Saisie!S10=data!$S$14,"OK",IF(Saisie!S10=data!$S$15,"OK",IF(Saisie!S10=data!$S$16,"OK",IF(Saisie!S10=data!$S$17,"OK",IF(Saisie!S10=data!$S$18,"OK",IF(Saisie!V10&lt;&gt;"",IF(Saisie!U10&lt;&gt;"",IF(Saisie!W10&lt;&gt;"","OK","Incomplet"),"Incomplet"),"Incomplet")))))))))))))))))),"Incomplet"),"Incomplet"))</f>
        <v>OK</v>
      </c>
      <c r="AK10" s="63" t="str">
        <f>IF(X10="","OK",IF(Saisie!X10&lt;&gt;"",IF(Saisie!Y10&lt;&gt;"",IF(Saisie!X10=data!$S$2,"OK",IF(Saisie!X10=data!$S$3,"OK",IF(Saisie!X10=data!$S$4,"OK",IF(Saisie!X10=data!$S$5,"OK",IF(Saisie!X10=data!$S$6,"OK",IF(Saisie!X10=data!$S$7,"OK",IF(Saisie!X10=data!$S$8,"OK",IF(Saisie!X10=data!$S$9,"OK",IF(Saisie!X10=data!$S$10,"OK",IF(Saisie!X10=data!$S$11,"OK",IF(Saisie!X10=data!$S$12,"OK",IF(Saisie!X10=data!$S$13,"OK",IF(Saisie!X10=data!$S$14,"OK",IF(Saisie!X10=data!$S$15,"OK",IF(Saisie!X10=data!$S$16,"OK",IF(Saisie!X10=data!$S$17,"OK",IF(Saisie!X10=data!$S$18,"OK",IF(Saisie!AA10&lt;&gt;"",IF(Saisie!Z10&lt;&gt;"",IF(Saisie!AB10&lt;&gt;"","OK","Incomplet"),"Incomplet"),"Incomplet")))))))))))))))))),"Incomplet"),"Incomplet"))</f>
        <v>OK</v>
      </c>
      <c r="AL10" s="63" t="str">
        <f>IF(AC10="","OK",IF(Saisie!AC10&lt;&gt;"",IF(Saisie!AD10&lt;&gt;"",IF(Saisie!AC10=data!$S$2,"OK",IF(Saisie!AC10=data!$S$3,"OK",IF(Saisie!AC10=data!$S$4,"OK",IF(Saisie!AC10=data!$S$5,"OK",IF(Saisie!AC10=data!$S$6,"OK",IF(Saisie!AC10=data!$S$7,"OK",IF(Saisie!AC10=data!$S$8,"OK",IF(Saisie!AC10=data!$S$9,"OK",IF(Saisie!AC10=data!$S$10,"OK",IF(Saisie!AC10=data!$S$11,"OK",IF(Saisie!AC10=data!$S$12,"OK",IF(Saisie!AC10=data!$S$13,"OK",IF(Saisie!AC10=data!$S$14,"OK",IF(Saisie!AC10=data!$S$15,"OK",IF(Saisie!AC10=data!$S$16,"OK",IF(Saisie!AC10=data!$S$17,"OK",IF(Saisie!AC10=data!$S$18,"OK",IF(Saisie!AF10&lt;&gt;"",IF(Saisie!AE10&lt;&gt;"",IF(Saisie!AG10&lt;&gt;"","OK","Incomplet"),"Incomplet"),"Incomplet")))))))))))))))))),"Incomplet"),"Incomplet"))</f>
        <v>OK</v>
      </c>
      <c r="AM10" s="63"/>
    </row>
    <row r="11" spans="1:39" s="25" customFormat="1" ht="16.5" thickBot="1">
      <c r="A11" s="76">
        <f t="shared" si="1"/>
        <v>43806</v>
      </c>
      <c r="B11" s="116" t="str">
        <f>IF(G11&lt;&gt;"",IF(Frais!C12&lt;&gt;"",IF(Frais!C12=data!$U$2,IF(Saisie!C11&lt;&gt;"",IF(Saisie!C11=data!$U$2,"OUI","NON"),"NON"),"NON"),"NON"),"")</f>
        <v/>
      </c>
      <c r="C11" s="74" t="str">
        <f>IF(E11&lt;&gt;"",IF(AH11=data!$T$3,IF(AI11=data!$T$3,IF(AJ11=data!$T$3,IF(AK11=data!$T$3,IF(AL11=data!$T$3,"OUI","Incomplet"),"Incomplet"),"Incomplet"),"Incomplet"),"Incomplet"),"Incomplet")</f>
        <v>Incomplet</v>
      </c>
      <c r="D11" s="75">
        <f>(H11-G11)-IF(E11&lt;&gt;"",IF(E11=data!$T$4,(Frais!F12-Frais!E12),IF((H11-G11)&gt;=data!$P$9,data!$P$11,0)))</f>
        <v>0</v>
      </c>
      <c r="E11" s="53"/>
      <c r="F11" s="61">
        <f t="shared" si="0"/>
        <v>0</v>
      </c>
      <c r="G11" s="149"/>
      <c r="H11" s="150"/>
      <c r="I11" s="122"/>
      <c r="J11" s="154"/>
      <c r="K11" s="35"/>
      <c r="L11" s="36"/>
      <c r="M11" s="44"/>
      <c r="N11" s="122"/>
      <c r="O11" s="154"/>
      <c r="P11" s="35"/>
      <c r="Q11" s="36"/>
      <c r="R11" s="44"/>
      <c r="S11" s="122"/>
      <c r="T11" s="154"/>
      <c r="U11" s="35"/>
      <c r="V11" s="36"/>
      <c r="W11" s="44"/>
      <c r="X11" s="122"/>
      <c r="Y11" s="154"/>
      <c r="Z11" s="35"/>
      <c r="AA11" s="36"/>
      <c r="AB11" s="44"/>
      <c r="AC11" s="122"/>
      <c r="AD11" s="154"/>
      <c r="AE11" s="35"/>
      <c r="AF11" s="36"/>
      <c r="AG11" s="44"/>
      <c r="AH11" s="63" t="str">
        <f>IF(Saisie!I11&lt;&gt;"",IF(Saisie!J11&lt;&gt;"",IF(Saisie!I11=data!$S$2,"OK",IF(Saisie!I11=data!$S$3,"OK",IF(Saisie!I11=data!$S$4,"OK",IF(Saisie!I11=data!$S$5,"OK",IF(Saisie!I11=data!$S$6,"OK",IF(Saisie!I11=data!$S$7,"OK",IF(Saisie!I11=data!$S$8,"OK",IF(Saisie!I11=data!$S$9,"OK",IF(Saisie!I11=data!$S$10,"OK",IF(Saisie!I11=data!$S$11,"OK",IF(Saisie!I11=data!$S$12,"OK",IF(Saisie!I11=data!$S$13,"OK",IF(Saisie!I11=data!$S$14,"OK",IF(Saisie!I11=data!$S$15,"OK",IF(Saisie!I11=data!$S$16,"OK",IF(Saisie!I11=data!$S$17,"OK",IF(Saisie!I11=data!$S$18,"OK",IF(Saisie!L11&lt;&gt;"",IF(Saisie!K11&lt;&gt;"",IF(Saisie!M11&lt;&gt;"","OK","Incomplet"),"Incomplet"),"Incomplet")))))))))))))))))),"Incomplet"),"Incomplet")</f>
        <v>Incomplet</v>
      </c>
      <c r="AI11" s="63" t="str">
        <f>IF(N11="","OK",IF(Saisie!N11&lt;&gt;"",IF(Saisie!O11&lt;&gt;"",IF(Saisie!N11=data!$S$2,"OK",IF(Saisie!N11=data!$S$3,"OK",IF(Saisie!N11=data!$S$4,"OK",IF(Saisie!N11=data!$S$5,"OK",IF(Saisie!N11=data!$S$6,"OK",IF(Saisie!N11=data!$S$7,"OK",IF(Saisie!N11=data!$S$8,"OK",IF(Saisie!N11=data!$S$9,"OK",IF(Saisie!N11=data!$S$10,"OK",IF(Saisie!N11=data!$S$11,"OK",IF(Saisie!N11=data!$S$12,"OK",IF(Saisie!N11=data!$S$13,"OK",IF(Saisie!N11=data!$S$14,"OK",IF(Saisie!N11=data!$S$15,"OK",IF(Saisie!N11=data!$S$16,"OK",IF(Saisie!N11=data!$S$17,"OK",IF(Saisie!N11=data!$S$18,"OK",IF(Saisie!Q11&lt;&gt;"",IF(Saisie!P11&lt;&gt;"",IF(Saisie!R11&lt;&gt;"","OK","Incomplet"),"Incomplet"),"Incomplet")))))))))))))))))),"Incomplet"),"Incomplet"))</f>
        <v>OK</v>
      </c>
      <c r="AJ11" s="63" t="str">
        <f>IF(S11="","OK",IF(Saisie!S11&lt;&gt;"",IF(Saisie!T11&lt;&gt;"",IF(Saisie!S11=data!$S$2,"OK",IF(Saisie!S11=data!$S$3,"OK",IF(Saisie!S11=data!$S$4,"OK",IF(Saisie!S11=data!$S$5,"OK",IF(Saisie!S11=data!$S$6,"OK",IF(Saisie!S11=data!$S$7,"OK",IF(Saisie!S11=data!$S$8,"OK",IF(Saisie!S11=data!$S$9,"OK",IF(Saisie!S11=data!$S$10,"OK",IF(Saisie!S11=data!$S$11,"OK",IF(Saisie!S11=data!$S$12,"OK",IF(Saisie!S11=data!$S$13,"OK",IF(Saisie!S11=data!$S$14,"OK",IF(Saisie!S11=data!$S$15,"OK",IF(Saisie!S11=data!$S$16,"OK",IF(Saisie!S11=data!$S$17,"OK",IF(Saisie!S11=data!$S$18,"OK",IF(Saisie!V11&lt;&gt;"",IF(Saisie!U11&lt;&gt;"",IF(Saisie!W11&lt;&gt;"","OK","Incomplet"),"Incomplet"),"Incomplet")))))))))))))))))),"Incomplet"),"Incomplet"))</f>
        <v>OK</v>
      </c>
      <c r="AK11" s="63" t="str">
        <f>IF(X11="","OK",IF(Saisie!X11&lt;&gt;"",IF(Saisie!Y11&lt;&gt;"",IF(Saisie!X11=data!$S$2,"OK",IF(Saisie!X11=data!$S$3,"OK",IF(Saisie!X11=data!$S$4,"OK",IF(Saisie!X11=data!$S$5,"OK",IF(Saisie!X11=data!$S$6,"OK",IF(Saisie!X11=data!$S$7,"OK",IF(Saisie!X11=data!$S$8,"OK",IF(Saisie!X11=data!$S$9,"OK",IF(Saisie!X11=data!$S$10,"OK",IF(Saisie!X11=data!$S$11,"OK",IF(Saisie!X11=data!$S$12,"OK",IF(Saisie!X11=data!$S$13,"OK",IF(Saisie!X11=data!$S$14,"OK",IF(Saisie!X11=data!$S$15,"OK",IF(Saisie!X11=data!$S$16,"OK",IF(Saisie!X11=data!$S$17,"OK",IF(Saisie!X11=data!$S$18,"OK",IF(Saisie!AA11&lt;&gt;"",IF(Saisie!Z11&lt;&gt;"",IF(Saisie!AB11&lt;&gt;"","OK","Incomplet"),"Incomplet"),"Incomplet")))))))))))))))))),"Incomplet"),"Incomplet"))</f>
        <v>OK</v>
      </c>
      <c r="AL11" s="63" t="str">
        <f>IF(AC11="","OK",IF(Saisie!AC11&lt;&gt;"",IF(Saisie!AD11&lt;&gt;"",IF(Saisie!AC11=data!$S$2,"OK",IF(Saisie!AC11=data!$S$3,"OK",IF(Saisie!AC11=data!$S$4,"OK",IF(Saisie!AC11=data!$S$5,"OK",IF(Saisie!AC11=data!$S$6,"OK",IF(Saisie!AC11=data!$S$7,"OK",IF(Saisie!AC11=data!$S$8,"OK",IF(Saisie!AC11=data!$S$9,"OK",IF(Saisie!AC11=data!$S$10,"OK",IF(Saisie!AC11=data!$S$11,"OK",IF(Saisie!AC11=data!$S$12,"OK",IF(Saisie!AC11=data!$S$13,"OK",IF(Saisie!AC11=data!$S$14,"OK",IF(Saisie!AC11=data!$S$15,"OK",IF(Saisie!AC11=data!$S$16,"OK",IF(Saisie!AC11=data!$S$17,"OK",IF(Saisie!AC11=data!$S$18,"OK",IF(Saisie!AF11&lt;&gt;"",IF(Saisie!AE11&lt;&gt;"",IF(Saisie!AG11&lt;&gt;"","OK","Incomplet"),"Incomplet"),"Incomplet")))))))))))))))))),"Incomplet"),"Incomplet"))</f>
        <v>OK</v>
      </c>
      <c r="AM11" s="63"/>
    </row>
    <row r="12" spans="1:39" s="25" customFormat="1" ht="16.5" thickBot="1">
      <c r="A12" s="76">
        <f t="shared" si="1"/>
        <v>43807</v>
      </c>
      <c r="B12" s="116" t="str">
        <f>IF(G12&lt;&gt;"",IF(Frais!C13&lt;&gt;"",IF(Frais!C13=data!$U$2,IF(Saisie!C12&lt;&gt;"",IF(Saisie!C12=data!$U$2,"OUI","NON"),"NON"),"NON"),"NON"),"")</f>
        <v/>
      </c>
      <c r="C12" s="74" t="str">
        <f>IF(E12&lt;&gt;"",IF(AH12=data!$T$3,IF(AI12=data!$T$3,IF(AJ12=data!$T$3,IF(AK12=data!$T$3,IF(AL12=data!$T$3,"OUI","Incomplet"),"Incomplet"),"Incomplet"),"Incomplet"),"Incomplet"),"Incomplet")</f>
        <v>Incomplet</v>
      </c>
      <c r="D12" s="75">
        <f>(H12-G12)-IF(E12&lt;&gt;"",IF(E12=data!$T$4,(Frais!F13-Frais!E13),IF((H12-G12)&gt;=data!$P$9,data!$P$11,0)))</f>
        <v>0</v>
      </c>
      <c r="E12" s="53"/>
      <c r="F12" s="61">
        <f t="shared" si="0"/>
        <v>0</v>
      </c>
      <c r="G12" s="149"/>
      <c r="H12" s="150"/>
      <c r="I12" s="122"/>
      <c r="J12" s="154"/>
      <c r="K12" s="35"/>
      <c r="L12" s="36"/>
      <c r="M12" s="44"/>
      <c r="N12" s="122"/>
      <c r="O12" s="154"/>
      <c r="P12" s="35"/>
      <c r="Q12" s="36"/>
      <c r="R12" s="44"/>
      <c r="S12" s="122"/>
      <c r="T12" s="154"/>
      <c r="U12" s="35"/>
      <c r="V12" s="36"/>
      <c r="W12" s="44"/>
      <c r="X12" s="122"/>
      <c r="Y12" s="154"/>
      <c r="Z12" s="35"/>
      <c r="AA12" s="36"/>
      <c r="AB12" s="44"/>
      <c r="AC12" s="122"/>
      <c r="AD12" s="154"/>
      <c r="AE12" s="35"/>
      <c r="AF12" s="36"/>
      <c r="AG12" s="44"/>
      <c r="AH12" s="63" t="str">
        <f>IF(Saisie!I12&lt;&gt;"",IF(Saisie!J12&lt;&gt;"",IF(Saisie!I12=data!$S$2,"OK",IF(Saisie!I12=data!$S$3,"OK",IF(Saisie!I12=data!$S$4,"OK",IF(Saisie!I12=data!$S$5,"OK",IF(Saisie!I12=data!$S$6,"OK",IF(Saisie!I12=data!$S$7,"OK",IF(Saisie!I12=data!$S$8,"OK",IF(Saisie!I12=data!$S$9,"OK",IF(Saisie!I12=data!$S$10,"OK",IF(Saisie!I12=data!$S$11,"OK",IF(Saisie!I12=data!$S$12,"OK",IF(Saisie!I12=data!$S$13,"OK",IF(Saisie!I12=data!$S$14,"OK",IF(Saisie!I12=data!$S$15,"OK",IF(Saisie!I12=data!$S$16,"OK",IF(Saisie!I12=data!$S$17,"OK",IF(Saisie!I12=data!$S$18,"OK",IF(Saisie!L12&lt;&gt;"",IF(Saisie!K12&lt;&gt;"",IF(Saisie!M12&lt;&gt;"","OK","Incomplet"),"Incomplet"),"Incomplet")))))))))))))))))),"Incomplet"),"Incomplet")</f>
        <v>Incomplet</v>
      </c>
      <c r="AI12" s="63" t="str">
        <f>IF(N12="","OK",IF(Saisie!N12&lt;&gt;"",IF(Saisie!O12&lt;&gt;"",IF(Saisie!N12=data!$S$2,"OK",IF(Saisie!N12=data!$S$3,"OK",IF(Saisie!N12=data!$S$4,"OK",IF(Saisie!N12=data!$S$5,"OK",IF(Saisie!N12=data!$S$6,"OK",IF(Saisie!N12=data!$S$7,"OK",IF(Saisie!N12=data!$S$8,"OK",IF(Saisie!N12=data!$S$9,"OK",IF(Saisie!N12=data!$S$10,"OK",IF(Saisie!N12=data!$S$11,"OK",IF(Saisie!N12=data!$S$12,"OK",IF(Saisie!N12=data!$S$13,"OK",IF(Saisie!N12=data!$S$14,"OK",IF(Saisie!N12=data!$S$15,"OK",IF(Saisie!N12=data!$S$16,"OK",IF(Saisie!N12=data!$S$17,"OK",IF(Saisie!N12=data!$S$18,"OK",IF(Saisie!Q12&lt;&gt;"",IF(Saisie!P12&lt;&gt;"",IF(Saisie!R12&lt;&gt;"","OK","Incomplet"),"Incomplet"),"Incomplet")))))))))))))))))),"Incomplet"),"Incomplet"))</f>
        <v>OK</v>
      </c>
      <c r="AJ12" s="63" t="str">
        <f>IF(S12="","OK",IF(Saisie!S12&lt;&gt;"",IF(Saisie!T12&lt;&gt;"",IF(Saisie!S12=data!$S$2,"OK",IF(Saisie!S12=data!$S$3,"OK",IF(Saisie!S12=data!$S$4,"OK",IF(Saisie!S12=data!$S$5,"OK",IF(Saisie!S12=data!$S$6,"OK",IF(Saisie!S12=data!$S$7,"OK",IF(Saisie!S12=data!$S$8,"OK",IF(Saisie!S12=data!$S$9,"OK",IF(Saisie!S12=data!$S$10,"OK",IF(Saisie!S12=data!$S$11,"OK",IF(Saisie!S12=data!$S$12,"OK",IF(Saisie!S12=data!$S$13,"OK",IF(Saisie!S12=data!$S$14,"OK",IF(Saisie!S12=data!$S$15,"OK",IF(Saisie!S12=data!$S$16,"OK",IF(Saisie!S12=data!$S$17,"OK",IF(Saisie!S12=data!$S$18,"OK",IF(Saisie!V12&lt;&gt;"",IF(Saisie!U12&lt;&gt;"",IF(Saisie!W12&lt;&gt;"","OK","Incomplet"),"Incomplet"),"Incomplet")))))))))))))))))),"Incomplet"),"Incomplet"))</f>
        <v>OK</v>
      </c>
      <c r="AK12" s="63" t="str">
        <f>IF(X12="","OK",IF(Saisie!X12&lt;&gt;"",IF(Saisie!Y12&lt;&gt;"",IF(Saisie!X12=data!$S$2,"OK",IF(Saisie!X12=data!$S$3,"OK",IF(Saisie!X12=data!$S$4,"OK",IF(Saisie!X12=data!$S$5,"OK",IF(Saisie!X12=data!$S$6,"OK",IF(Saisie!X12=data!$S$7,"OK",IF(Saisie!X12=data!$S$8,"OK",IF(Saisie!X12=data!$S$9,"OK",IF(Saisie!X12=data!$S$10,"OK",IF(Saisie!X12=data!$S$11,"OK",IF(Saisie!X12=data!$S$12,"OK",IF(Saisie!X12=data!$S$13,"OK",IF(Saisie!X12=data!$S$14,"OK",IF(Saisie!X12=data!$S$15,"OK",IF(Saisie!X12=data!$S$16,"OK",IF(Saisie!X12=data!$S$17,"OK",IF(Saisie!X12=data!$S$18,"OK",IF(Saisie!AA12&lt;&gt;"",IF(Saisie!Z12&lt;&gt;"",IF(Saisie!AB12&lt;&gt;"","OK","Incomplet"),"Incomplet"),"Incomplet")))))))))))))))))),"Incomplet"),"Incomplet"))</f>
        <v>OK</v>
      </c>
      <c r="AL12" s="63" t="str">
        <f>IF(AC12="","OK",IF(Saisie!AC12&lt;&gt;"",IF(Saisie!AD12&lt;&gt;"",IF(Saisie!AC12=data!$S$2,"OK",IF(Saisie!AC12=data!$S$3,"OK",IF(Saisie!AC12=data!$S$4,"OK",IF(Saisie!AC12=data!$S$5,"OK",IF(Saisie!AC12=data!$S$6,"OK",IF(Saisie!AC12=data!$S$7,"OK",IF(Saisie!AC12=data!$S$8,"OK",IF(Saisie!AC12=data!$S$9,"OK",IF(Saisie!AC12=data!$S$10,"OK",IF(Saisie!AC12=data!$S$11,"OK",IF(Saisie!AC12=data!$S$12,"OK",IF(Saisie!AC12=data!$S$13,"OK",IF(Saisie!AC12=data!$S$14,"OK",IF(Saisie!AC12=data!$S$15,"OK",IF(Saisie!AC12=data!$S$16,"OK",IF(Saisie!AC12=data!$S$17,"OK",IF(Saisie!AC12=data!$S$18,"OK",IF(Saisie!AF12&lt;&gt;"",IF(Saisie!AE12&lt;&gt;"",IF(Saisie!AG12&lt;&gt;"","OK","Incomplet"),"Incomplet"),"Incomplet")))))))))))))))))),"Incomplet"),"Incomplet"))</f>
        <v>OK</v>
      </c>
      <c r="AM12" s="63"/>
    </row>
    <row r="13" spans="1:39" s="25" customFormat="1" ht="16.5" thickBot="1">
      <c r="A13" s="76">
        <f t="shared" si="1"/>
        <v>43808</v>
      </c>
      <c r="B13" s="116" t="str">
        <f>IF(G13&lt;&gt;"",IF(Frais!C14&lt;&gt;"",IF(Frais!C14=data!$U$2,IF(Saisie!C13&lt;&gt;"",IF(Saisie!C13=data!$U$2,"OUI","NON"),"NON"),"NON"),"NON"),"")</f>
        <v/>
      </c>
      <c r="C13" s="74" t="str">
        <f>IF(E13&lt;&gt;"",IF(AH13=data!$T$3,IF(AI13=data!$T$3,IF(AJ13=data!$T$3,IF(AK13=data!$T$3,IF(AL13=data!$T$3,"OUI","Incomplet"),"Incomplet"),"Incomplet"),"Incomplet"),"Incomplet"),"Incomplet")</f>
        <v>Incomplet</v>
      </c>
      <c r="D13" s="75">
        <f>(H13-G13)-IF(E13&lt;&gt;"",IF(E13=data!$T$4,(Frais!F14-Frais!E14),IF((H13-G13)&gt;=data!$P$9,data!$P$11,0)))</f>
        <v>0</v>
      </c>
      <c r="E13" s="53"/>
      <c r="F13" s="61">
        <f t="shared" si="0"/>
        <v>0</v>
      </c>
      <c r="G13" s="149"/>
      <c r="H13" s="150"/>
      <c r="I13" s="122"/>
      <c r="J13" s="154"/>
      <c r="K13" s="35"/>
      <c r="L13" s="36"/>
      <c r="M13" s="44"/>
      <c r="N13" s="122"/>
      <c r="O13" s="154"/>
      <c r="P13" s="35"/>
      <c r="Q13" s="36"/>
      <c r="R13" s="44"/>
      <c r="S13" s="122"/>
      <c r="T13" s="154"/>
      <c r="U13" s="35"/>
      <c r="V13" s="36"/>
      <c r="W13" s="44"/>
      <c r="X13" s="122"/>
      <c r="Y13" s="154"/>
      <c r="Z13" s="35"/>
      <c r="AA13" s="36"/>
      <c r="AB13" s="44"/>
      <c r="AC13" s="122"/>
      <c r="AD13" s="154"/>
      <c r="AE13" s="35"/>
      <c r="AF13" s="36"/>
      <c r="AG13" s="44"/>
      <c r="AH13" s="63" t="str">
        <f>IF(Saisie!I13&lt;&gt;"",IF(Saisie!J13&lt;&gt;"",IF(Saisie!I13=data!$S$2,"OK",IF(Saisie!I13=data!$S$3,"OK",IF(Saisie!I13=data!$S$4,"OK",IF(Saisie!I13=data!$S$5,"OK",IF(Saisie!I13=data!$S$6,"OK",IF(Saisie!I13=data!$S$7,"OK",IF(Saisie!I13=data!$S$8,"OK",IF(Saisie!I13=data!$S$9,"OK",IF(Saisie!I13=data!$S$10,"OK",IF(Saisie!I13=data!$S$11,"OK",IF(Saisie!I13=data!$S$12,"OK",IF(Saisie!I13=data!$S$13,"OK",IF(Saisie!I13=data!$S$14,"OK",IF(Saisie!I13=data!$S$15,"OK",IF(Saisie!I13=data!$S$16,"OK",IF(Saisie!I13=data!$S$17,"OK",IF(Saisie!I13=data!$S$18,"OK",IF(Saisie!L13&lt;&gt;"",IF(Saisie!K13&lt;&gt;"",IF(Saisie!M13&lt;&gt;"","OK","Incomplet"),"Incomplet"),"Incomplet")))))))))))))))))),"Incomplet"),"Incomplet")</f>
        <v>Incomplet</v>
      </c>
      <c r="AI13" s="63" t="str">
        <f>IF(N13="","OK",IF(Saisie!N13&lt;&gt;"",IF(Saisie!O13&lt;&gt;"",IF(Saisie!N13=data!$S$2,"OK",IF(Saisie!N13=data!$S$3,"OK",IF(Saisie!N13=data!$S$4,"OK",IF(Saisie!N13=data!$S$5,"OK",IF(Saisie!N13=data!$S$6,"OK",IF(Saisie!N13=data!$S$7,"OK",IF(Saisie!N13=data!$S$8,"OK",IF(Saisie!N13=data!$S$9,"OK",IF(Saisie!N13=data!$S$10,"OK",IF(Saisie!N13=data!$S$11,"OK",IF(Saisie!N13=data!$S$12,"OK",IF(Saisie!N13=data!$S$13,"OK",IF(Saisie!N13=data!$S$14,"OK",IF(Saisie!N13=data!$S$15,"OK",IF(Saisie!N13=data!$S$16,"OK",IF(Saisie!N13=data!$S$17,"OK",IF(Saisie!N13=data!$S$18,"OK",IF(Saisie!Q13&lt;&gt;"",IF(Saisie!P13&lt;&gt;"",IF(Saisie!R13&lt;&gt;"","OK","Incomplet"),"Incomplet"),"Incomplet")))))))))))))))))),"Incomplet"),"Incomplet"))</f>
        <v>OK</v>
      </c>
      <c r="AJ13" s="63" t="str">
        <f>IF(S13="","OK",IF(Saisie!S13&lt;&gt;"",IF(Saisie!T13&lt;&gt;"",IF(Saisie!S13=data!$S$2,"OK",IF(Saisie!S13=data!$S$3,"OK",IF(Saisie!S13=data!$S$4,"OK",IF(Saisie!S13=data!$S$5,"OK",IF(Saisie!S13=data!$S$6,"OK",IF(Saisie!S13=data!$S$7,"OK",IF(Saisie!S13=data!$S$8,"OK",IF(Saisie!S13=data!$S$9,"OK",IF(Saisie!S13=data!$S$10,"OK",IF(Saisie!S13=data!$S$11,"OK",IF(Saisie!S13=data!$S$12,"OK",IF(Saisie!S13=data!$S$13,"OK",IF(Saisie!S13=data!$S$14,"OK",IF(Saisie!S13=data!$S$15,"OK",IF(Saisie!S13=data!$S$16,"OK",IF(Saisie!S13=data!$S$17,"OK",IF(Saisie!S13=data!$S$18,"OK",IF(Saisie!V13&lt;&gt;"",IF(Saisie!U13&lt;&gt;"",IF(Saisie!W13&lt;&gt;"","OK","Incomplet"),"Incomplet"),"Incomplet")))))))))))))))))),"Incomplet"),"Incomplet"))</f>
        <v>OK</v>
      </c>
      <c r="AK13" s="63" t="str">
        <f>IF(X13="","OK",IF(Saisie!X13&lt;&gt;"",IF(Saisie!Y13&lt;&gt;"",IF(Saisie!X13=data!$S$2,"OK",IF(Saisie!X13=data!$S$3,"OK",IF(Saisie!X13=data!$S$4,"OK",IF(Saisie!X13=data!$S$5,"OK",IF(Saisie!X13=data!$S$6,"OK",IF(Saisie!X13=data!$S$7,"OK",IF(Saisie!X13=data!$S$8,"OK",IF(Saisie!X13=data!$S$9,"OK",IF(Saisie!X13=data!$S$10,"OK",IF(Saisie!X13=data!$S$11,"OK",IF(Saisie!X13=data!$S$12,"OK",IF(Saisie!X13=data!$S$13,"OK",IF(Saisie!X13=data!$S$14,"OK",IF(Saisie!X13=data!$S$15,"OK",IF(Saisie!X13=data!$S$16,"OK",IF(Saisie!X13=data!$S$17,"OK",IF(Saisie!X13=data!$S$18,"OK",IF(Saisie!AA13&lt;&gt;"",IF(Saisie!Z13&lt;&gt;"",IF(Saisie!AB13&lt;&gt;"","OK","Incomplet"),"Incomplet"),"Incomplet")))))))))))))))))),"Incomplet"),"Incomplet"))</f>
        <v>OK</v>
      </c>
      <c r="AL13" s="63" t="str">
        <f>IF(AC13="","OK",IF(Saisie!AC13&lt;&gt;"",IF(Saisie!AD13&lt;&gt;"",IF(Saisie!AC13=data!$S$2,"OK",IF(Saisie!AC13=data!$S$3,"OK",IF(Saisie!AC13=data!$S$4,"OK",IF(Saisie!AC13=data!$S$5,"OK",IF(Saisie!AC13=data!$S$6,"OK",IF(Saisie!AC13=data!$S$7,"OK",IF(Saisie!AC13=data!$S$8,"OK",IF(Saisie!AC13=data!$S$9,"OK",IF(Saisie!AC13=data!$S$10,"OK",IF(Saisie!AC13=data!$S$11,"OK",IF(Saisie!AC13=data!$S$12,"OK",IF(Saisie!AC13=data!$S$13,"OK",IF(Saisie!AC13=data!$S$14,"OK",IF(Saisie!AC13=data!$S$15,"OK",IF(Saisie!AC13=data!$S$16,"OK",IF(Saisie!AC13=data!$S$17,"OK",IF(Saisie!AC13=data!$S$18,"OK",IF(Saisie!AF13&lt;&gt;"",IF(Saisie!AE13&lt;&gt;"",IF(Saisie!AG13&lt;&gt;"","OK","Incomplet"),"Incomplet"),"Incomplet")))))))))))))))))),"Incomplet"),"Incomplet"))</f>
        <v>OK</v>
      </c>
      <c r="AM13" s="63"/>
    </row>
    <row r="14" spans="1:39" s="25" customFormat="1" ht="16.5" thickBot="1">
      <c r="A14" s="76">
        <f t="shared" si="1"/>
        <v>43809</v>
      </c>
      <c r="B14" s="116" t="str">
        <f>IF(G14&lt;&gt;"",IF(Frais!C15&lt;&gt;"",IF(Frais!C15=data!$U$2,IF(Saisie!C14&lt;&gt;"",IF(Saisie!C14=data!$U$2,"OUI","NON"),"NON"),"NON"),"NON"),"")</f>
        <v/>
      </c>
      <c r="C14" s="74" t="str">
        <f>IF(E14&lt;&gt;"",IF(AH14=data!$T$3,IF(AI14=data!$T$3,IF(AJ14=data!$T$3,IF(AK14=data!$T$3,IF(AL14=data!$T$3,"OUI","Incomplet"),"Incomplet"),"Incomplet"),"Incomplet"),"Incomplet"),"Incomplet")</f>
        <v>Incomplet</v>
      </c>
      <c r="D14" s="75">
        <f>(H14-G14)-IF(E14&lt;&gt;"",IF(E14=data!$T$4,(Frais!F15-Frais!E15),IF((H14-G14)&gt;=data!$P$9,data!$P$11,0)))</f>
        <v>0</v>
      </c>
      <c r="E14" s="53"/>
      <c r="F14" s="61">
        <f t="shared" si="0"/>
        <v>0</v>
      </c>
      <c r="G14" s="149"/>
      <c r="H14" s="150"/>
      <c r="I14" s="122"/>
      <c r="J14" s="154"/>
      <c r="K14" s="35"/>
      <c r="L14" s="36"/>
      <c r="M14" s="44"/>
      <c r="N14" s="122"/>
      <c r="O14" s="154"/>
      <c r="P14" s="35"/>
      <c r="Q14" s="36"/>
      <c r="R14" s="44"/>
      <c r="S14" s="122"/>
      <c r="T14" s="154"/>
      <c r="U14" s="35"/>
      <c r="V14" s="36"/>
      <c r="W14" s="44"/>
      <c r="X14" s="122"/>
      <c r="Y14" s="154"/>
      <c r="Z14" s="35"/>
      <c r="AA14" s="36"/>
      <c r="AB14" s="44"/>
      <c r="AC14" s="122"/>
      <c r="AD14" s="154"/>
      <c r="AE14" s="35"/>
      <c r="AF14" s="36"/>
      <c r="AG14" s="44"/>
      <c r="AH14" s="63" t="str">
        <f>IF(Saisie!I14&lt;&gt;"",IF(Saisie!J14&lt;&gt;"",IF(Saisie!I14=data!$S$2,"OK",IF(Saisie!I14=data!$S$3,"OK",IF(Saisie!I14=data!$S$4,"OK",IF(Saisie!I14=data!$S$5,"OK",IF(Saisie!I14=data!$S$6,"OK",IF(Saisie!I14=data!$S$7,"OK",IF(Saisie!I14=data!$S$8,"OK",IF(Saisie!I14=data!$S$9,"OK",IF(Saisie!I14=data!$S$10,"OK",IF(Saisie!I14=data!$S$11,"OK",IF(Saisie!I14=data!$S$12,"OK",IF(Saisie!I14=data!$S$13,"OK",IF(Saisie!I14=data!$S$14,"OK",IF(Saisie!I14=data!$S$15,"OK",IF(Saisie!I14=data!$S$16,"OK",IF(Saisie!I14=data!$S$17,"OK",IF(Saisie!I14=data!$S$18,"OK",IF(Saisie!L14&lt;&gt;"",IF(Saisie!K14&lt;&gt;"",IF(Saisie!M14&lt;&gt;"","OK","Incomplet"),"Incomplet"),"Incomplet")))))))))))))))))),"Incomplet"),"Incomplet")</f>
        <v>Incomplet</v>
      </c>
      <c r="AI14" s="63" t="str">
        <f>IF(N14="","OK",IF(Saisie!N14&lt;&gt;"",IF(Saisie!O14&lt;&gt;"",IF(Saisie!N14=data!$S$2,"OK",IF(Saisie!N14=data!$S$3,"OK",IF(Saisie!N14=data!$S$4,"OK",IF(Saisie!N14=data!$S$5,"OK",IF(Saisie!N14=data!$S$6,"OK",IF(Saisie!N14=data!$S$7,"OK",IF(Saisie!N14=data!$S$8,"OK",IF(Saisie!N14=data!$S$9,"OK",IF(Saisie!N14=data!$S$10,"OK",IF(Saisie!N14=data!$S$11,"OK",IF(Saisie!N14=data!$S$12,"OK",IF(Saisie!N14=data!$S$13,"OK",IF(Saisie!N14=data!$S$14,"OK",IF(Saisie!N14=data!$S$15,"OK",IF(Saisie!N14=data!$S$16,"OK",IF(Saisie!N14=data!$S$17,"OK",IF(Saisie!N14=data!$S$18,"OK",IF(Saisie!Q14&lt;&gt;"",IF(Saisie!P14&lt;&gt;"",IF(Saisie!R14&lt;&gt;"","OK","Incomplet"),"Incomplet"),"Incomplet")))))))))))))))))),"Incomplet"),"Incomplet"))</f>
        <v>OK</v>
      </c>
      <c r="AJ14" s="63" t="str">
        <f>IF(S14="","OK",IF(Saisie!S14&lt;&gt;"",IF(Saisie!T14&lt;&gt;"",IF(Saisie!S14=data!$S$2,"OK",IF(Saisie!S14=data!$S$3,"OK",IF(Saisie!S14=data!$S$4,"OK",IF(Saisie!S14=data!$S$5,"OK",IF(Saisie!S14=data!$S$6,"OK",IF(Saisie!S14=data!$S$7,"OK",IF(Saisie!S14=data!$S$8,"OK",IF(Saisie!S14=data!$S$9,"OK",IF(Saisie!S14=data!$S$10,"OK",IF(Saisie!S14=data!$S$11,"OK",IF(Saisie!S14=data!$S$12,"OK",IF(Saisie!S14=data!$S$13,"OK",IF(Saisie!S14=data!$S$14,"OK",IF(Saisie!S14=data!$S$15,"OK",IF(Saisie!S14=data!$S$16,"OK",IF(Saisie!S14=data!$S$17,"OK",IF(Saisie!S14=data!$S$18,"OK",IF(Saisie!V14&lt;&gt;"",IF(Saisie!U14&lt;&gt;"",IF(Saisie!W14&lt;&gt;"","OK","Incomplet"),"Incomplet"),"Incomplet")))))))))))))))))),"Incomplet"),"Incomplet"))</f>
        <v>OK</v>
      </c>
      <c r="AK14" s="63" t="str">
        <f>IF(X14="","OK",IF(Saisie!X14&lt;&gt;"",IF(Saisie!Y14&lt;&gt;"",IF(Saisie!X14=data!$S$2,"OK",IF(Saisie!X14=data!$S$3,"OK",IF(Saisie!X14=data!$S$4,"OK",IF(Saisie!X14=data!$S$5,"OK",IF(Saisie!X14=data!$S$6,"OK",IF(Saisie!X14=data!$S$7,"OK",IF(Saisie!X14=data!$S$8,"OK",IF(Saisie!X14=data!$S$9,"OK",IF(Saisie!X14=data!$S$10,"OK",IF(Saisie!X14=data!$S$11,"OK",IF(Saisie!X14=data!$S$12,"OK",IF(Saisie!X14=data!$S$13,"OK",IF(Saisie!X14=data!$S$14,"OK",IF(Saisie!X14=data!$S$15,"OK",IF(Saisie!X14=data!$S$16,"OK",IF(Saisie!X14=data!$S$17,"OK",IF(Saisie!X14=data!$S$18,"OK",IF(Saisie!AA14&lt;&gt;"",IF(Saisie!Z14&lt;&gt;"",IF(Saisie!AB14&lt;&gt;"","OK","Incomplet"),"Incomplet"),"Incomplet")))))))))))))))))),"Incomplet"),"Incomplet"))</f>
        <v>OK</v>
      </c>
      <c r="AL14" s="63" t="str">
        <f>IF(AC14="","OK",IF(Saisie!AC14&lt;&gt;"",IF(Saisie!AD14&lt;&gt;"",IF(Saisie!AC14=data!$S$2,"OK",IF(Saisie!AC14=data!$S$3,"OK",IF(Saisie!AC14=data!$S$4,"OK",IF(Saisie!AC14=data!$S$5,"OK",IF(Saisie!AC14=data!$S$6,"OK",IF(Saisie!AC14=data!$S$7,"OK",IF(Saisie!AC14=data!$S$8,"OK",IF(Saisie!AC14=data!$S$9,"OK",IF(Saisie!AC14=data!$S$10,"OK",IF(Saisie!AC14=data!$S$11,"OK",IF(Saisie!AC14=data!$S$12,"OK",IF(Saisie!AC14=data!$S$13,"OK",IF(Saisie!AC14=data!$S$14,"OK",IF(Saisie!AC14=data!$S$15,"OK",IF(Saisie!AC14=data!$S$16,"OK",IF(Saisie!AC14=data!$S$17,"OK",IF(Saisie!AC14=data!$S$18,"OK",IF(Saisie!AF14&lt;&gt;"",IF(Saisie!AE14&lt;&gt;"",IF(Saisie!AG14&lt;&gt;"","OK","Incomplet"),"Incomplet"),"Incomplet")))))))))))))))))),"Incomplet"),"Incomplet"))</f>
        <v>OK</v>
      </c>
      <c r="AM14" s="63"/>
    </row>
    <row r="15" spans="1:39" s="25" customFormat="1" ht="16.5" thickBot="1">
      <c r="A15" s="76">
        <f t="shared" si="1"/>
        <v>43810</v>
      </c>
      <c r="B15" s="116" t="str">
        <f>IF(G15&lt;&gt;"",IF(Frais!C16&lt;&gt;"",IF(Frais!C16=data!$U$2,IF(Saisie!C15&lt;&gt;"",IF(Saisie!C15=data!$U$2,"OUI","NON"),"NON"),"NON"),"NON"),"")</f>
        <v/>
      </c>
      <c r="C15" s="74" t="str">
        <f>IF(E15&lt;&gt;"",IF(AH15=data!$T$3,IF(AI15=data!$T$3,IF(AJ15=data!$T$3,IF(AK15=data!$T$3,IF(AL15=data!$T$3,"OUI","Incomplet"),"Incomplet"),"Incomplet"),"Incomplet"),"Incomplet"),"Incomplet")</f>
        <v>Incomplet</v>
      </c>
      <c r="D15" s="75">
        <f>(H15-G15)-IF(E15&lt;&gt;"",IF(E15=data!$T$4,(Frais!F16-Frais!E16),IF((H15-G15)&gt;=data!$P$9,data!$P$11,0)))</f>
        <v>0</v>
      </c>
      <c r="E15" s="53"/>
      <c r="F15" s="61">
        <f t="shared" si="0"/>
        <v>0</v>
      </c>
      <c r="G15" s="149"/>
      <c r="H15" s="150"/>
      <c r="I15" s="122"/>
      <c r="J15" s="154"/>
      <c r="K15" s="35"/>
      <c r="L15" s="36"/>
      <c r="M15" s="44"/>
      <c r="N15" s="122"/>
      <c r="O15" s="154"/>
      <c r="P15" s="35"/>
      <c r="Q15" s="36"/>
      <c r="R15" s="44"/>
      <c r="S15" s="122"/>
      <c r="T15" s="154"/>
      <c r="U15" s="35"/>
      <c r="V15" s="36"/>
      <c r="W15" s="44"/>
      <c r="X15" s="122"/>
      <c r="Y15" s="154"/>
      <c r="Z15" s="35"/>
      <c r="AA15" s="36"/>
      <c r="AB15" s="44"/>
      <c r="AC15" s="122"/>
      <c r="AD15" s="154"/>
      <c r="AE15" s="35"/>
      <c r="AF15" s="36"/>
      <c r="AG15" s="44"/>
      <c r="AH15" s="63" t="str">
        <f>IF(Saisie!I15&lt;&gt;"",IF(Saisie!J15&lt;&gt;"",IF(Saisie!I15=data!$S$2,"OK",IF(Saisie!I15=data!$S$3,"OK",IF(Saisie!I15=data!$S$4,"OK",IF(Saisie!I15=data!$S$5,"OK",IF(Saisie!I15=data!$S$6,"OK",IF(Saisie!I15=data!$S$7,"OK",IF(Saisie!I15=data!$S$8,"OK",IF(Saisie!I15=data!$S$9,"OK",IF(Saisie!I15=data!$S$10,"OK",IF(Saisie!I15=data!$S$11,"OK",IF(Saisie!I15=data!$S$12,"OK",IF(Saisie!I15=data!$S$13,"OK",IF(Saisie!I15=data!$S$14,"OK",IF(Saisie!I15=data!$S$15,"OK",IF(Saisie!I15=data!$S$16,"OK",IF(Saisie!I15=data!$S$17,"OK",IF(Saisie!I15=data!$S$18,"OK",IF(Saisie!L15&lt;&gt;"",IF(Saisie!K15&lt;&gt;"",IF(Saisie!M15&lt;&gt;"","OK","Incomplet"),"Incomplet"),"Incomplet")))))))))))))))))),"Incomplet"),"Incomplet")</f>
        <v>Incomplet</v>
      </c>
      <c r="AI15" s="63" t="str">
        <f>IF(N15="","OK",IF(Saisie!N15&lt;&gt;"",IF(Saisie!O15&lt;&gt;"",IF(Saisie!N15=data!$S$2,"OK",IF(Saisie!N15=data!$S$3,"OK",IF(Saisie!N15=data!$S$4,"OK",IF(Saisie!N15=data!$S$5,"OK",IF(Saisie!N15=data!$S$6,"OK",IF(Saisie!N15=data!$S$7,"OK",IF(Saisie!N15=data!$S$8,"OK",IF(Saisie!N15=data!$S$9,"OK",IF(Saisie!N15=data!$S$10,"OK",IF(Saisie!N15=data!$S$11,"OK",IF(Saisie!N15=data!$S$12,"OK",IF(Saisie!N15=data!$S$13,"OK",IF(Saisie!N15=data!$S$14,"OK",IF(Saisie!N15=data!$S$15,"OK",IF(Saisie!N15=data!$S$16,"OK",IF(Saisie!N15=data!$S$17,"OK",IF(Saisie!N15=data!$S$18,"OK",IF(Saisie!Q15&lt;&gt;"",IF(Saisie!P15&lt;&gt;"",IF(Saisie!R15&lt;&gt;"","OK","Incomplet"),"Incomplet"),"Incomplet")))))))))))))))))),"Incomplet"),"Incomplet"))</f>
        <v>OK</v>
      </c>
      <c r="AJ15" s="63" t="str">
        <f>IF(S15="","OK",IF(Saisie!S15&lt;&gt;"",IF(Saisie!T15&lt;&gt;"",IF(Saisie!S15=data!$S$2,"OK",IF(Saisie!S15=data!$S$3,"OK",IF(Saisie!S15=data!$S$4,"OK",IF(Saisie!S15=data!$S$5,"OK",IF(Saisie!S15=data!$S$6,"OK",IF(Saisie!S15=data!$S$7,"OK",IF(Saisie!S15=data!$S$8,"OK",IF(Saisie!S15=data!$S$9,"OK",IF(Saisie!S15=data!$S$10,"OK",IF(Saisie!S15=data!$S$11,"OK",IF(Saisie!S15=data!$S$12,"OK",IF(Saisie!S15=data!$S$13,"OK",IF(Saisie!S15=data!$S$14,"OK",IF(Saisie!S15=data!$S$15,"OK",IF(Saisie!S15=data!$S$16,"OK",IF(Saisie!S15=data!$S$17,"OK",IF(Saisie!S15=data!$S$18,"OK",IF(Saisie!V15&lt;&gt;"",IF(Saisie!U15&lt;&gt;"",IF(Saisie!W15&lt;&gt;"","OK","Incomplet"),"Incomplet"),"Incomplet")))))))))))))))))),"Incomplet"),"Incomplet"))</f>
        <v>OK</v>
      </c>
      <c r="AK15" s="63" t="str">
        <f>IF(X15="","OK",IF(Saisie!X15&lt;&gt;"",IF(Saisie!Y15&lt;&gt;"",IF(Saisie!X15=data!$S$2,"OK",IF(Saisie!X15=data!$S$3,"OK",IF(Saisie!X15=data!$S$4,"OK",IF(Saisie!X15=data!$S$5,"OK",IF(Saisie!X15=data!$S$6,"OK",IF(Saisie!X15=data!$S$7,"OK",IF(Saisie!X15=data!$S$8,"OK",IF(Saisie!X15=data!$S$9,"OK",IF(Saisie!X15=data!$S$10,"OK",IF(Saisie!X15=data!$S$11,"OK",IF(Saisie!X15=data!$S$12,"OK",IF(Saisie!X15=data!$S$13,"OK",IF(Saisie!X15=data!$S$14,"OK",IF(Saisie!X15=data!$S$15,"OK",IF(Saisie!X15=data!$S$16,"OK",IF(Saisie!X15=data!$S$17,"OK",IF(Saisie!X15=data!$S$18,"OK",IF(Saisie!AA15&lt;&gt;"",IF(Saisie!Z15&lt;&gt;"",IF(Saisie!AB15&lt;&gt;"","OK","Incomplet"),"Incomplet"),"Incomplet")))))))))))))))))),"Incomplet"),"Incomplet"))</f>
        <v>OK</v>
      </c>
      <c r="AL15" s="63" t="str">
        <f>IF(AC15="","OK",IF(Saisie!AC15&lt;&gt;"",IF(Saisie!AD15&lt;&gt;"",IF(Saisie!AC15=data!$S$2,"OK",IF(Saisie!AC15=data!$S$3,"OK",IF(Saisie!AC15=data!$S$4,"OK",IF(Saisie!AC15=data!$S$5,"OK",IF(Saisie!AC15=data!$S$6,"OK",IF(Saisie!AC15=data!$S$7,"OK",IF(Saisie!AC15=data!$S$8,"OK",IF(Saisie!AC15=data!$S$9,"OK",IF(Saisie!AC15=data!$S$10,"OK",IF(Saisie!AC15=data!$S$11,"OK",IF(Saisie!AC15=data!$S$12,"OK",IF(Saisie!AC15=data!$S$13,"OK",IF(Saisie!AC15=data!$S$14,"OK",IF(Saisie!AC15=data!$S$15,"OK",IF(Saisie!AC15=data!$S$16,"OK",IF(Saisie!AC15=data!$S$17,"OK",IF(Saisie!AC15=data!$S$18,"OK",IF(Saisie!AF15&lt;&gt;"",IF(Saisie!AE15&lt;&gt;"",IF(Saisie!AG15&lt;&gt;"","OK","Incomplet"),"Incomplet"),"Incomplet")))))))))))))))))),"Incomplet"),"Incomplet"))</f>
        <v>OK</v>
      </c>
      <c r="AM15" s="63"/>
    </row>
    <row r="16" spans="1:39" s="25" customFormat="1" ht="16.5" thickBot="1">
      <c r="A16" s="76">
        <f t="shared" si="1"/>
        <v>43811</v>
      </c>
      <c r="B16" s="116" t="str">
        <f>IF(G16&lt;&gt;"",IF(Frais!C17&lt;&gt;"",IF(Frais!C17=data!$U$2,IF(Saisie!C16&lt;&gt;"",IF(Saisie!C16=data!$U$2,"OUI","NON"),"NON"),"NON"),"NON"),"")</f>
        <v/>
      </c>
      <c r="C16" s="74" t="str">
        <f>IF(E16&lt;&gt;"",IF(AH16=data!$T$3,IF(AI16=data!$T$3,IF(AJ16=data!$T$3,IF(AK16=data!$T$3,IF(AL16=data!$T$3,"OUI","Incomplet"),"Incomplet"),"Incomplet"),"Incomplet"),"Incomplet"),"Incomplet")</f>
        <v>Incomplet</v>
      </c>
      <c r="D16" s="75">
        <f>(H16-G16)-IF(E16&lt;&gt;"",IF(E16=data!$T$4,(Frais!F17-Frais!E17),IF((H16-G16)&gt;=data!$P$9,data!$P$11,0)))</f>
        <v>0</v>
      </c>
      <c r="E16" s="53"/>
      <c r="F16" s="61">
        <f t="shared" si="0"/>
        <v>0</v>
      </c>
      <c r="G16" s="149"/>
      <c r="H16" s="150"/>
      <c r="I16" s="122"/>
      <c r="J16" s="154"/>
      <c r="K16" s="35"/>
      <c r="L16" s="36"/>
      <c r="M16" s="44"/>
      <c r="N16" s="122"/>
      <c r="O16" s="154"/>
      <c r="P16" s="35"/>
      <c r="Q16" s="36"/>
      <c r="R16" s="44"/>
      <c r="S16" s="122"/>
      <c r="T16" s="154"/>
      <c r="U16" s="35"/>
      <c r="V16" s="36"/>
      <c r="W16" s="44"/>
      <c r="X16" s="122"/>
      <c r="Y16" s="154"/>
      <c r="Z16" s="35"/>
      <c r="AA16" s="36"/>
      <c r="AB16" s="44"/>
      <c r="AC16" s="122"/>
      <c r="AD16" s="154"/>
      <c r="AE16" s="35"/>
      <c r="AF16" s="36"/>
      <c r="AG16" s="44"/>
      <c r="AH16" s="63" t="str">
        <f>IF(Saisie!I16&lt;&gt;"",IF(Saisie!J16&lt;&gt;"",IF(Saisie!I16=data!$S$2,"OK",IF(Saisie!I16=data!$S$3,"OK",IF(Saisie!I16=data!$S$4,"OK",IF(Saisie!I16=data!$S$5,"OK",IF(Saisie!I16=data!$S$6,"OK",IF(Saisie!I16=data!$S$7,"OK",IF(Saisie!I16=data!$S$8,"OK",IF(Saisie!I16=data!$S$9,"OK",IF(Saisie!I16=data!$S$10,"OK",IF(Saisie!I16=data!$S$11,"OK",IF(Saisie!I16=data!$S$12,"OK",IF(Saisie!I16=data!$S$13,"OK",IF(Saisie!I16=data!$S$14,"OK",IF(Saisie!I16=data!$S$15,"OK",IF(Saisie!I16=data!$S$16,"OK",IF(Saisie!I16=data!$S$17,"OK",IF(Saisie!I16=data!$S$18,"OK",IF(Saisie!L16&lt;&gt;"",IF(Saisie!K16&lt;&gt;"",IF(Saisie!M16&lt;&gt;"","OK","Incomplet"),"Incomplet"),"Incomplet")))))))))))))))))),"Incomplet"),"Incomplet")</f>
        <v>Incomplet</v>
      </c>
      <c r="AI16" s="63" t="str">
        <f>IF(N16="","OK",IF(Saisie!N16&lt;&gt;"",IF(Saisie!O16&lt;&gt;"",IF(Saisie!N16=data!$S$2,"OK",IF(Saisie!N16=data!$S$3,"OK",IF(Saisie!N16=data!$S$4,"OK",IF(Saisie!N16=data!$S$5,"OK",IF(Saisie!N16=data!$S$6,"OK",IF(Saisie!N16=data!$S$7,"OK",IF(Saisie!N16=data!$S$8,"OK",IF(Saisie!N16=data!$S$9,"OK",IF(Saisie!N16=data!$S$10,"OK",IF(Saisie!N16=data!$S$11,"OK",IF(Saisie!N16=data!$S$12,"OK",IF(Saisie!N16=data!$S$13,"OK",IF(Saisie!N16=data!$S$14,"OK",IF(Saisie!N16=data!$S$15,"OK",IF(Saisie!N16=data!$S$16,"OK",IF(Saisie!N16=data!$S$17,"OK",IF(Saisie!N16=data!$S$18,"OK",IF(Saisie!Q16&lt;&gt;"",IF(Saisie!P16&lt;&gt;"",IF(Saisie!R16&lt;&gt;"","OK","Incomplet"),"Incomplet"),"Incomplet")))))))))))))))))),"Incomplet"),"Incomplet"))</f>
        <v>OK</v>
      </c>
      <c r="AJ16" s="63" t="str">
        <f>IF(S16="","OK",IF(Saisie!S16&lt;&gt;"",IF(Saisie!T16&lt;&gt;"",IF(Saisie!S16=data!$S$2,"OK",IF(Saisie!S16=data!$S$3,"OK",IF(Saisie!S16=data!$S$4,"OK",IF(Saisie!S16=data!$S$5,"OK",IF(Saisie!S16=data!$S$6,"OK",IF(Saisie!S16=data!$S$7,"OK",IF(Saisie!S16=data!$S$8,"OK",IF(Saisie!S16=data!$S$9,"OK",IF(Saisie!S16=data!$S$10,"OK",IF(Saisie!S16=data!$S$11,"OK",IF(Saisie!S16=data!$S$12,"OK",IF(Saisie!S16=data!$S$13,"OK",IF(Saisie!S16=data!$S$14,"OK",IF(Saisie!S16=data!$S$15,"OK",IF(Saisie!S16=data!$S$16,"OK",IF(Saisie!S16=data!$S$17,"OK",IF(Saisie!S16=data!$S$18,"OK",IF(Saisie!V16&lt;&gt;"",IF(Saisie!U16&lt;&gt;"",IF(Saisie!W16&lt;&gt;"","OK","Incomplet"),"Incomplet"),"Incomplet")))))))))))))))))),"Incomplet"),"Incomplet"))</f>
        <v>OK</v>
      </c>
      <c r="AK16" s="63" t="str">
        <f>IF(X16="","OK",IF(Saisie!X16&lt;&gt;"",IF(Saisie!Y16&lt;&gt;"",IF(Saisie!X16=data!$S$2,"OK",IF(Saisie!X16=data!$S$3,"OK",IF(Saisie!X16=data!$S$4,"OK",IF(Saisie!X16=data!$S$5,"OK",IF(Saisie!X16=data!$S$6,"OK",IF(Saisie!X16=data!$S$7,"OK",IF(Saisie!X16=data!$S$8,"OK",IF(Saisie!X16=data!$S$9,"OK",IF(Saisie!X16=data!$S$10,"OK",IF(Saisie!X16=data!$S$11,"OK",IF(Saisie!X16=data!$S$12,"OK",IF(Saisie!X16=data!$S$13,"OK",IF(Saisie!X16=data!$S$14,"OK",IF(Saisie!X16=data!$S$15,"OK",IF(Saisie!X16=data!$S$16,"OK",IF(Saisie!X16=data!$S$17,"OK",IF(Saisie!X16=data!$S$18,"OK",IF(Saisie!AA16&lt;&gt;"",IF(Saisie!Z16&lt;&gt;"",IF(Saisie!AB16&lt;&gt;"","OK","Incomplet"),"Incomplet"),"Incomplet")))))))))))))))))),"Incomplet"),"Incomplet"))</f>
        <v>OK</v>
      </c>
      <c r="AL16" s="63" t="str">
        <f>IF(AC16="","OK",IF(Saisie!AC16&lt;&gt;"",IF(Saisie!AD16&lt;&gt;"",IF(Saisie!AC16=data!$S$2,"OK",IF(Saisie!AC16=data!$S$3,"OK",IF(Saisie!AC16=data!$S$4,"OK",IF(Saisie!AC16=data!$S$5,"OK",IF(Saisie!AC16=data!$S$6,"OK",IF(Saisie!AC16=data!$S$7,"OK",IF(Saisie!AC16=data!$S$8,"OK",IF(Saisie!AC16=data!$S$9,"OK",IF(Saisie!AC16=data!$S$10,"OK",IF(Saisie!AC16=data!$S$11,"OK",IF(Saisie!AC16=data!$S$12,"OK",IF(Saisie!AC16=data!$S$13,"OK",IF(Saisie!AC16=data!$S$14,"OK",IF(Saisie!AC16=data!$S$15,"OK",IF(Saisie!AC16=data!$S$16,"OK",IF(Saisie!AC16=data!$S$17,"OK",IF(Saisie!AC16=data!$S$18,"OK",IF(Saisie!AF16&lt;&gt;"",IF(Saisie!AE16&lt;&gt;"",IF(Saisie!AG16&lt;&gt;"","OK","Incomplet"),"Incomplet"),"Incomplet")))))))))))))))))),"Incomplet"),"Incomplet"))</f>
        <v>OK</v>
      </c>
      <c r="AM16" s="63"/>
    </row>
    <row r="17" spans="1:39" s="25" customFormat="1" ht="16.5" thickBot="1">
      <c r="A17" s="76">
        <f t="shared" si="1"/>
        <v>43812</v>
      </c>
      <c r="B17" s="116" t="str">
        <f>IF(G17&lt;&gt;"",IF(Frais!C18&lt;&gt;"",IF(Frais!C18=data!$U$2,IF(Saisie!C17&lt;&gt;"",IF(Saisie!C17=data!$U$2,"OUI","NON"),"NON"),"NON"),"NON"),"")</f>
        <v/>
      </c>
      <c r="C17" s="74" t="str">
        <f>IF(E17&lt;&gt;"",IF(AH17=data!$T$3,IF(AI17=data!$T$3,IF(AJ17=data!$T$3,IF(AK17=data!$T$3,IF(AL17=data!$T$3,"OUI","Incomplet"),"Incomplet"),"Incomplet"),"Incomplet"),"Incomplet"),"Incomplet")</f>
        <v>Incomplet</v>
      </c>
      <c r="D17" s="75">
        <f>(H17-G17)-IF(E17&lt;&gt;"",IF(E17=data!$T$4,(Frais!F18-Frais!E18),IF((H17-G17)&gt;=data!$P$9,data!$P$11,0)))</f>
        <v>0</v>
      </c>
      <c r="E17" s="53"/>
      <c r="F17" s="61">
        <f t="shared" si="0"/>
        <v>0</v>
      </c>
      <c r="G17" s="149"/>
      <c r="H17" s="150"/>
      <c r="I17" s="122"/>
      <c r="J17" s="154"/>
      <c r="K17" s="35"/>
      <c r="L17" s="36"/>
      <c r="M17" s="44"/>
      <c r="N17" s="122"/>
      <c r="O17" s="154"/>
      <c r="P17" s="35"/>
      <c r="Q17" s="36"/>
      <c r="R17" s="44"/>
      <c r="S17" s="122"/>
      <c r="T17" s="154"/>
      <c r="U17" s="35"/>
      <c r="V17" s="36"/>
      <c r="W17" s="44"/>
      <c r="X17" s="122"/>
      <c r="Y17" s="154"/>
      <c r="Z17" s="35"/>
      <c r="AA17" s="36"/>
      <c r="AB17" s="44"/>
      <c r="AC17" s="122"/>
      <c r="AD17" s="154"/>
      <c r="AE17" s="35"/>
      <c r="AF17" s="36"/>
      <c r="AG17" s="44"/>
      <c r="AH17" s="63" t="str">
        <f>IF(Saisie!I17&lt;&gt;"",IF(Saisie!J17&lt;&gt;"",IF(Saisie!I17=data!$S$2,"OK",IF(Saisie!I17=data!$S$3,"OK",IF(Saisie!I17=data!$S$4,"OK",IF(Saisie!I17=data!$S$5,"OK",IF(Saisie!I17=data!$S$6,"OK",IF(Saisie!I17=data!$S$7,"OK",IF(Saisie!I17=data!$S$8,"OK",IF(Saisie!I17=data!$S$9,"OK",IF(Saisie!I17=data!$S$10,"OK",IF(Saisie!I17=data!$S$11,"OK",IF(Saisie!I17=data!$S$12,"OK",IF(Saisie!I17=data!$S$13,"OK",IF(Saisie!I17=data!$S$14,"OK",IF(Saisie!I17=data!$S$15,"OK",IF(Saisie!I17=data!$S$16,"OK",IF(Saisie!I17=data!$S$17,"OK",IF(Saisie!I17=data!$S$18,"OK",IF(Saisie!L17&lt;&gt;"",IF(Saisie!K17&lt;&gt;"",IF(Saisie!M17&lt;&gt;"","OK","Incomplet"),"Incomplet"),"Incomplet")))))))))))))))))),"Incomplet"),"Incomplet")</f>
        <v>Incomplet</v>
      </c>
      <c r="AI17" s="63" t="str">
        <f>IF(N17="","OK",IF(Saisie!N17&lt;&gt;"",IF(Saisie!O17&lt;&gt;"",IF(Saisie!N17=data!$S$2,"OK",IF(Saisie!N17=data!$S$3,"OK",IF(Saisie!N17=data!$S$4,"OK",IF(Saisie!N17=data!$S$5,"OK",IF(Saisie!N17=data!$S$6,"OK",IF(Saisie!N17=data!$S$7,"OK",IF(Saisie!N17=data!$S$8,"OK",IF(Saisie!N17=data!$S$9,"OK",IF(Saisie!N17=data!$S$10,"OK",IF(Saisie!N17=data!$S$11,"OK",IF(Saisie!N17=data!$S$12,"OK",IF(Saisie!N17=data!$S$13,"OK",IF(Saisie!N17=data!$S$14,"OK",IF(Saisie!N17=data!$S$15,"OK",IF(Saisie!N17=data!$S$16,"OK",IF(Saisie!N17=data!$S$17,"OK",IF(Saisie!N17=data!$S$18,"OK",IF(Saisie!Q17&lt;&gt;"",IF(Saisie!P17&lt;&gt;"",IF(Saisie!R17&lt;&gt;"","OK","Incomplet"),"Incomplet"),"Incomplet")))))))))))))))))),"Incomplet"),"Incomplet"))</f>
        <v>OK</v>
      </c>
      <c r="AJ17" s="63" t="str">
        <f>IF(S17="","OK",IF(Saisie!S17&lt;&gt;"",IF(Saisie!T17&lt;&gt;"",IF(Saisie!S17=data!$S$2,"OK",IF(Saisie!S17=data!$S$3,"OK",IF(Saisie!S17=data!$S$4,"OK",IF(Saisie!S17=data!$S$5,"OK",IF(Saisie!S17=data!$S$6,"OK",IF(Saisie!S17=data!$S$7,"OK",IF(Saisie!S17=data!$S$8,"OK",IF(Saisie!S17=data!$S$9,"OK",IF(Saisie!S17=data!$S$10,"OK",IF(Saisie!S17=data!$S$11,"OK",IF(Saisie!S17=data!$S$12,"OK",IF(Saisie!S17=data!$S$13,"OK",IF(Saisie!S17=data!$S$14,"OK",IF(Saisie!S17=data!$S$15,"OK",IF(Saisie!S17=data!$S$16,"OK",IF(Saisie!S17=data!$S$17,"OK",IF(Saisie!S17=data!$S$18,"OK",IF(Saisie!V17&lt;&gt;"",IF(Saisie!U17&lt;&gt;"",IF(Saisie!W17&lt;&gt;"","OK","Incomplet"),"Incomplet"),"Incomplet")))))))))))))))))),"Incomplet"),"Incomplet"))</f>
        <v>OK</v>
      </c>
      <c r="AK17" s="63" t="str">
        <f>IF(X17="","OK",IF(Saisie!X17&lt;&gt;"",IF(Saisie!Y17&lt;&gt;"",IF(Saisie!X17=data!$S$2,"OK",IF(Saisie!X17=data!$S$3,"OK",IF(Saisie!X17=data!$S$4,"OK",IF(Saisie!X17=data!$S$5,"OK",IF(Saisie!X17=data!$S$6,"OK",IF(Saisie!X17=data!$S$7,"OK",IF(Saisie!X17=data!$S$8,"OK",IF(Saisie!X17=data!$S$9,"OK",IF(Saisie!X17=data!$S$10,"OK",IF(Saisie!X17=data!$S$11,"OK",IF(Saisie!X17=data!$S$12,"OK",IF(Saisie!X17=data!$S$13,"OK",IF(Saisie!X17=data!$S$14,"OK",IF(Saisie!X17=data!$S$15,"OK",IF(Saisie!X17=data!$S$16,"OK",IF(Saisie!X17=data!$S$17,"OK",IF(Saisie!X17=data!$S$18,"OK",IF(Saisie!AA17&lt;&gt;"",IF(Saisie!Z17&lt;&gt;"",IF(Saisie!AB17&lt;&gt;"","OK","Incomplet"),"Incomplet"),"Incomplet")))))))))))))))))),"Incomplet"),"Incomplet"))</f>
        <v>OK</v>
      </c>
      <c r="AL17" s="63" t="str">
        <f>IF(AC17="","OK",IF(Saisie!AC17&lt;&gt;"",IF(Saisie!AD17&lt;&gt;"",IF(Saisie!AC17=data!$S$2,"OK",IF(Saisie!AC17=data!$S$3,"OK",IF(Saisie!AC17=data!$S$4,"OK",IF(Saisie!AC17=data!$S$5,"OK",IF(Saisie!AC17=data!$S$6,"OK",IF(Saisie!AC17=data!$S$7,"OK",IF(Saisie!AC17=data!$S$8,"OK",IF(Saisie!AC17=data!$S$9,"OK",IF(Saisie!AC17=data!$S$10,"OK",IF(Saisie!AC17=data!$S$11,"OK",IF(Saisie!AC17=data!$S$12,"OK",IF(Saisie!AC17=data!$S$13,"OK",IF(Saisie!AC17=data!$S$14,"OK",IF(Saisie!AC17=data!$S$15,"OK",IF(Saisie!AC17=data!$S$16,"OK",IF(Saisie!AC17=data!$S$17,"OK",IF(Saisie!AC17=data!$S$18,"OK",IF(Saisie!AF17&lt;&gt;"",IF(Saisie!AE17&lt;&gt;"",IF(Saisie!AG17&lt;&gt;"","OK","Incomplet"),"Incomplet"),"Incomplet")))))))))))))))))),"Incomplet"),"Incomplet"))</f>
        <v>OK</v>
      </c>
      <c r="AM17" s="63"/>
    </row>
    <row r="18" spans="1:39" s="25" customFormat="1" ht="16.5" thickBot="1">
      <c r="A18" s="76">
        <f t="shared" si="1"/>
        <v>43813</v>
      </c>
      <c r="B18" s="116" t="str">
        <f>IF(G18&lt;&gt;"",IF(Frais!C19&lt;&gt;"",IF(Frais!C19=data!$U$2,IF(Saisie!C18&lt;&gt;"",IF(Saisie!C18=data!$U$2,"OUI","NON"),"NON"),"NON"),"NON"),"")</f>
        <v/>
      </c>
      <c r="C18" s="74" t="str">
        <f>IF(E18&lt;&gt;"",IF(AH18=data!$T$3,IF(AI18=data!$T$3,IF(AJ18=data!$T$3,IF(AK18=data!$T$3,IF(AL18=data!$T$3,"OUI","Incomplet"),"Incomplet"),"Incomplet"),"Incomplet"),"Incomplet"),"Incomplet")</f>
        <v>Incomplet</v>
      </c>
      <c r="D18" s="75">
        <f>(H18-G18)-IF(E18&lt;&gt;"",IF(E18=data!$T$4,(Frais!F19-Frais!E19),IF((H18-G18)&gt;=data!$P$9,data!$P$11,0)))</f>
        <v>0</v>
      </c>
      <c r="E18" s="53"/>
      <c r="F18" s="61">
        <f t="shared" si="0"/>
        <v>0</v>
      </c>
      <c r="G18" s="149"/>
      <c r="H18" s="150"/>
      <c r="I18" s="122"/>
      <c r="J18" s="154"/>
      <c r="K18" s="35"/>
      <c r="L18" s="36"/>
      <c r="M18" s="44"/>
      <c r="N18" s="122"/>
      <c r="O18" s="154"/>
      <c r="P18" s="35"/>
      <c r="Q18" s="36"/>
      <c r="R18" s="44"/>
      <c r="S18" s="122"/>
      <c r="T18" s="154"/>
      <c r="U18" s="35"/>
      <c r="V18" s="36"/>
      <c r="W18" s="44"/>
      <c r="X18" s="122"/>
      <c r="Y18" s="154"/>
      <c r="Z18" s="35"/>
      <c r="AA18" s="36"/>
      <c r="AB18" s="44"/>
      <c r="AC18" s="122"/>
      <c r="AD18" s="154"/>
      <c r="AE18" s="35"/>
      <c r="AF18" s="36"/>
      <c r="AG18" s="44"/>
      <c r="AH18" s="63" t="str">
        <f>IF(Saisie!I18&lt;&gt;"",IF(Saisie!J18&lt;&gt;"",IF(Saisie!I18=data!$S$2,"OK",IF(Saisie!I18=data!$S$3,"OK",IF(Saisie!I18=data!$S$4,"OK",IF(Saisie!I18=data!$S$5,"OK",IF(Saisie!I18=data!$S$6,"OK",IF(Saisie!I18=data!$S$7,"OK",IF(Saisie!I18=data!$S$8,"OK",IF(Saisie!I18=data!$S$9,"OK",IF(Saisie!I18=data!$S$10,"OK",IF(Saisie!I18=data!$S$11,"OK",IF(Saisie!I18=data!$S$12,"OK",IF(Saisie!I18=data!$S$13,"OK",IF(Saisie!I18=data!$S$14,"OK",IF(Saisie!I18=data!$S$15,"OK",IF(Saisie!I18=data!$S$16,"OK",IF(Saisie!I18=data!$S$17,"OK",IF(Saisie!I18=data!$S$18,"OK",IF(Saisie!L18&lt;&gt;"",IF(Saisie!K18&lt;&gt;"",IF(Saisie!M18&lt;&gt;"","OK","Incomplet"),"Incomplet"),"Incomplet")))))))))))))))))),"Incomplet"),"Incomplet")</f>
        <v>Incomplet</v>
      </c>
      <c r="AI18" s="63" t="str">
        <f>IF(N18="","OK",IF(Saisie!N18&lt;&gt;"",IF(Saisie!O18&lt;&gt;"",IF(Saisie!N18=data!$S$2,"OK",IF(Saisie!N18=data!$S$3,"OK",IF(Saisie!N18=data!$S$4,"OK",IF(Saisie!N18=data!$S$5,"OK",IF(Saisie!N18=data!$S$6,"OK",IF(Saisie!N18=data!$S$7,"OK",IF(Saisie!N18=data!$S$8,"OK",IF(Saisie!N18=data!$S$9,"OK",IF(Saisie!N18=data!$S$10,"OK",IF(Saisie!N18=data!$S$11,"OK",IF(Saisie!N18=data!$S$12,"OK",IF(Saisie!N18=data!$S$13,"OK",IF(Saisie!N18=data!$S$14,"OK",IF(Saisie!N18=data!$S$15,"OK",IF(Saisie!N18=data!$S$16,"OK",IF(Saisie!N18=data!$S$17,"OK",IF(Saisie!N18=data!$S$18,"OK",IF(Saisie!Q18&lt;&gt;"",IF(Saisie!P18&lt;&gt;"",IF(Saisie!R18&lt;&gt;"","OK","Incomplet"),"Incomplet"),"Incomplet")))))))))))))))))),"Incomplet"),"Incomplet"))</f>
        <v>OK</v>
      </c>
      <c r="AJ18" s="63" t="str">
        <f>IF(S18="","OK",IF(Saisie!S18&lt;&gt;"",IF(Saisie!T18&lt;&gt;"",IF(Saisie!S18=data!$S$2,"OK",IF(Saisie!S18=data!$S$3,"OK",IF(Saisie!S18=data!$S$4,"OK",IF(Saisie!S18=data!$S$5,"OK",IF(Saisie!S18=data!$S$6,"OK",IF(Saisie!S18=data!$S$7,"OK",IF(Saisie!S18=data!$S$8,"OK",IF(Saisie!S18=data!$S$9,"OK",IF(Saisie!S18=data!$S$10,"OK",IF(Saisie!S18=data!$S$11,"OK",IF(Saisie!S18=data!$S$12,"OK",IF(Saisie!S18=data!$S$13,"OK",IF(Saisie!S18=data!$S$14,"OK",IF(Saisie!S18=data!$S$15,"OK",IF(Saisie!S18=data!$S$16,"OK",IF(Saisie!S18=data!$S$17,"OK",IF(Saisie!S18=data!$S$18,"OK",IF(Saisie!V18&lt;&gt;"",IF(Saisie!U18&lt;&gt;"",IF(Saisie!W18&lt;&gt;"","OK","Incomplet"),"Incomplet"),"Incomplet")))))))))))))))))),"Incomplet"),"Incomplet"))</f>
        <v>OK</v>
      </c>
      <c r="AK18" s="63" t="str">
        <f>IF(X18="","OK",IF(Saisie!X18&lt;&gt;"",IF(Saisie!Y18&lt;&gt;"",IF(Saisie!X18=data!$S$2,"OK",IF(Saisie!X18=data!$S$3,"OK",IF(Saisie!X18=data!$S$4,"OK",IF(Saisie!X18=data!$S$5,"OK",IF(Saisie!X18=data!$S$6,"OK",IF(Saisie!X18=data!$S$7,"OK",IF(Saisie!X18=data!$S$8,"OK",IF(Saisie!X18=data!$S$9,"OK",IF(Saisie!X18=data!$S$10,"OK",IF(Saisie!X18=data!$S$11,"OK",IF(Saisie!X18=data!$S$12,"OK",IF(Saisie!X18=data!$S$13,"OK",IF(Saisie!X18=data!$S$14,"OK",IF(Saisie!X18=data!$S$15,"OK",IF(Saisie!X18=data!$S$16,"OK",IF(Saisie!X18=data!$S$17,"OK",IF(Saisie!X18=data!$S$18,"OK",IF(Saisie!AA18&lt;&gt;"",IF(Saisie!Z18&lt;&gt;"",IF(Saisie!AB18&lt;&gt;"","OK","Incomplet"),"Incomplet"),"Incomplet")))))))))))))))))),"Incomplet"),"Incomplet"))</f>
        <v>OK</v>
      </c>
      <c r="AL18" s="63" t="str">
        <f>IF(AC18="","OK",IF(Saisie!AC18&lt;&gt;"",IF(Saisie!AD18&lt;&gt;"",IF(Saisie!AC18=data!$S$2,"OK",IF(Saisie!AC18=data!$S$3,"OK",IF(Saisie!AC18=data!$S$4,"OK",IF(Saisie!AC18=data!$S$5,"OK",IF(Saisie!AC18=data!$S$6,"OK",IF(Saisie!AC18=data!$S$7,"OK",IF(Saisie!AC18=data!$S$8,"OK",IF(Saisie!AC18=data!$S$9,"OK",IF(Saisie!AC18=data!$S$10,"OK",IF(Saisie!AC18=data!$S$11,"OK",IF(Saisie!AC18=data!$S$12,"OK",IF(Saisie!AC18=data!$S$13,"OK",IF(Saisie!AC18=data!$S$14,"OK",IF(Saisie!AC18=data!$S$15,"OK",IF(Saisie!AC18=data!$S$16,"OK",IF(Saisie!AC18=data!$S$17,"OK",IF(Saisie!AC18=data!$S$18,"OK",IF(Saisie!AF18&lt;&gt;"",IF(Saisie!AE18&lt;&gt;"",IF(Saisie!AG18&lt;&gt;"","OK","Incomplet"),"Incomplet"),"Incomplet")))))))))))))))))),"Incomplet"),"Incomplet"))</f>
        <v>OK</v>
      </c>
      <c r="AM18" s="63"/>
    </row>
    <row r="19" spans="1:39" s="25" customFormat="1" ht="16.5" thickBot="1">
      <c r="A19" s="76">
        <f t="shared" si="1"/>
        <v>43814</v>
      </c>
      <c r="B19" s="116" t="str">
        <f>IF(G19&lt;&gt;"",IF(Frais!C20&lt;&gt;"",IF(Frais!C20=data!$U$2,IF(Saisie!C19&lt;&gt;"",IF(Saisie!C19=data!$U$2,"OUI","NON"),"NON"),"NON"),"NON"),"")</f>
        <v/>
      </c>
      <c r="C19" s="74" t="str">
        <f>IF(E19&lt;&gt;"",IF(AH19=data!$T$3,IF(AI19=data!$T$3,IF(AJ19=data!$T$3,IF(AK19=data!$T$3,IF(AL19=data!$T$3,"OUI","Incomplet"),"Incomplet"),"Incomplet"),"Incomplet"),"Incomplet"),"Incomplet")</f>
        <v>Incomplet</v>
      </c>
      <c r="D19" s="75">
        <f>(H19-G19)-IF(E19&lt;&gt;"",IF(E19=data!$T$4,(Frais!F20-Frais!E20),IF((H19-G19)&gt;=data!$P$9,data!$P$11,0)))</f>
        <v>0</v>
      </c>
      <c r="E19" s="53"/>
      <c r="F19" s="61">
        <f t="shared" si="0"/>
        <v>0</v>
      </c>
      <c r="G19" s="149"/>
      <c r="H19" s="150"/>
      <c r="I19" s="122"/>
      <c r="J19" s="154"/>
      <c r="K19" s="35"/>
      <c r="L19" s="36"/>
      <c r="M19" s="44"/>
      <c r="N19" s="122"/>
      <c r="O19" s="154"/>
      <c r="P19" s="35"/>
      <c r="Q19" s="36"/>
      <c r="R19" s="44"/>
      <c r="S19" s="122"/>
      <c r="T19" s="154"/>
      <c r="U19" s="35"/>
      <c r="V19" s="36"/>
      <c r="W19" s="44"/>
      <c r="X19" s="122"/>
      <c r="Y19" s="154"/>
      <c r="Z19" s="35"/>
      <c r="AA19" s="36"/>
      <c r="AB19" s="44"/>
      <c r="AC19" s="122"/>
      <c r="AD19" s="154"/>
      <c r="AE19" s="35"/>
      <c r="AF19" s="36"/>
      <c r="AG19" s="44"/>
      <c r="AH19" s="63" t="str">
        <f>IF(Saisie!I19&lt;&gt;"",IF(Saisie!J19&lt;&gt;"",IF(Saisie!I19=data!$S$2,"OK",IF(Saisie!I19=data!$S$3,"OK",IF(Saisie!I19=data!$S$4,"OK",IF(Saisie!I19=data!$S$5,"OK",IF(Saisie!I19=data!$S$6,"OK",IF(Saisie!I19=data!$S$7,"OK",IF(Saisie!I19=data!$S$8,"OK",IF(Saisie!I19=data!$S$9,"OK",IF(Saisie!I19=data!$S$10,"OK",IF(Saisie!I19=data!$S$11,"OK",IF(Saisie!I19=data!$S$12,"OK",IF(Saisie!I19=data!$S$13,"OK",IF(Saisie!I19=data!$S$14,"OK",IF(Saisie!I19=data!$S$15,"OK",IF(Saisie!I19=data!$S$16,"OK",IF(Saisie!I19=data!$S$17,"OK",IF(Saisie!I19=data!$S$18,"OK",IF(Saisie!L19&lt;&gt;"",IF(Saisie!K19&lt;&gt;"",IF(Saisie!M19&lt;&gt;"","OK","Incomplet"),"Incomplet"),"Incomplet")))))))))))))))))),"Incomplet"),"Incomplet")</f>
        <v>Incomplet</v>
      </c>
      <c r="AI19" s="63" t="str">
        <f>IF(N19="","OK",IF(Saisie!N19&lt;&gt;"",IF(Saisie!O19&lt;&gt;"",IF(Saisie!N19=data!$S$2,"OK",IF(Saisie!N19=data!$S$3,"OK",IF(Saisie!N19=data!$S$4,"OK",IF(Saisie!N19=data!$S$5,"OK",IF(Saisie!N19=data!$S$6,"OK",IF(Saisie!N19=data!$S$7,"OK",IF(Saisie!N19=data!$S$8,"OK",IF(Saisie!N19=data!$S$9,"OK",IF(Saisie!N19=data!$S$10,"OK",IF(Saisie!N19=data!$S$11,"OK",IF(Saisie!N19=data!$S$12,"OK",IF(Saisie!N19=data!$S$13,"OK",IF(Saisie!N19=data!$S$14,"OK",IF(Saisie!N19=data!$S$15,"OK",IF(Saisie!N19=data!$S$16,"OK",IF(Saisie!N19=data!$S$17,"OK",IF(Saisie!N19=data!$S$18,"OK",IF(Saisie!Q19&lt;&gt;"",IF(Saisie!P19&lt;&gt;"",IF(Saisie!R19&lt;&gt;"","OK","Incomplet"),"Incomplet"),"Incomplet")))))))))))))))))),"Incomplet"),"Incomplet"))</f>
        <v>OK</v>
      </c>
      <c r="AJ19" s="63" t="str">
        <f>IF(S19="","OK",IF(Saisie!S19&lt;&gt;"",IF(Saisie!T19&lt;&gt;"",IF(Saisie!S19=data!$S$2,"OK",IF(Saisie!S19=data!$S$3,"OK",IF(Saisie!S19=data!$S$4,"OK",IF(Saisie!S19=data!$S$5,"OK",IF(Saisie!S19=data!$S$6,"OK",IF(Saisie!S19=data!$S$7,"OK",IF(Saisie!S19=data!$S$8,"OK",IF(Saisie!S19=data!$S$9,"OK",IF(Saisie!S19=data!$S$10,"OK",IF(Saisie!S19=data!$S$11,"OK",IF(Saisie!S19=data!$S$12,"OK",IF(Saisie!S19=data!$S$13,"OK",IF(Saisie!S19=data!$S$14,"OK",IF(Saisie!S19=data!$S$15,"OK",IF(Saisie!S19=data!$S$16,"OK",IF(Saisie!S19=data!$S$17,"OK",IF(Saisie!S19=data!$S$18,"OK",IF(Saisie!V19&lt;&gt;"",IF(Saisie!U19&lt;&gt;"",IF(Saisie!W19&lt;&gt;"","OK","Incomplet"),"Incomplet"),"Incomplet")))))))))))))))))),"Incomplet"),"Incomplet"))</f>
        <v>OK</v>
      </c>
      <c r="AK19" s="63" t="str">
        <f>IF(X19="","OK",IF(Saisie!X19&lt;&gt;"",IF(Saisie!Y19&lt;&gt;"",IF(Saisie!X19=data!$S$2,"OK",IF(Saisie!X19=data!$S$3,"OK",IF(Saisie!X19=data!$S$4,"OK",IF(Saisie!X19=data!$S$5,"OK",IF(Saisie!X19=data!$S$6,"OK",IF(Saisie!X19=data!$S$7,"OK",IF(Saisie!X19=data!$S$8,"OK",IF(Saisie!X19=data!$S$9,"OK",IF(Saisie!X19=data!$S$10,"OK",IF(Saisie!X19=data!$S$11,"OK",IF(Saisie!X19=data!$S$12,"OK",IF(Saisie!X19=data!$S$13,"OK",IF(Saisie!X19=data!$S$14,"OK",IF(Saisie!X19=data!$S$15,"OK",IF(Saisie!X19=data!$S$16,"OK",IF(Saisie!X19=data!$S$17,"OK",IF(Saisie!X19=data!$S$18,"OK",IF(Saisie!AA19&lt;&gt;"",IF(Saisie!Z19&lt;&gt;"",IF(Saisie!AB19&lt;&gt;"","OK","Incomplet"),"Incomplet"),"Incomplet")))))))))))))))))),"Incomplet"),"Incomplet"))</f>
        <v>OK</v>
      </c>
      <c r="AL19" s="63" t="str">
        <f>IF(AC19="","OK",IF(Saisie!AC19&lt;&gt;"",IF(Saisie!AD19&lt;&gt;"",IF(Saisie!AC19=data!$S$2,"OK",IF(Saisie!AC19=data!$S$3,"OK",IF(Saisie!AC19=data!$S$4,"OK",IF(Saisie!AC19=data!$S$5,"OK",IF(Saisie!AC19=data!$S$6,"OK",IF(Saisie!AC19=data!$S$7,"OK",IF(Saisie!AC19=data!$S$8,"OK",IF(Saisie!AC19=data!$S$9,"OK",IF(Saisie!AC19=data!$S$10,"OK",IF(Saisie!AC19=data!$S$11,"OK",IF(Saisie!AC19=data!$S$12,"OK",IF(Saisie!AC19=data!$S$13,"OK",IF(Saisie!AC19=data!$S$14,"OK",IF(Saisie!AC19=data!$S$15,"OK",IF(Saisie!AC19=data!$S$16,"OK",IF(Saisie!AC19=data!$S$17,"OK",IF(Saisie!AC19=data!$S$18,"OK",IF(Saisie!AF19&lt;&gt;"",IF(Saisie!AE19&lt;&gt;"",IF(Saisie!AG19&lt;&gt;"","OK","Incomplet"),"Incomplet"),"Incomplet")))))))))))))))))),"Incomplet"),"Incomplet"))</f>
        <v>OK</v>
      </c>
      <c r="AM19" s="63"/>
    </row>
    <row r="20" spans="1:39" s="25" customFormat="1" ht="16.5" thickBot="1">
      <c r="A20" s="76">
        <f t="shared" si="1"/>
        <v>43815</v>
      </c>
      <c r="B20" s="116" t="str">
        <f>IF(G20&lt;&gt;"",IF(Frais!C21&lt;&gt;"",IF(Frais!C21=data!$U$2,IF(Saisie!C20&lt;&gt;"",IF(Saisie!C20=data!$U$2,"OUI","NON"),"NON"),"NON"),"NON"),"")</f>
        <v/>
      </c>
      <c r="C20" s="74" t="str">
        <f>IF(E20&lt;&gt;"",IF(AH20=data!$T$3,IF(AI20=data!$T$3,IF(AJ20=data!$T$3,IF(AK20=data!$T$3,IF(AL20=data!$T$3,"OUI","Incomplet"),"Incomplet"),"Incomplet"),"Incomplet"),"Incomplet"),"Incomplet")</f>
        <v>Incomplet</v>
      </c>
      <c r="D20" s="75">
        <f>(H20-G20)-IF(E20&lt;&gt;"",IF(E20=data!$T$4,(Frais!F21-Frais!E21),IF((H20-G20)&gt;=data!$P$9,data!$P$11,0)))</f>
        <v>0</v>
      </c>
      <c r="E20" s="53"/>
      <c r="F20" s="61">
        <f t="shared" si="0"/>
        <v>0</v>
      </c>
      <c r="G20" s="149"/>
      <c r="H20" s="150"/>
      <c r="I20" s="122"/>
      <c r="J20" s="154"/>
      <c r="K20" s="35"/>
      <c r="L20" s="36"/>
      <c r="M20" s="44"/>
      <c r="N20" s="122"/>
      <c r="O20" s="154"/>
      <c r="P20" s="35"/>
      <c r="Q20" s="36"/>
      <c r="R20" s="44"/>
      <c r="S20" s="122"/>
      <c r="T20" s="154"/>
      <c r="U20" s="35"/>
      <c r="V20" s="36"/>
      <c r="W20" s="44"/>
      <c r="X20" s="122"/>
      <c r="Y20" s="154"/>
      <c r="Z20" s="35"/>
      <c r="AA20" s="36"/>
      <c r="AB20" s="44"/>
      <c r="AC20" s="122"/>
      <c r="AD20" s="154"/>
      <c r="AE20" s="35"/>
      <c r="AF20" s="36"/>
      <c r="AG20" s="44"/>
      <c r="AH20" s="63" t="str">
        <f>IF(Saisie!I20&lt;&gt;"",IF(Saisie!J20&lt;&gt;"",IF(Saisie!I20=data!$S$2,"OK",IF(Saisie!I20=data!$S$3,"OK",IF(Saisie!I20=data!$S$4,"OK",IF(Saisie!I20=data!$S$5,"OK",IF(Saisie!I20=data!$S$6,"OK",IF(Saisie!I20=data!$S$7,"OK",IF(Saisie!I20=data!$S$8,"OK",IF(Saisie!I20=data!$S$9,"OK",IF(Saisie!I20=data!$S$10,"OK",IF(Saisie!I20=data!$S$11,"OK",IF(Saisie!I20=data!$S$12,"OK",IF(Saisie!I20=data!$S$13,"OK",IF(Saisie!I20=data!$S$14,"OK",IF(Saisie!I20=data!$S$15,"OK",IF(Saisie!I20=data!$S$16,"OK",IF(Saisie!I20=data!$S$17,"OK",IF(Saisie!I20=data!$S$18,"OK",IF(Saisie!L20&lt;&gt;"",IF(Saisie!K20&lt;&gt;"",IF(Saisie!M20&lt;&gt;"","OK","Incomplet"),"Incomplet"),"Incomplet")))))))))))))))))),"Incomplet"),"Incomplet")</f>
        <v>Incomplet</v>
      </c>
      <c r="AI20" s="63" t="str">
        <f>IF(N20="","OK",IF(Saisie!N20&lt;&gt;"",IF(Saisie!O20&lt;&gt;"",IF(Saisie!N20=data!$S$2,"OK",IF(Saisie!N20=data!$S$3,"OK",IF(Saisie!N20=data!$S$4,"OK",IF(Saisie!N20=data!$S$5,"OK",IF(Saisie!N20=data!$S$6,"OK",IF(Saisie!N20=data!$S$7,"OK",IF(Saisie!N20=data!$S$8,"OK",IF(Saisie!N20=data!$S$9,"OK",IF(Saisie!N20=data!$S$10,"OK",IF(Saisie!N20=data!$S$11,"OK",IF(Saisie!N20=data!$S$12,"OK",IF(Saisie!N20=data!$S$13,"OK",IF(Saisie!N20=data!$S$14,"OK",IF(Saisie!N20=data!$S$15,"OK",IF(Saisie!N20=data!$S$16,"OK",IF(Saisie!N20=data!$S$17,"OK",IF(Saisie!N20=data!$S$18,"OK",IF(Saisie!Q20&lt;&gt;"",IF(Saisie!P20&lt;&gt;"",IF(Saisie!R20&lt;&gt;"","OK","Incomplet"),"Incomplet"),"Incomplet")))))))))))))))))),"Incomplet"),"Incomplet"))</f>
        <v>OK</v>
      </c>
      <c r="AJ20" s="63" t="str">
        <f>IF(S20="","OK",IF(Saisie!S20&lt;&gt;"",IF(Saisie!T20&lt;&gt;"",IF(Saisie!S20=data!$S$2,"OK",IF(Saisie!S20=data!$S$3,"OK",IF(Saisie!S20=data!$S$4,"OK",IF(Saisie!S20=data!$S$5,"OK",IF(Saisie!S20=data!$S$6,"OK",IF(Saisie!S20=data!$S$7,"OK",IF(Saisie!S20=data!$S$8,"OK",IF(Saisie!S20=data!$S$9,"OK",IF(Saisie!S20=data!$S$10,"OK",IF(Saisie!S20=data!$S$11,"OK",IF(Saisie!S20=data!$S$12,"OK",IF(Saisie!S20=data!$S$13,"OK",IF(Saisie!S20=data!$S$14,"OK",IF(Saisie!S20=data!$S$15,"OK",IF(Saisie!S20=data!$S$16,"OK",IF(Saisie!S20=data!$S$17,"OK",IF(Saisie!S20=data!$S$18,"OK",IF(Saisie!V20&lt;&gt;"",IF(Saisie!U20&lt;&gt;"",IF(Saisie!W20&lt;&gt;"","OK","Incomplet"),"Incomplet"),"Incomplet")))))))))))))))))),"Incomplet"),"Incomplet"))</f>
        <v>OK</v>
      </c>
      <c r="AK20" s="63" t="str">
        <f>IF(X20="","OK",IF(Saisie!X20&lt;&gt;"",IF(Saisie!Y20&lt;&gt;"",IF(Saisie!X20=data!$S$2,"OK",IF(Saisie!X20=data!$S$3,"OK",IF(Saisie!X20=data!$S$4,"OK",IF(Saisie!X20=data!$S$5,"OK",IF(Saisie!X20=data!$S$6,"OK",IF(Saisie!X20=data!$S$7,"OK",IF(Saisie!X20=data!$S$8,"OK",IF(Saisie!X20=data!$S$9,"OK",IF(Saisie!X20=data!$S$10,"OK",IF(Saisie!X20=data!$S$11,"OK",IF(Saisie!X20=data!$S$12,"OK",IF(Saisie!X20=data!$S$13,"OK",IF(Saisie!X20=data!$S$14,"OK",IF(Saisie!X20=data!$S$15,"OK",IF(Saisie!X20=data!$S$16,"OK",IF(Saisie!X20=data!$S$17,"OK",IF(Saisie!X20=data!$S$18,"OK",IF(Saisie!AA20&lt;&gt;"",IF(Saisie!Z20&lt;&gt;"",IF(Saisie!AB20&lt;&gt;"","OK","Incomplet"),"Incomplet"),"Incomplet")))))))))))))))))),"Incomplet"),"Incomplet"))</f>
        <v>OK</v>
      </c>
      <c r="AL20" s="63" t="str">
        <f>IF(AC20="","OK",IF(Saisie!AC20&lt;&gt;"",IF(Saisie!AD20&lt;&gt;"",IF(Saisie!AC20=data!$S$2,"OK",IF(Saisie!AC20=data!$S$3,"OK",IF(Saisie!AC20=data!$S$4,"OK",IF(Saisie!AC20=data!$S$5,"OK",IF(Saisie!AC20=data!$S$6,"OK",IF(Saisie!AC20=data!$S$7,"OK",IF(Saisie!AC20=data!$S$8,"OK",IF(Saisie!AC20=data!$S$9,"OK",IF(Saisie!AC20=data!$S$10,"OK",IF(Saisie!AC20=data!$S$11,"OK",IF(Saisie!AC20=data!$S$12,"OK",IF(Saisie!AC20=data!$S$13,"OK",IF(Saisie!AC20=data!$S$14,"OK",IF(Saisie!AC20=data!$S$15,"OK",IF(Saisie!AC20=data!$S$16,"OK",IF(Saisie!AC20=data!$S$17,"OK",IF(Saisie!AC20=data!$S$18,"OK",IF(Saisie!AF20&lt;&gt;"",IF(Saisie!AE20&lt;&gt;"",IF(Saisie!AG20&lt;&gt;"","OK","Incomplet"),"Incomplet"),"Incomplet")))))))))))))))))),"Incomplet"),"Incomplet"))</f>
        <v>OK</v>
      </c>
      <c r="AM20" s="63"/>
    </row>
    <row r="21" spans="1:39" s="25" customFormat="1" ht="16.5" thickBot="1">
      <c r="A21" s="76">
        <f t="shared" si="1"/>
        <v>43816</v>
      </c>
      <c r="B21" s="116" t="str">
        <f>IF(G21&lt;&gt;"",IF(Frais!C22&lt;&gt;"",IF(Frais!C22=data!$U$2,IF(Saisie!C21&lt;&gt;"",IF(Saisie!C21=data!$U$2,"OUI","NON"),"NON"),"NON"),"NON"),"")</f>
        <v/>
      </c>
      <c r="C21" s="74" t="str">
        <f>IF(E21&lt;&gt;"",IF(AH21=data!$T$3,IF(AI21=data!$T$3,IF(AJ21=data!$T$3,IF(AK21=data!$T$3,IF(AL21=data!$T$3,"OUI","Incomplet"),"Incomplet"),"Incomplet"),"Incomplet"),"Incomplet"),"Incomplet")</f>
        <v>Incomplet</v>
      </c>
      <c r="D21" s="75">
        <f>(H21-G21)-IF(E21&lt;&gt;"",IF(E21=data!$T$4,(Frais!F22-Frais!E22),IF((H21-G21)&gt;=data!$P$9,data!$P$11,0)))</f>
        <v>0</v>
      </c>
      <c r="E21" s="53"/>
      <c r="F21" s="61">
        <f t="shared" si="0"/>
        <v>0</v>
      </c>
      <c r="G21" s="149"/>
      <c r="H21" s="150"/>
      <c r="I21" s="122"/>
      <c r="J21" s="154"/>
      <c r="K21" s="35"/>
      <c r="L21" s="36"/>
      <c r="M21" s="44"/>
      <c r="N21" s="122"/>
      <c r="O21" s="154"/>
      <c r="P21" s="35"/>
      <c r="Q21" s="36"/>
      <c r="R21" s="44"/>
      <c r="S21" s="122"/>
      <c r="T21" s="154"/>
      <c r="U21" s="35"/>
      <c r="V21" s="36"/>
      <c r="W21" s="44"/>
      <c r="X21" s="122"/>
      <c r="Y21" s="154"/>
      <c r="Z21" s="35"/>
      <c r="AA21" s="36"/>
      <c r="AB21" s="44"/>
      <c r="AC21" s="122"/>
      <c r="AD21" s="154"/>
      <c r="AE21" s="35"/>
      <c r="AF21" s="36"/>
      <c r="AG21" s="44"/>
      <c r="AH21" s="63" t="str">
        <f>IF(Saisie!I21&lt;&gt;"",IF(Saisie!J21&lt;&gt;"",IF(Saisie!I21=data!$S$2,"OK",IF(Saisie!I21=data!$S$3,"OK",IF(Saisie!I21=data!$S$4,"OK",IF(Saisie!I21=data!$S$5,"OK",IF(Saisie!I21=data!$S$6,"OK",IF(Saisie!I21=data!$S$7,"OK",IF(Saisie!I21=data!$S$8,"OK",IF(Saisie!I21=data!$S$9,"OK",IF(Saisie!I21=data!$S$10,"OK",IF(Saisie!I21=data!$S$11,"OK",IF(Saisie!I21=data!$S$12,"OK",IF(Saisie!I21=data!$S$13,"OK",IF(Saisie!I21=data!$S$14,"OK",IF(Saisie!I21=data!$S$15,"OK",IF(Saisie!I21=data!$S$16,"OK",IF(Saisie!I21=data!$S$17,"OK",IF(Saisie!I21=data!$S$18,"OK",IF(Saisie!L21&lt;&gt;"",IF(Saisie!K21&lt;&gt;"",IF(Saisie!M21&lt;&gt;"","OK","Incomplet"),"Incomplet"),"Incomplet")))))))))))))))))),"Incomplet"),"Incomplet")</f>
        <v>Incomplet</v>
      </c>
      <c r="AI21" s="63" t="str">
        <f>IF(N21="","OK",IF(Saisie!N21&lt;&gt;"",IF(Saisie!O21&lt;&gt;"",IF(Saisie!N21=data!$S$2,"OK",IF(Saisie!N21=data!$S$3,"OK",IF(Saisie!N21=data!$S$4,"OK",IF(Saisie!N21=data!$S$5,"OK",IF(Saisie!N21=data!$S$6,"OK",IF(Saisie!N21=data!$S$7,"OK",IF(Saisie!N21=data!$S$8,"OK",IF(Saisie!N21=data!$S$9,"OK",IF(Saisie!N21=data!$S$10,"OK",IF(Saisie!N21=data!$S$11,"OK",IF(Saisie!N21=data!$S$12,"OK",IF(Saisie!N21=data!$S$13,"OK",IF(Saisie!N21=data!$S$14,"OK",IF(Saisie!N21=data!$S$15,"OK",IF(Saisie!N21=data!$S$16,"OK",IF(Saisie!N21=data!$S$17,"OK",IF(Saisie!N21=data!$S$18,"OK",IF(Saisie!Q21&lt;&gt;"",IF(Saisie!P21&lt;&gt;"",IF(Saisie!R21&lt;&gt;"","OK","Incomplet"),"Incomplet"),"Incomplet")))))))))))))))))),"Incomplet"),"Incomplet"))</f>
        <v>OK</v>
      </c>
      <c r="AJ21" s="63" t="str">
        <f>IF(S21="","OK",IF(Saisie!S21&lt;&gt;"",IF(Saisie!T21&lt;&gt;"",IF(Saisie!S21=data!$S$2,"OK",IF(Saisie!S21=data!$S$3,"OK",IF(Saisie!S21=data!$S$4,"OK",IF(Saisie!S21=data!$S$5,"OK",IF(Saisie!S21=data!$S$6,"OK",IF(Saisie!S21=data!$S$7,"OK",IF(Saisie!S21=data!$S$8,"OK",IF(Saisie!S21=data!$S$9,"OK",IF(Saisie!S21=data!$S$10,"OK",IF(Saisie!S21=data!$S$11,"OK",IF(Saisie!S21=data!$S$12,"OK",IF(Saisie!S21=data!$S$13,"OK",IF(Saisie!S21=data!$S$14,"OK",IF(Saisie!S21=data!$S$15,"OK",IF(Saisie!S21=data!$S$16,"OK",IF(Saisie!S21=data!$S$17,"OK",IF(Saisie!S21=data!$S$18,"OK",IF(Saisie!V21&lt;&gt;"",IF(Saisie!U21&lt;&gt;"",IF(Saisie!W21&lt;&gt;"","OK","Incomplet"),"Incomplet"),"Incomplet")))))))))))))))))),"Incomplet"),"Incomplet"))</f>
        <v>OK</v>
      </c>
      <c r="AK21" s="63" t="str">
        <f>IF(X21="","OK",IF(Saisie!X21&lt;&gt;"",IF(Saisie!Y21&lt;&gt;"",IF(Saisie!X21=data!$S$2,"OK",IF(Saisie!X21=data!$S$3,"OK",IF(Saisie!X21=data!$S$4,"OK",IF(Saisie!X21=data!$S$5,"OK",IF(Saisie!X21=data!$S$6,"OK",IF(Saisie!X21=data!$S$7,"OK",IF(Saisie!X21=data!$S$8,"OK",IF(Saisie!X21=data!$S$9,"OK",IF(Saisie!X21=data!$S$10,"OK",IF(Saisie!X21=data!$S$11,"OK",IF(Saisie!X21=data!$S$12,"OK",IF(Saisie!X21=data!$S$13,"OK",IF(Saisie!X21=data!$S$14,"OK",IF(Saisie!X21=data!$S$15,"OK",IF(Saisie!X21=data!$S$16,"OK",IF(Saisie!X21=data!$S$17,"OK",IF(Saisie!X21=data!$S$18,"OK",IF(Saisie!AA21&lt;&gt;"",IF(Saisie!Z21&lt;&gt;"",IF(Saisie!AB21&lt;&gt;"","OK","Incomplet"),"Incomplet"),"Incomplet")))))))))))))))))),"Incomplet"),"Incomplet"))</f>
        <v>OK</v>
      </c>
      <c r="AL21" s="63" t="str">
        <f>IF(AC21="","OK",IF(Saisie!AC21&lt;&gt;"",IF(Saisie!AD21&lt;&gt;"",IF(Saisie!AC21=data!$S$2,"OK",IF(Saisie!AC21=data!$S$3,"OK",IF(Saisie!AC21=data!$S$4,"OK",IF(Saisie!AC21=data!$S$5,"OK",IF(Saisie!AC21=data!$S$6,"OK",IF(Saisie!AC21=data!$S$7,"OK",IF(Saisie!AC21=data!$S$8,"OK",IF(Saisie!AC21=data!$S$9,"OK",IF(Saisie!AC21=data!$S$10,"OK",IF(Saisie!AC21=data!$S$11,"OK",IF(Saisie!AC21=data!$S$12,"OK",IF(Saisie!AC21=data!$S$13,"OK",IF(Saisie!AC21=data!$S$14,"OK",IF(Saisie!AC21=data!$S$15,"OK",IF(Saisie!AC21=data!$S$16,"OK",IF(Saisie!AC21=data!$S$17,"OK",IF(Saisie!AC21=data!$S$18,"OK",IF(Saisie!AF21&lt;&gt;"",IF(Saisie!AE21&lt;&gt;"",IF(Saisie!AG21&lt;&gt;"","OK","Incomplet"),"Incomplet"),"Incomplet")))))))))))))))))),"Incomplet"),"Incomplet"))</f>
        <v>OK</v>
      </c>
      <c r="AM21" s="63"/>
    </row>
    <row r="22" spans="1:39" s="25" customFormat="1" ht="16.5" thickBot="1">
      <c r="A22" s="76">
        <f t="shared" si="1"/>
        <v>43817</v>
      </c>
      <c r="B22" s="116" t="str">
        <f>IF(G22&lt;&gt;"",IF(Frais!C23&lt;&gt;"",IF(Frais!C23=data!$U$2,IF(Saisie!C22&lt;&gt;"",IF(Saisie!C22=data!$U$2,"OUI","NON"),"NON"),"NON"),"NON"),"")</f>
        <v/>
      </c>
      <c r="C22" s="74" t="str">
        <f>IF(E22&lt;&gt;"",IF(AH22=data!$T$3,IF(AI22=data!$T$3,IF(AJ22=data!$T$3,IF(AK22=data!$T$3,IF(AL22=data!$T$3,"OUI","Incomplet"),"Incomplet"),"Incomplet"),"Incomplet"),"Incomplet"),"Incomplet")</f>
        <v>Incomplet</v>
      </c>
      <c r="D22" s="75">
        <f>(H22-G22)-IF(E22&lt;&gt;"",IF(E22=data!$T$4,(Frais!F23-Frais!E23),IF((H22-G22)&gt;=data!$P$9,data!$P$11,0)))</f>
        <v>0</v>
      </c>
      <c r="E22" s="53"/>
      <c r="F22" s="61">
        <f t="shared" si="0"/>
        <v>0</v>
      </c>
      <c r="G22" s="149"/>
      <c r="H22" s="150"/>
      <c r="I22" s="122"/>
      <c r="J22" s="154"/>
      <c r="K22" s="35"/>
      <c r="L22" s="36"/>
      <c r="M22" s="44"/>
      <c r="N22" s="122"/>
      <c r="O22" s="154"/>
      <c r="P22" s="35"/>
      <c r="Q22" s="36"/>
      <c r="R22" s="44"/>
      <c r="S22" s="122"/>
      <c r="T22" s="154"/>
      <c r="U22" s="35"/>
      <c r="V22" s="36"/>
      <c r="W22" s="44"/>
      <c r="X22" s="122"/>
      <c r="Y22" s="154"/>
      <c r="Z22" s="35"/>
      <c r="AA22" s="36"/>
      <c r="AB22" s="44"/>
      <c r="AC22" s="122"/>
      <c r="AD22" s="154"/>
      <c r="AE22" s="35"/>
      <c r="AF22" s="36"/>
      <c r="AG22" s="44"/>
      <c r="AH22" s="63" t="str">
        <f>IF(Saisie!I22&lt;&gt;"",IF(Saisie!J22&lt;&gt;"",IF(Saisie!I22=data!$S$2,"OK",IF(Saisie!I22=data!$S$3,"OK",IF(Saisie!I22=data!$S$4,"OK",IF(Saisie!I22=data!$S$5,"OK",IF(Saisie!I22=data!$S$6,"OK",IF(Saisie!I22=data!$S$7,"OK",IF(Saisie!I22=data!$S$8,"OK",IF(Saisie!I22=data!$S$9,"OK",IF(Saisie!I22=data!$S$10,"OK",IF(Saisie!I22=data!$S$11,"OK",IF(Saisie!I22=data!$S$12,"OK",IF(Saisie!I22=data!$S$13,"OK",IF(Saisie!I22=data!$S$14,"OK",IF(Saisie!I22=data!$S$15,"OK",IF(Saisie!I22=data!$S$16,"OK",IF(Saisie!I22=data!$S$17,"OK",IF(Saisie!I22=data!$S$18,"OK",IF(Saisie!L22&lt;&gt;"",IF(Saisie!K22&lt;&gt;"",IF(Saisie!M22&lt;&gt;"","OK","Incomplet"),"Incomplet"),"Incomplet")))))))))))))))))),"Incomplet"),"Incomplet")</f>
        <v>Incomplet</v>
      </c>
      <c r="AI22" s="63" t="str">
        <f>IF(N22="","OK",IF(Saisie!N22&lt;&gt;"",IF(Saisie!O22&lt;&gt;"",IF(Saisie!N22=data!$S$2,"OK",IF(Saisie!N22=data!$S$3,"OK",IF(Saisie!N22=data!$S$4,"OK",IF(Saisie!N22=data!$S$5,"OK",IF(Saisie!N22=data!$S$6,"OK",IF(Saisie!N22=data!$S$7,"OK",IF(Saisie!N22=data!$S$8,"OK",IF(Saisie!N22=data!$S$9,"OK",IF(Saisie!N22=data!$S$10,"OK",IF(Saisie!N22=data!$S$11,"OK",IF(Saisie!N22=data!$S$12,"OK",IF(Saisie!N22=data!$S$13,"OK",IF(Saisie!N22=data!$S$14,"OK",IF(Saisie!N22=data!$S$15,"OK",IF(Saisie!N22=data!$S$16,"OK",IF(Saisie!N22=data!$S$17,"OK",IF(Saisie!N22=data!$S$18,"OK",IF(Saisie!Q22&lt;&gt;"",IF(Saisie!P22&lt;&gt;"",IF(Saisie!R22&lt;&gt;"","OK","Incomplet"),"Incomplet"),"Incomplet")))))))))))))))))),"Incomplet"),"Incomplet"))</f>
        <v>OK</v>
      </c>
      <c r="AJ22" s="63" t="str">
        <f>IF(S22="","OK",IF(Saisie!S22&lt;&gt;"",IF(Saisie!T22&lt;&gt;"",IF(Saisie!S22=data!$S$2,"OK",IF(Saisie!S22=data!$S$3,"OK",IF(Saisie!S22=data!$S$4,"OK",IF(Saisie!S22=data!$S$5,"OK",IF(Saisie!S22=data!$S$6,"OK",IF(Saisie!S22=data!$S$7,"OK",IF(Saisie!S22=data!$S$8,"OK",IF(Saisie!S22=data!$S$9,"OK",IF(Saisie!S22=data!$S$10,"OK",IF(Saisie!S22=data!$S$11,"OK",IF(Saisie!S22=data!$S$12,"OK",IF(Saisie!S22=data!$S$13,"OK",IF(Saisie!S22=data!$S$14,"OK",IF(Saisie!S22=data!$S$15,"OK",IF(Saisie!S22=data!$S$16,"OK",IF(Saisie!S22=data!$S$17,"OK",IF(Saisie!S22=data!$S$18,"OK",IF(Saisie!V22&lt;&gt;"",IF(Saisie!U22&lt;&gt;"",IF(Saisie!W22&lt;&gt;"","OK","Incomplet"),"Incomplet"),"Incomplet")))))))))))))))))),"Incomplet"),"Incomplet"))</f>
        <v>OK</v>
      </c>
      <c r="AK22" s="63" t="str">
        <f>IF(X22="","OK",IF(Saisie!X22&lt;&gt;"",IF(Saisie!Y22&lt;&gt;"",IF(Saisie!X22=data!$S$2,"OK",IF(Saisie!X22=data!$S$3,"OK",IF(Saisie!X22=data!$S$4,"OK",IF(Saisie!X22=data!$S$5,"OK",IF(Saisie!X22=data!$S$6,"OK",IF(Saisie!X22=data!$S$7,"OK",IF(Saisie!X22=data!$S$8,"OK",IF(Saisie!X22=data!$S$9,"OK",IF(Saisie!X22=data!$S$10,"OK",IF(Saisie!X22=data!$S$11,"OK",IF(Saisie!X22=data!$S$12,"OK",IF(Saisie!X22=data!$S$13,"OK",IF(Saisie!X22=data!$S$14,"OK",IF(Saisie!X22=data!$S$15,"OK",IF(Saisie!X22=data!$S$16,"OK",IF(Saisie!X22=data!$S$17,"OK",IF(Saisie!X22=data!$S$18,"OK",IF(Saisie!AA22&lt;&gt;"",IF(Saisie!Z22&lt;&gt;"",IF(Saisie!AB22&lt;&gt;"","OK","Incomplet"),"Incomplet"),"Incomplet")))))))))))))))))),"Incomplet"),"Incomplet"))</f>
        <v>OK</v>
      </c>
      <c r="AL22" s="63" t="str">
        <f>IF(AC22="","OK",IF(Saisie!AC22&lt;&gt;"",IF(Saisie!AD22&lt;&gt;"",IF(Saisie!AC22=data!$S$2,"OK",IF(Saisie!AC22=data!$S$3,"OK",IF(Saisie!AC22=data!$S$4,"OK",IF(Saisie!AC22=data!$S$5,"OK",IF(Saisie!AC22=data!$S$6,"OK",IF(Saisie!AC22=data!$S$7,"OK",IF(Saisie!AC22=data!$S$8,"OK",IF(Saisie!AC22=data!$S$9,"OK",IF(Saisie!AC22=data!$S$10,"OK",IF(Saisie!AC22=data!$S$11,"OK",IF(Saisie!AC22=data!$S$12,"OK",IF(Saisie!AC22=data!$S$13,"OK",IF(Saisie!AC22=data!$S$14,"OK",IF(Saisie!AC22=data!$S$15,"OK",IF(Saisie!AC22=data!$S$16,"OK",IF(Saisie!AC22=data!$S$17,"OK",IF(Saisie!AC22=data!$S$18,"OK",IF(Saisie!AF22&lt;&gt;"",IF(Saisie!AE22&lt;&gt;"",IF(Saisie!AG22&lt;&gt;"","OK","Incomplet"),"Incomplet"),"Incomplet")))))))))))))))))),"Incomplet"),"Incomplet"))</f>
        <v>OK</v>
      </c>
      <c r="AM22" s="63"/>
    </row>
    <row r="23" spans="1:39" s="25" customFormat="1" ht="16.5" thickBot="1">
      <c r="A23" s="76">
        <f t="shared" si="1"/>
        <v>43818</v>
      </c>
      <c r="B23" s="116" t="str">
        <f>IF(G23&lt;&gt;"",IF(Frais!C24&lt;&gt;"",IF(Frais!C24=data!$U$2,IF(Saisie!C23&lt;&gt;"",IF(Saisie!C23=data!$U$2,"OUI","NON"),"NON"),"NON"),"NON"),"")</f>
        <v/>
      </c>
      <c r="C23" s="74" t="str">
        <f>IF(E23&lt;&gt;"",IF(AH23=data!$T$3,IF(AI23=data!$T$3,IF(AJ23=data!$T$3,IF(AK23=data!$T$3,IF(AL23=data!$T$3,"OUI","Incomplet"),"Incomplet"),"Incomplet"),"Incomplet"),"Incomplet"),"Incomplet")</f>
        <v>Incomplet</v>
      </c>
      <c r="D23" s="75">
        <f>(H23-G23)-IF(E23&lt;&gt;"",IF(E23=data!$T$4,(Frais!F24-Frais!E24),IF((H23-G23)&gt;=data!$P$9,data!$P$11,0)))</f>
        <v>0</v>
      </c>
      <c r="E23" s="53"/>
      <c r="F23" s="61">
        <f t="shared" si="0"/>
        <v>0</v>
      </c>
      <c r="G23" s="149"/>
      <c r="H23" s="150"/>
      <c r="I23" s="122"/>
      <c r="J23" s="154"/>
      <c r="K23" s="35"/>
      <c r="L23" s="36"/>
      <c r="M23" s="44"/>
      <c r="N23" s="122"/>
      <c r="O23" s="154"/>
      <c r="P23" s="35"/>
      <c r="Q23" s="36"/>
      <c r="R23" s="44"/>
      <c r="S23" s="122"/>
      <c r="T23" s="154"/>
      <c r="U23" s="35"/>
      <c r="V23" s="36"/>
      <c r="W23" s="44"/>
      <c r="X23" s="122"/>
      <c r="Y23" s="154"/>
      <c r="Z23" s="35"/>
      <c r="AA23" s="36"/>
      <c r="AB23" s="44"/>
      <c r="AC23" s="122"/>
      <c r="AD23" s="154"/>
      <c r="AE23" s="35"/>
      <c r="AF23" s="36"/>
      <c r="AG23" s="44"/>
      <c r="AH23" s="63" t="str">
        <f>IF(Saisie!I23&lt;&gt;"",IF(Saisie!J23&lt;&gt;"",IF(Saisie!I23=data!$S$2,"OK",IF(Saisie!I23=data!$S$3,"OK",IF(Saisie!I23=data!$S$4,"OK",IF(Saisie!I23=data!$S$5,"OK",IF(Saisie!I23=data!$S$6,"OK",IF(Saisie!I23=data!$S$7,"OK",IF(Saisie!I23=data!$S$8,"OK",IF(Saisie!I23=data!$S$9,"OK",IF(Saisie!I23=data!$S$10,"OK",IF(Saisie!I23=data!$S$11,"OK",IF(Saisie!I23=data!$S$12,"OK",IF(Saisie!I23=data!$S$13,"OK",IF(Saisie!I23=data!$S$14,"OK",IF(Saisie!I23=data!$S$15,"OK",IF(Saisie!I23=data!$S$16,"OK",IF(Saisie!I23=data!$S$17,"OK",IF(Saisie!I23=data!$S$18,"OK",IF(Saisie!L23&lt;&gt;"",IF(Saisie!K23&lt;&gt;"",IF(Saisie!M23&lt;&gt;"","OK","Incomplet"),"Incomplet"),"Incomplet")))))))))))))))))),"Incomplet"),"Incomplet")</f>
        <v>Incomplet</v>
      </c>
      <c r="AI23" s="63" t="str">
        <f>IF(N23="","OK",IF(Saisie!N23&lt;&gt;"",IF(Saisie!O23&lt;&gt;"",IF(Saisie!N23=data!$S$2,"OK",IF(Saisie!N23=data!$S$3,"OK",IF(Saisie!N23=data!$S$4,"OK",IF(Saisie!N23=data!$S$5,"OK",IF(Saisie!N23=data!$S$6,"OK",IF(Saisie!N23=data!$S$7,"OK",IF(Saisie!N23=data!$S$8,"OK",IF(Saisie!N23=data!$S$9,"OK",IF(Saisie!N23=data!$S$10,"OK",IF(Saisie!N23=data!$S$11,"OK",IF(Saisie!N23=data!$S$12,"OK",IF(Saisie!N23=data!$S$13,"OK",IF(Saisie!N23=data!$S$14,"OK",IF(Saisie!N23=data!$S$15,"OK",IF(Saisie!N23=data!$S$16,"OK",IF(Saisie!N23=data!$S$17,"OK",IF(Saisie!N23=data!$S$18,"OK",IF(Saisie!Q23&lt;&gt;"",IF(Saisie!P23&lt;&gt;"",IF(Saisie!R23&lt;&gt;"","OK","Incomplet"),"Incomplet"),"Incomplet")))))))))))))))))),"Incomplet"),"Incomplet"))</f>
        <v>OK</v>
      </c>
      <c r="AJ23" s="63" t="str">
        <f>IF(S23="","OK",IF(Saisie!S23&lt;&gt;"",IF(Saisie!T23&lt;&gt;"",IF(Saisie!S23=data!$S$2,"OK",IF(Saisie!S23=data!$S$3,"OK",IF(Saisie!S23=data!$S$4,"OK",IF(Saisie!S23=data!$S$5,"OK",IF(Saisie!S23=data!$S$6,"OK",IF(Saisie!S23=data!$S$7,"OK",IF(Saisie!S23=data!$S$8,"OK",IF(Saisie!S23=data!$S$9,"OK",IF(Saisie!S23=data!$S$10,"OK",IF(Saisie!S23=data!$S$11,"OK",IF(Saisie!S23=data!$S$12,"OK",IF(Saisie!S23=data!$S$13,"OK",IF(Saisie!S23=data!$S$14,"OK",IF(Saisie!S23=data!$S$15,"OK",IF(Saisie!S23=data!$S$16,"OK",IF(Saisie!S23=data!$S$17,"OK",IF(Saisie!S23=data!$S$18,"OK",IF(Saisie!V23&lt;&gt;"",IF(Saisie!U23&lt;&gt;"",IF(Saisie!W23&lt;&gt;"","OK","Incomplet"),"Incomplet"),"Incomplet")))))))))))))))))),"Incomplet"),"Incomplet"))</f>
        <v>OK</v>
      </c>
      <c r="AK23" s="63" t="str">
        <f>IF(X23="","OK",IF(Saisie!X23&lt;&gt;"",IF(Saisie!Y23&lt;&gt;"",IF(Saisie!X23=data!$S$2,"OK",IF(Saisie!X23=data!$S$3,"OK",IF(Saisie!X23=data!$S$4,"OK",IF(Saisie!X23=data!$S$5,"OK",IF(Saisie!X23=data!$S$6,"OK",IF(Saisie!X23=data!$S$7,"OK",IF(Saisie!X23=data!$S$8,"OK",IF(Saisie!X23=data!$S$9,"OK",IF(Saisie!X23=data!$S$10,"OK",IF(Saisie!X23=data!$S$11,"OK",IF(Saisie!X23=data!$S$12,"OK",IF(Saisie!X23=data!$S$13,"OK",IF(Saisie!X23=data!$S$14,"OK",IF(Saisie!X23=data!$S$15,"OK",IF(Saisie!X23=data!$S$16,"OK",IF(Saisie!X23=data!$S$17,"OK",IF(Saisie!X23=data!$S$18,"OK",IF(Saisie!AA23&lt;&gt;"",IF(Saisie!Z23&lt;&gt;"",IF(Saisie!AB23&lt;&gt;"","OK","Incomplet"),"Incomplet"),"Incomplet")))))))))))))))))),"Incomplet"),"Incomplet"))</f>
        <v>OK</v>
      </c>
      <c r="AL23" s="63" t="str">
        <f>IF(AC23="","OK",IF(Saisie!AC23&lt;&gt;"",IF(Saisie!AD23&lt;&gt;"",IF(Saisie!AC23=data!$S$2,"OK",IF(Saisie!AC23=data!$S$3,"OK",IF(Saisie!AC23=data!$S$4,"OK",IF(Saisie!AC23=data!$S$5,"OK",IF(Saisie!AC23=data!$S$6,"OK",IF(Saisie!AC23=data!$S$7,"OK",IF(Saisie!AC23=data!$S$8,"OK",IF(Saisie!AC23=data!$S$9,"OK",IF(Saisie!AC23=data!$S$10,"OK",IF(Saisie!AC23=data!$S$11,"OK",IF(Saisie!AC23=data!$S$12,"OK",IF(Saisie!AC23=data!$S$13,"OK",IF(Saisie!AC23=data!$S$14,"OK",IF(Saisie!AC23=data!$S$15,"OK",IF(Saisie!AC23=data!$S$16,"OK",IF(Saisie!AC23=data!$S$17,"OK",IF(Saisie!AC23=data!$S$18,"OK",IF(Saisie!AF23&lt;&gt;"",IF(Saisie!AE23&lt;&gt;"",IF(Saisie!AG23&lt;&gt;"","OK","Incomplet"),"Incomplet"),"Incomplet")))))))))))))))))),"Incomplet"),"Incomplet"))</f>
        <v>OK</v>
      </c>
      <c r="AM23" s="63"/>
    </row>
    <row r="24" spans="1:39" s="25" customFormat="1" ht="16.5" thickBot="1">
      <c r="A24" s="76">
        <f t="shared" si="1"/>
        <v>43819</v>
      </c>
      <c r="B24" s="116" t="str">
        <f>IF(G24&lt;&gt;"",IF(Frais!C25&lt;&gt;"",IF(Frais!C25=data!$U$2,IF(Saisie!C24&lt;&gt;"",IF(Saisie!C24=data!$U$2,"OUI","NON"),"NON"),"NON"),"NON"),"")</f>
        <v/>
      </c>
      <c r="C24" s="74" t="str">
        <f>IF(E24&lt;&gt;"",IF(AH24=data!$T$3,IF(AI24=data!$T$3,IF(AJ24=data!$T$3,IF(AK24=data!$T$3,IF(AL24=data!$T$3,"OUI","Incomplet"),"Incomplet"),"Incomplet"),"Incomplet"),"Incomplet"),"Incomplet")</f>
        <v>Incomplet</v>
      </c>
      <c r="D24" s="75">
        <f>(H24-G24)-IF(E24&lt;&gt;"",IF(E24=data!$T$4,(Frais!F25-Frais!E25),IF((H24-G24)&gt;=data!$P$9,data!$P$11,0)))</f>
        <v>0</v>
      </c>
      <c r="E24" s="53"/>
      <c r="F24" s="61">
        <f t="shared" si="0"/>
        <v>0</v>
      </c>
      <c r="G24" s="149"/>
      <c r="H24" s="150"/>
      <c r="I24" s="122"/>
      <c r="J24" s="154"/>
      <c r="K24" s="35"/>
      <c r="L24" s="36"/>
      <c r="M24" s="44"/>
      <c r="N24" s="122"/>
      <c r="O24" s="154"/>
      <c r="P24" s="35"/>
      <c r="Q24" s="36"/>
      <c r="R24" s="44"/>
      <c r="S24" s="122"/>
      <c r="T24" s="154"/>
      <c r="U24" s="35"/>
      <c r="V24" s="36"/>
      <c r="W24" s="44"/>
      <c r="X24" s="122"/>
      <c r="Y24" s="154"/>
      <c r="Z24" s="35"/>
      <c r="AA24" s="36"/>
      <c r="AB24" s="44"/>
      <c r="AC24" s="122"/>
      <c r="AD24" s="154"/>
      <c r="AE24" s="35"/>
      <c r="AF24" s="36"/>
      <c r="AG24" s="44"/>
      <c r="AH24" s="63" t="str">
        <f>IF(Saisie!I24&lt;&gt;"",IF(Saisie!J24&lt;&gt;"",IF(Saisie!I24=data!$S$2,"OK",IF(Saisie!I24=data!$S$3,"OK",IF(Saisie!I24=data!$S$4,"OK",IF(Saisie!I24=data!$S$5,"OK",IF(Saisie!I24=data!$S$6,"OK",IF(Saisie!I24=data!$S$7,"OK",IF(Saisie!I24=data!$S$8,"OK",IF(Saisie!I24=data!$S$9,"OK",IF(Saisie!I24=data!$S$10,"OK",IF(Saisie!I24=data!$S$11,"OK",IF(Saisie!I24=data!$S$12,"OK",IF(Saisie!I24=data!$S$13,"OK",IF(Saisie!I24=data!$S$14,"OK",IF(Saisie!I24=data!$S$15,"OK",IF(Saisie!I24=data!$S$16,"OK",IF(Saisie!I24=data!$S$17,"OK",IF(Saisie!I24=data!$S$18,"OK",IF(Saisie!L24&lt;&gt;"",IF(Saisie!K24&lt;&gt;"",IF(Saisie!M24&lt;&gt;"","OK","Incomplet"),"Incomplet"),"Incomplet")))))))))))))))))),"Incomplet"),"Incomplet")</f>
        <v>Incomplet</v>
      </c>
      <c r="AI24" s="63" t="str">
        <f>IF(N24="","OK",IF(Saisie!N24&lt;&gt;"",IF(Saisie!O24&lt;&gt;"",IF(Saisie!N24=data!$S$2,"OK",IF(Saisie!N24=data!$S$3,"OK",IF(Saisie!N24=data!$S$4,"OK",IF(Saisie!N24=data!$S$5,"OK",IF(Saisie!N24=data!$S$6,"OK",IF(Saisie!N24=data!$S$7,"OK",IF(Saisie!N24=data!$S$8,"OK",IF(Saisie!N24=data!$S$9,"OK",IF(Saisie!N24=data!$S$10,"OK",IF(Saisie!N24=data!$S$11,"OK",IF(Saisie!N24=data!$S$12,"OK",IF(Saisie!N24=data!$S$13,"OK",IF(Saisie!N24=data!$S$14,"OK",IF(Saisie!N24=data!$S$15,"OK",IF(Saisie!N24=data!$S$16,"OK",IF(Saisie!N24=data!$S$17,"OK",IF(Saisie!N24=data!$S$18,"OK",IF(Saisie!Q24&lt;&gt;"",IF(Saisie!P24&lt;&gt;"",IF(Saisie!R24&lt;&gt;"","OK","Incomplet"),"Incomplet"),"Incomplet")))))))))))))))))),"Incomplet"),"Incomplet"))</f>
        <v>OK</v>
      </c>
      <c r="AJ24" s="63" t="str">
        <f>IF(S24="","OK",IF(Saisie!S24&lt;&gt;"",IF(Saisie!T24&lt;&gt;"",IF(Saisie!S24=data!$S$2,"OK",IF(Saisie!S24=data!$S$3,"OK",IF(Saisie!S24=data!$S$4,"OK",IF(Saisie!S24=data!$S$5,"OK",IF(Saisie!S24=data!$S$6,"OK",IF(Saisie!S24=data!$S$7,"OK",IF(Saisie!S24=data!$S$8,"OK",IF(Saisie!S24=data!$S$9,"OK",IF(Saisie!S24=data!$S$10,"OK",IF(Saisie!S24=data!$S$11,"OK",IF(Saisie!S24=data!$S$12,"OK",IF(Saisie!S24=data!$S$13,"OK",IF(Saisie!S24=data!$S$14,"OK",IF(Saisie!S24=data!$S$15,"OK",IF(Saisie!S24=data!$S$16,"OK",IF(Saisie!S24=data!$S$17,"OK",IF(Saisie!S24=data!$S$18,"OK",IF(Saisie!V24&lt;&gt;"",IF(Saisie!U24&lt;&gt;"",IF(Saisie!W24&lt;&gt;"","OK","Incomplet"),"Incomplet"),"Incomplet")))))))))))))))))),"Incomplet"),"Incomplet"))</f>
        <v>OK</v>
      </c>
      <c r="AK24" s="63" t="str">
        <f>IF(X24="","OK",IF(Saisie!X24&lt;&gt;"",IF(Saisie!Y24&lt;&gt;"",IF(Saisie!X24=data!$S$2,"OK",IF(Saisie!X24=data!$S$3,"OK",IF(Saisie!X24=data!$S$4,"OK",IF(Saisie!X24=data!$S$5,"OK",IF(Saisie!X24=data!$S$6,"OK",IF(Saisie!X24=data!$S$7,"OK",IF(Saisie!X24=data!$S$8,"OK",IF(Saisie!X24=data!$S$9,"OK",IF(Saisie!X24=data!$S$10,"OK",IF(Saisie!X24=data!$S$11,"OK",IF(Saisie!X24=data!$S$12,"OK",IF(Saisie!X24=data!$S$13,"OK",IF(Saisie!X24=data!$S$14,"OK",IF(Saisie!X24=data!$S$15,"OK",IF(Saisie!X24=data!$S$16,"OK",IF(Saisie!X24=data!$S$17,"OK",IF(Saisie!X24=data!$S$18,"OK",IF(Saisie!AA24&lt;&gt;"",IF(Saisie!Z24&lt;&gt;"",IF(Saisie!AB24&lt;&gt;"","OK","Incomplet"),"Incomplet"),"Incomplet")))))))))))))))))),"Incomplet"),"Incomplet"))</f>
        <v>OK</v>
      </c>
      <c r="AL24" s="63" t="str">
        <f>IF(AC24="","OK",IF(Saisie!AC24&lt;&gt;"",IF(Saisie!AD24&lt;&gt;"",IF(Saisie!AC24=data!$S$2,"OK",IF(Saisie!AC24=data!$S$3,"OK",IF(Saisie!AC24=data!$S$4,"OK",IF(Saisie!AC24=data!$S$5,"OK",IF(Saisie!AC24=data!$S$6,"OK",IF(Saisie!AC24=data!$S$7,"OK",IF(Saisie!AC24=data!$S$8,"OK",IF(Saisie!AC24=data!$S$9,"OK",IF(Saisie!AC24=data!$S$10,"OK",IF(Saisie!AC24=data!$S$11,"OK",IF(Saisie!AC24=data!$S$12,"OK",IF(Saisie!AC24=data!$S$13,"OK",IF(Saisie!AC24=data!$S$14,"OK",IF(Saisie!AC24=data!$S$15,"OK",IF(Saisie!AC24=data!$S$16,"OK",IF(Saisie!AC24=data!$S$17,"OK",IF(Saisie!AC24=data!$S$18,"OK",IF(Saisie!AF24&lt;&gt;"",IF(Saisie!AE24&lt;&gt;"",IF(Saisie!AG24&lt;&gt;"","OK","Incomplet"),"Incomplet"),"Incomplet")))))))))))))))))),"Incomplet"),"Incomplet"))</f>
        <v>OK</v>
      </c>
      <c r="AM24" s="63"/>
    </row>
    <row r="25" spans="1:39" s="25" customFormat="1" ht="16.5" thickBot="1">
      <c r="A25" s="76">
        <f t="shared" si="1"/>
        <v>43820</v>
      </c>
      <c r="B25" s="116" t="str">
        <f>IF(G25&lt;&gt;"",IF(Frais!C26&lt;&gt;"",IF(Frais!C26=data!$U$2,IF(Saisie!C25&lt;&gt;"",IF(Saisie!C25=data!$U$2,"OUI","NON"),"NON"),"NON"),"NON"),"")</f>
        <v/>
      </c>
      <c r="C25" s="74" t="str">
        <f>IF(E25&lt;&gt;"",IF(AH25=data!$T$3,IF(AI25=data!$T$3,IF(AJ25=data!$T$3,IF(AK25=data!$T$3,IF(AL25=data!$T$3,"OUI","Incomplet"),"Incomplet"),"Incomplet"),"Incomplet"),"Incomplet"),"Incomplet")</f>
        <v>Incomplet</v>
      </c>
      <c r="D25" s="75">
        <f>(H25-G25)-IF(E25&lt;&gt;"",IF(E25=data!$T$4,(Frais!F26-Frais!E26),IF((H25-G25)&gt;=data!$P$9,data!$P$11,0)))</f>
        <v>0</v>
      </c>
      <c r="E25" s="53"/>
      <c r="F25" s="61">
        <f t="shared" si="0"/>
        <v>0</v>
      </c>
      <c r="G25" s="149"/>
      <c r="H25" s="150"/>
      <c r="I25" s="122"/>
      <c r="J25" s="154"/>
      <c r="K25" s="35"/>
      <c r="L25" s="36"/>
      <c r="M25" s="44"/>
      <c r="N25" s="122"/>
      <c r="O25" s="154"/>
      <c r="P25" s="35"/>
      <c r="Q25" s="36"/>
      <c r="R25" s="44"/>
      <c r="S25" s="122"/>
      <c r="T25" s="154"/>
      <c r="U25" s="35"/>
      <c r="V25" s="36"/>
      <c r="W25" s="44"/>
      <c r="X25" s="122"/>
      <c r="Y25" s="154"/>
      <c r="Z25" s="35"/>
      <c r="AA25" s="36"/>
      <c r="AB25" s="44"/>
      <c r="AC25" s="122"/>
      <c r="AD25" s="154"/>
      <c r="AE25" s="35"/>
      <c r="AF25" s="36"/>
      <c r="AG25" s="44"/>
      <c r="AH25" s="63" t="str">
        <f>IF(Saisie!I25&lt;&gt;"",IF(Saisie!J25&lt;&gt;"",IF(Saisie!I25=data!$S$2,"OK",IF(Saisie!I25=data!$S$3,"OK",IF(Saisie!I25=data!$S$4,"OK",IF(Saisie!I25=data!$S$5,"OK",IF(Saisie!I25=data!$S$6,"OK",IF(Saisie!I25=data!$S$7,"OK",IF(Saisie!I25=data!$S$8,"OK",IF(Saisie!I25=data!$S$9,"OK",IF(Saisie!I25=data!$S$10,"OK",IF(Saisie!I25=data!$S$11,"OK",IF(Saisie!I25=data!$S$12,"OK",IF(Saisie!I25=data!$S$13,"OK",IF(Saisie!I25=data!$S$14,"OK",IF(Saisie!I25=data!$S$15,"OK",IF(Saisie!I25=data!$S$16,"OK",IF(Saisie!I25=data!$S$17,"OK",IF(Saisie!I25=data!$S$18,"OK",IF(Saisie!L25&lt;&gt;"",IF(Saisie!K25&lt;&gt;"",IF(Saisie!M25&lt;&gt;"","OK","Incomplet"),"Incomplet"),"Incomplet")))))))))))))))))),"Incomplet"),"Incomplet")</f>
        <v>Incomplet</v>
      </c>
      <c r="AI25" s="63" t="str">
        <f>IF(N25="","OK",IF(Saisie!N25&lt;&gt;"",IF(Saisie!O25&lt;&gt;"",IF(Saisie!N25=data!$S$2,"OK",IF(Saisie!N25=data!$S$3,"OK",IF(Saisie!N25=data!$S$4,"OK",IF(Saisie!N25=data!$S$5,"OK",IF(Saisie!N25=data!$S$6,"OK",IF(Saisie!N25=data!$S$7,"OK",IF(Saisie!N25=data!$S$8,"OK",IF(Saisie!N25=data!$S$9,"OK",IF(Saisie!N25=data!$S$10,"OK",IF(Saisie!N25=data!$S$11,"OK",IF(Saisie!N25=data!$S$12,"OK",IF(Saisie!N25=data!$S$13,"OK",IF(Saisie!N25=data!$S$14,"OK",IF(Saisie!N25=data!$S$15,"OK",IF(Saisie!N25=data!$S$16,"OK",IF(Saisie!N25=data!$S$17,"OK",IF(Saisie!N25=data!$S$18,"OK",IF(Saisie!Q25&lt;&gt;"",IF(Saisie!P25&lt;&gt;"",IF(Saisie!R25&lt;&gt;"","OK","Incomplet"),"Incomplet"),"Incomplet")))))))))))))))))),"Incomplet"),"Incomplet"))</f>
        <v>OK</v>
      </c>
      <c r="AJ25" s="63" t="str">
        <f>IF(S25="","OK",IF(Saisie!S25&lt;&gt;"",IF(Saisie!T25&lt;&gt;"",IF(Saisie!S25=data!$S$2,"OK",IF(Saisie!S25=data!$S$3,"OK",IF(Saisie!S25=data!$S$4,"OK",IF(Saisie!S25=data!$S$5,"OK",IF(Saisie!S25=data!$S$6,"OK",IF(Saisie!S25=data!$S$7,"OK",IF(Saisie!S25=data!$S$8,"OK",IF(Saisie!S25=data!$S$9,"OK",IF(Saisie!S25=data!$S$10,"OK",IF(Saisie!S25=data!$S$11,"OK",IF(Saisie!S25=data!$S$12,"OK",IF(Saisie!S25=data!$S$13,"OK",IF(Saisie!S25=data!$S$14,"OK",IF(Saisie!S25=data!$S$15,"OK",IF(Saisie!S25=data!$S$16,"OK",IF(Saisie!S25=data!$S$17,"OK",IF(Saisie!S25=data!$S$18,"OK",IF(Saisie!V25&lt;&gt;"",IF(Saisie!U25&lt;&gt;"",IF(Saisie!W25&lt;&gt;"","OK","Incomplet"),"Incomplet"),"Incomplet")))))))))))))))))),"Incomplet"),"Incomplet"))</f>
        <v>OK</v>
      </c>
      <c r="AK25" s="63" t="str">
        <f>IF(X25="","OK",IF(Saisie!X25&lt;&gt;"",IF(Saisie!Y25&lt;&gt;"",IF(Saisie!X25=data!$S$2,"OK",IF(Saisie!X25=data!$S$3,"OK",IF(Saisie!X25=data!$S$4,"OK",IF(Saisie!X25=data!$S$5,"OK",IF(Saisie!X25=data!$S$6,"OK",IF(Saisie!X25=data!$S$7,"OK",IF(Saisie!X25=data!$S$8,"OK",IF(Saisie!X25=data!$S$9,"OK",IF(Saisie!X25=data!$S$10,"OK",IF(Saisie!X25=data!$S$11,"OK",IF(Saisie!X25=data!$S$12,"OK",IF(Saisie!X25=data!$S$13,"OK",IF(Saisie!X25=data!$S$14,"OK",IF(Saisie!X25=data!$S$15,"OK",IF(Saisie!X25=data!$S$16,"OK",IF(Saisie!X25=data!$S$17,"OK",IF(Saisie!X25=data!$S$18,"OK",IF(Saisie!AA25&lt;&gt;"",IF(Saisie!Z25&lt;&gt;"",IF(Saisie!AB25&lt;&gt;"","OK","Incomplet"),"Incomplet"),"Incomplet")))))))))))))))))),"Incomplet"),"Incomplet"))</f>
        <v>OK</v>
      </c>
      <c r="AL25" s="63" t="str">
        <f>IF(AC25="","OK",IF(Saisie!AC25&lt;&gt;"",IF(Saisie!AD25&lt;&gt;"",IF(Saisie!AC25=data!$S$2,"OK",IF(Saisie!AC25=data!$S$3,"OK",IF(Saisie!AC25=data!$S$4,"OK",IF(Saisie!AC25=data!$S$5,"OK",IF(Saisie!AC25=data!$S$6,"OK",IF(Saisie!AC25=data!$S$7,"OK",IF(Saisie!AC25=data!$S$8,"OK",IF(Saisie!AC25=data!$S$9,"OK",IF(Saisie!AC25=data!$S$10,"OK",IF(Saisie!AC25=data!$S$11,"OK",IF(Saisie!AC25=data!$S$12,"OK",IF(Saisie!AC25=data!$S$13,"OK",IF(Saisie!AC25=data!$S$14,"OK",IF(Saisie!AC25=data!$S$15,"OK",IF(Saisie!AC25=data!$S$16,"OK",IF(Saisie!AC25=data!$S$17,"OK",IF(Saisie!AC25=data!$S$18,"OK",IF(Saisie!AF25&lt;&gt;"",IF(Saisie!AE25&lt;&gt;"",IF(Saisie!AG25&lt;&gt;"","OK","Incomplet"),"Incomplet"),"Incomplet")))))))))))))))))),"Incomplet"),"Incomplet"))</f>
        <v>OK</v>
      </c>
      <c r="AM25" s="63"/>
    </row>
    <row r="26" spans="1:39" s="25" customFormat="1" ht="16.5" thickBot="1">
      <c r="A26" s="76">
        <f t="shared" si="1"/>
        <v>43821</v>
      </c>
      <c r="B26" s="116" t="str">
        <f>IF(G26&lt;&gt;"",IF(Frais!C27&lt;&gt;"",IF(Frais!C27=data!$U$2,IF(Saisie!C26&lt;&gt;"",IF(Saisie!C26=data!$U$2,"OUI","NON"),"NON"),"NON"),"NON"),"")</f>
        <v/>
      </c>
      <c r="C26" s="74" t="str">
        <f>IF(E26&lt;&gt;"",IF(AH26=data!$T$3,IF(AI26=data!$T$3,IF(AJ26=data!$T$3,IF(AK26=data!$T$3,IF(AL26=data!$T$3,"OUI","Incomplet"),"Incomplet"),"Incomplet"),"Incomplet"),"Incomplet"),"Incomplet")</f>
        <v>Incomplet</v>
      </c>
      <c r="D26" s="75">
        <f>(H26-G26)-IF(E26&lt;&gt;"",IF(E26=data!$T$4,(Frais!F27-Frais!E27),IF((H26-G26)&gt;=data!$P$9,data!$P$11,0)))</f>
        <v>0</v>
      </c>
      <c r="E26" s="53"/>
      <c r="F26" s="61">
        <f t="shared" si="0"/>
        <v>0</v>
      </c>
      <c r="G26" s="149"/>
      <c r="H26" s="150"/>
      <c r="I26" s="122"/>
      <c r="J26" s="154"/>
      <c r="K26" s="35"/>
      <c r="L26" s="36"/>
      <c r="M26" s="44"/>
      <c r="N26" s="122"/>
      <c r="O26" s="154"/>
      <c r="P26" s="35"/>
      <c r="Q26" s="36"/>
      <c r="R26" s="44"/>
      <c r="S26" s="122"/>
      <c r="T26" s="154"/>
      <c r="U26" s="35"/>
      <c r="V26" s="36"/>
      <c r="W26" s="44"/>
      <c r="X26" s="122"/>
      <c r="Y26" s="154"/>
      <c r="Z26" s="35"/>
      <c r="AA26" s="36"/>
      <c r="AB26" s="44"/>
      <c r="AC26" s="122"/>
      <c r="AD26" s="154"/>
      <c r="AE26" s="35"/>
      <c r="AF26" s="36"/>
      <c r="AG26" s="44"/>
      <c r="AH26" s="63" t="str">
        <f>IF(Saisie!I26&lt;&gt;"",IF(Saisie!J26&lt;&gt;"",IF(Saisie!I26=data!$S$2,"OK",IF(Saisie!I26=data!$S$3,"OK",IF(Saisie!I26=data!$S$4,"OK",IF(Saisie!I26=data!$S$5,"OK",IF(Saisie!I26=data!$S$6,"OK",IF(Saisie!I26=data!$S$7,"OK",IF(Saisie!I26=data!$S$8,"OK",IF(Saisie!I26=data!$S$9,"OK",IF(Saisie!I26=data!$S$10,"OK",IF(Saisie!I26=data!$S$11,"OK",IF(Saisie!I26=data!$S$12,"OK",IF(Saisie!I26=data!$S$13,"OK",IF(Saisie!I26=data!$S$14,"OK",IF(Saisie!I26=data!$S$15,"OK",IF(Saisie!I26=data!$S$16,"OK",IF(Saisie!I26=data!$S$17,"OK",IF(Saisie!I26=data!$S$18,"OK",IF(Saisie!L26&lt;&gt;"",IF(Saisie!K26&lt;&gt;"",IF(Saisie!M26&lt;&gt;"","OK","Incomplet"),"Incomplet"),"Incomplet")))))))))))))))))),"Incomplet"),"Incomplet")</f>
        <v>Incomplet</v>
      </c>
      <c r="AI26" s="63" t="str">
        <f>IF(N26="","OK",IF(Saisie!N26&lt;&gt;"",IF(Saisie!O26&lt;&gt;"",IF(Saisie!N26=data!$S$2,"OK",IF(Saisie!N26=data!$S$3,"OK",IF(Saisie!N26=data!$S$4,"OK",IF(Saisie!N26=data!$S$5,"OK",IF(Saisie!N26=data!$S$6,"OK",IF(Saisie!N26=data!$S$7,"OK",IF(Saisie!N26=data!$S$8,"OK",IF(Saisie!N26=data!$S$9,"OK",IF(Saisie!N26=data!$S$10,"OK",IF(Saisie!N26=data!$S$11,"OK",IF(Saisie!N26=data!$S$12,"OK",IF(Saisie!N26=data!$S$13,"OK",IF(Saisie!N26=data!$S$14,"OK",IF(Saisie!N26=data!$S$15,"OK",IF(Saisie!N26=data!$S$16,"OK",IF(Saisie!N26=data!$S$17,"OK",IF(Saisie!N26=data!$S$18,"OK",IF(Saisie!Q26&lt;&gt;"",IF(Saisie!P26&lt;&gt;"",IF(Saisie!R26&lt;&gt;"","OK","Incomplet"),"Incomplet"),"Incomplet")))))))))))))))))),"Incomplet"),"Incomplet"))</f>
        <v>OK</v>
      </c>
      <c r="AJ26" s="63" t="str">
        <f>IF(S26="","OK",IF(Saisie!S26&lt;&gt;"",IF(Saisie!T26&lt;&gt;"",IF(Saisie!S26=data!$S$2,"OK",IF(Saisie!S26=data!$S$3,"OK",IF(Saisie!S26=data!$S$4,"OK",IF(Saisie!S26=data!$S$5,"OK",IF(Saisie!S26=data!$S$6,"OK",IF(Saisie!S26=data!$S$7,"OK",IF(Saisie!S26=data!$S$8,"OK",IF(Saisie!S26=data!$S$9,"OK",IF(Saisie!S26=data!$S$10,"OK",IF(Saisie!S26=data!$S$11,"OK",IF(Saisie!S26=data!$S$12,"OK",IF(Saisie!S26=data!$S$13,"OK",IF(Saisie!S26=data!$S$14,"OK",IF(Saisie!S26=data!$S$15,"OK",IF(Saisie!S26=data!$S$16,"OK",IF(Saisie!S26=data!$S$17,"OK",IF(Saisie!S26=data!$S$18,"OK",IF(Saisie!V26&lt;&gt;"",IF(Saisie!U26&lt;&gt;"",IF(Saisie!W26&lt;&gt;"","OK","Incomplet"),"Incomplet"),"Incomplet")))))))))))))))))),"Incomplet"),"Incomplet"))</f>
        <v>OK</v>
      </c>
      <c r="AK26" s="63" t="str">
        <f>IF(X26="","OK",IF(Saisie!X26&lt;&gt;"",IF(Saisie!Y26&lt;&gt;"",IF(Saisie!X26=data!$S$2,"OK",IF(Saisie!X26=data!$S$3,"OK",IF(Saisie!X26=data!$S$4,"OK",IF(Saisie!X26=data!$S$5,"OK",IF(Saisie!X26=data!$S$6,"OK",IF(Saisie!X26=data!$S$7,"OK",IF(Saisie!X26=data!$S$8,"OK",IF(Saisie!X26=data!$S$9,"OK",IF(Saisie!X26=data!$S$10,"OK",IF(Saisie!X26=data!$S$11,"OK",IF(Saisie!X26=data!$S$12,"OK",IF(Saisie!X26=data!$S$13,"OK",IF(Saisie!X26=data!$S$14,"OK",IF(Saisie!X26=data!$S$15,"OK",IF(Saisie!X26=data!$S$16,"OK",IF(Saisie!X26=data!$S$17,"OK",IF(Saisie!X26=data!$S$18,"OK",IF(Saisie!AA26&lt;&gt;"",IF(Saisie!Z26&lt;&gt;"",IF(Saisie!AB26&lt;&gt;"","OK","Incomplet"),"Incomplet"),"Incomplet")))))))))))))))))),"Incomplet"),"Incomplet"))</f>
        <v>OK</v>
      </c>
      <c r="AL26" s="63" t="str">
        <f>IF(AC26="","OK",IF(Saisie!AC26&lt;&gt;"",IF(Saisie!AD26&lt;&gt;"",IF(Saisie!AC26=data!$S$2,"OK",IF(Saisie!AC26=data!$S$3,"OK",IF(Saisie!AC26=data!$S$4,"OK",IF(Saisie!AC26=data!$S$5,"OK",IF(Saisie!AC26=data!$S$6,"OK",IF(Saisie!AC26=data!$S$7,"OK",IF(Saisie!AC26=data!$S$8,"OK",IF(Saisie!AC26=data!$S$9,"OK",IF(Saisie!AC26=data!$S$10,"OK",IF(Saisie!AC26=data!$S$11,"OK",IF(Saisie!AC26=data!$S$12,"OK",IF(Saisie!AC26=data!$S$13,"OK",IF(Saisie!AC26=data!$S$14,"OK",IF(Saisie!AC26=data!$S$15,"OK",IF(Saisie!AC26=data!$S$16,"OK",IF(Saisie!AC26=data!$S$17,"OK",IF(Saisie!AC26=data!$S$18,"OK",IF(Saisie!AF26&lt;&gt;"",IF(Saisie!AE26&lt;&gt;"",IF(Saisie!AG26&lt;&gt;"","OK","Incomplet"),"Incomplet"),"Incomplet")))))))))))))))))),"Incomplet"),"Incomplet"))</f>
        <v>OK</v>
      </c>
      <c r="AM26" s="63"/>
    </row>
    <row r="27" spans="1:39" s="25" customFormat="1" ht="16.5" thickBot="1">
      <c r="A27" s="76">
        <f t="shared" si="1"/>
        <v>43822</v>
      </c>
      <c r="B27" s="116" t="str">
        <f>IF(G27&lt;&gt;"",IF(Frais!C28&lt;&gt;"",IF(Frais!C28=data!$U$2,IF(Saisie!C27&lt;&gt;"",IF(Saisie!C27=data!$U$2,"OUI","NON"),"NON"),"NON"),"NON"),"")</f>
        <v/>
      </c>
      <c r="C27" s="74" t="str">
        <f>IF(E27&lt;&gt;"",IF(AH27=data!$T$3,IF(AI27=data!$T$3,IF(AJ27=data!$T$3,IF(AK27=data!$T$3,IF(AL27=data!$T$3,"OUI","Incomplet"),"Incomplet"),"Incomplet"),"Incomplet"),"Incomplet"),"Incomplet")</f>
        <v>Incomplet</v>
      </c>
      <c r="D27" s="75">
        <f>(H27-G27)-IF(E27&lt;&gt;"",IF(E27=data!$T$4,(Frais!F28-Frais!E28),IF((H27-G27)&gt;=data!$P$9,data!$P$11,0)))</f>
        <v>0</v>
      </c>
      <c r="E27" s="53"/>
      <c r="F27" s="61">
        <f t="shared" si="0"/>
        <v>0</v>
      </c>
      <c r="G27" s="149"/>
      <c r="H27" s="150"/>
      <c r="I27" s="122"/>
      <c r="J27" s="154"/>
      <c r="K27" s="35"/>
      <c r="L27" s="36"/>
      <c r="M27" s="44"/>
      <c r="N27" s="122"/>
      <c r="O27" s="154"/>
      <c r="P27" s="35"/>
      <c r="Q27" s="36"/>
      <c r="R27" s="44"/>
      <c r="S27" s="122"/>
      <c r="T27" s="154"/>
      <c r="U27" s="35"/>
      <c r="V27" s="36"/>
      <c r="W27" s="44"/>
      <c r="X27" s="122"/>
      <c r="Y27" s="154"/>
      <c r="Z27" s="35"/>
      <c r="AA27" s="36"/>
      <c r="AB27" s="44"/>
      <c r="AC27" s="122"/>
      <c r="AD27" s="154"/>
      <c r="AE27" s="35"/>
      <c r="AF27" s="36"/>
      <c r="AG27" s="44"/>
      <c r="AH27" s="63" t="str">
        <f>IF(Saisie!I27&lt;&gt;"",IF(Saisie!J27&lt;&gt;"",IF(Saisie!I27=data!$S$2,"OK",IF(Saisie!I27=data!$S$3,"OK",IF(Saisie!I27=data!$S$4,"OK",IF(Saisie!I27=data!$S$5,"OK",IF(Saisie!I27=data!$S$6,"OK",IF(Saisie!I27=data!$S$7,"OK",IF(Saisie!I27=data!$S$8,"OK",IF(Saisie!I27=data!$S$9,"OK",IF(Saisie!I27=data!$S$10,"OK",IF(Saisie!I27=data!$S$11,"OK",IF(Saisie!I27=data!$S$12,"OK",IF(Saisie!I27=data!$S$13,"OK",IF(Saisie!I27=data!$S$14,"OK",IF(Saisie!I27=data!$S$15,"OK",IF(Saisie!I27=data!$S$16,"OK",IF(Saisie!I27=data!$S$17,"OK",IF(Saisie!I27=data!$S$18,"OK",IF(Saisie!L27&lt;&gt;"",IF(Saisie!K27&lt;&gt;"",IF(Saisie!M27&lt;&gt;"","OK","Incomplet"),"Incomplet"),"Incomplet")))))))))))))))))),"Incomplet"),"Incomplet")</f>
        <v>Incomplet</v>
      </c>
      <c r="AI27" s="63" t="str">
        <f>IF(N27="","OK",IF(Saisie!N27&lt;&gt;"",IF(Saisie!O27&lt;&gt;"",IF(Saisie!N27=data!$S$2,"OK",IF(Saisie!N27=data!$S$3,"OK",IF(Saisie!N27=data!$S$4,"OK",IF(Saisie!N27=data!$S$5,"OK",IF(Saisie!N27=data!$S$6,"OK",IF(Saisie!N27=data!$S$7,"OK",IF(Saisie!N27=data!$S$8,"OK",IF(Saisie!N27=data!$S$9,"OK",IF(Saisie!N27=data!$S$10,"OK",IF(Saisie!N27=data!$S$11,"OK",IF(Saisie!N27=data!$S$12,"OK",IF(Saisie!N27=data!$S$13,"OK",IF(Saisie!N27=data!$S$14,"OK",IF(Saisie!N27=data!$S$15,"OK",IF(Saisie!N27=data!$S$16,"OK",IF(Saisie!N27=data!$S$17,"OK",IF(Saisie!N27=data!$S$18,"OK",IF(Saisie!Q27&lt;&gt;"",IF(Saisie!P27&lt;&gt;"",IF(Saisie!R27&lt;&gt;"","OK","Incomplet"),"Incomplet"),"Incomplet")))))))))))))))))),"Incomplet"),"Incomplet"))</f>
        <v>OK</v>
      </c>
      <c r="AJ27" s="63" t="str">
        <f>IF(S27="","OK",IF(Saisie!S27&lt;&gt;"",IF(Saisie!T27&lt;&gt;"",IF(Saisie!S27=data!$S$2,"OK",IF(Saisie!S27=data!$S$3,"OK",IF(Saisie!S27=data!$S$4,"OK",IF(Saisie!S27=data!$S$5,"OK",IF(Saisie!S27=data!$S$6,"OK",IF(Saisie!S27=data!$S$7,"OK",IF(Saisie!S27=data!$S$8,"OK",IF(Saisie!S27=data!$S$9,"OK",IF(Saisie!S27=data!$S$10,"OK",IF(Saisie!S27=data!$S$11,"OK",IF(Saisie!S27=data!$S$12,"OK",IF(Saisie!S27=data!$S$13,"OK",IF(Saisie!S27=data!$S$14,"OK",IF(Saisie!S27=data!$S$15,"OK",IF(Saisie!S27=data!$S$16,"OK",IF(Saisie!S27=data!$S$17,"OK",IF(Saisie!S27=data!$S$18,"OK",IF(Saisie!V27&lt;&gt;"",IF(Saisie!U27&lt;&gt;"",IF(Saisie!W27&lt;&gt;"","OK","Incomplet"),"Incomplet"),"Incomplet")))))))))))))))))),"Incomplet"),"Incomplet"))</f>
        <v>OK</v>
      </c>
      <c r="AK27" s="63" t="str">
        <f>IF(X27="","OK",IF(Saisie!X27&lt;&gt;"",IF(Saisie!Y27&lt;&gt;"",IF(Saisie!X27=data!$S$2,"OK",IF(Saisie!X27=data!$S$3,"OK",IF(Saisie!X27=data!$S$4,"OK",IF(Saisie!X27=data!$S$5,"OK",IF(Saisie!X27=data!$S$6,"OK",IF(Saisie!X27=data!$S$7,"OK",IF(Saisie!X27=data!$S$8,"OK",IF(Saisie!X27=data!$S$9,"OK",IF(Saisie!X27=data!$S$10,"OK",IF(Saisie!X27=data!$S$11,"OK",IF(Saisie!X27=data!$S$12,"OK",IF(Saisie!X27=data!$S$13,"OK",IF(Saisie!X27=data!$S$14,"OK",IF(Saisie!X27=data!$S$15,"OK",IF(Saisie!X27=data!$S$16,"OK",IF(Saisie!X27=data!$S$17,"OK",IF(Saisie!X27=data!$S$18,"OK",IF(Saisie!AA27&lt;&gt;"",IF(Saisie!Z27&lt;&gt;"",IF(Saisie!AB27&lt;&gt;"","OK","Incomplet"),"Incomplet"),"Incomplet")))))))))))))))))),"Incomplet"),"Incomplet"))</f>
        <v>OK</v>
      </c>
      <c r="AL27" s="63" t="str">
        <f>IF(AC27="","OK",IF(Saisie!AC27&lt;&gt;"",IF(Saisie!AD27&lt;&gt;"",IF(Saisie!AC27=data!$S$2,"OK",IF(Saisie!AC27=data!$S$3,"OK",IF(Saisie!AC27=data!$S$4,"OK",IF(Saisie!AC27=data!$S$5,"OK",IF(Saisie!AC27=data!$S$6,"OK",IF(Saisie!AC27=data!$S$7,"OK",IF(Saisie!AC27=data!$S$8,"OK",IF(Saisie!AC27=data!$S$9,"OK",IF(Saisie!AC27=data!$S$10,"OK",IF(Saisie!AC27=data!$S$11,"OK",IF(Saisie!AC27=data!$S$12,"OK",IF(Saisie!AC27=data!$S$13,"OK",IF(Saisie!AC27=data!$S$14,"OK",IF(Saisie!AC27=data!$S$15,"OK",IF(Saisie!AC27=data!$S$16,"OK",IF(Saisie!AC27=data!$S$17,"OK",IF(Saisie!AC27=data!$S$18,"OK",IF(Saisie!AF27&lt;&gt;"",IF(Saisie!AE27&lt;&gt;"",IF(Saisie!AG27&lt;&gt;"","OK","Incomplet"),"Incomplet"),"Incomplet")))))))))))))))))),"Incomplet"),"Incomplet"))</f>
        <v>OK</v>
      </c>
      <c r="AM27" s="63"/>
    </row>
    <row r="28" spans="1:39" s="25" customFormat="1" ht="16.5" thickBot="1">
      <c r="A28" s="76">
        <f t="shared" si="1"/>
        <v>43823</v>
      </c>
      <c r="B28" s="116" t="str">
        <f>IF(G28&lt;&gt;"",IF(Frais!C29&lt;&gt;"",IF(Frais!C29=data!$U$2,IF(Saisie!C28&lt;&gt;"",IF(Saisie!C28=data!$U$2,"OUI","NON"),"NON"),"NON"),"NON"),"")</f>
        <v/>
      </c>
      <c r="C28" s="74" t="str">
        <f>IF(E28&lt;&gt;"",IF(AH28=data!$T$3,IF(AI28=data!$T$3,IF(AJ28=data!$T$3,IF(AK28=data!$T$3,IF(AL28=data!$T$3,"OUI","Incomplet"),"Incomplet"),"Incomplet"),"Incomplet"),"Incomplet"),"Incomplet")</f>
        <v>Incomplet</v>
      </c>
      <c r="D28" s="75">
        <f>(H28-G28)-IF(E28&lt;&gt;"",IF(E28=data!$T$4,(Frais!F29-Frais!E29),IF((H28-G28)&gt;=data!$P$9,data!$P$11,0)))</f>
        <v>0</v>
      </c>
      <c r="E28" s="53"/>
      <c r="F28" s="61">
        <f t="shared" si="0"/>
        <v>0</v>
      </c>
      <c r="G28" s="149"/>
      <c r="H28" s="150"/>
      <c r="I28" s="122"/>
      <c r="J28" s="154"/>
      <c r="K28" s="35"/>
      <c r="L28" s="36"/>
      <c r="M28" s="44"/>
      <c r="N28" s="122"/>
      <c r="O28" s="154"/>
      <c r="P28" s="35"/>
      <c r="Q28" s="36"/>
      <c r="R28" s="44"/>
      <c r="S28" s="122"/>
      <c r="T28" s="154"/>
      <c r="U28" s="35"/>
      <c r="V28" s="36"/>
      <c r="W28" s="44"/>
      <c r="X28" s="122"/>
      <c r="Y28" s="154"/>
      <c r="Z28" s="35"/>
      <c r="AA28" s="36"/>
      <c r="AB28" s="44"/>
      <c r="AC28" s="122"/>
      <c r="AD28" s="154"/>
      <c r="AE28" s="35"/>
      <c r="AF28" s="36"/>
      <c r="AG28" s="44"/>
      <c r="AH28" s="63" t="str">
        <f>IF(Saisie!I28&lt;&gt;"",IF(Saisie!J28&lt;&gt;"",IF(Saisie!I28=data!$S$2,"OK",IF(Saisie!I28=data!$S$3,"OK",IF(Saisie!I28=data!$S$4,"OK",IF(Saisie!I28=data!$S$5,"OK",IF(Saisie!I28=data!$S$6,"OK",IF(Saisie!I28=data!$S$7,"OK",IF(Saisie!I28=data!$S$8,"OK",IF(Saisie!I28=data!$S$9,"OK",IF(Saisie!I28=data!$S$10,"OK",IF(Saisie!I28=data!$S$11,"OK",IF(Saisie!I28=data!$S$12,"OK",IF(Saisie!I28=data!$S$13,"OK",IF(Saisie!I28=data!$S$14,"OK",IF(Saisie!I28=data!$S$15,"OK",IF(Saisie!I28=data!$S$16,"OK",IF(Saisie!I28=data!$S$17,"OK",IF(Saisie!I28=data!$S$18,"OK",IF(Saisie!L28&lt;&gt;"",IF(Saisie!K28&lt;&gt;"",IF(Saisie!M28&lt;&gt;"","OK","Incomplet"),"Incomplet"),"Incomplet")))))))))))))))))),"Incomplet"),"Incomplet")</f>
        <v>Incomplet</v>
      </c>
      <c r="AI28" s="63" t="str">
        <f>IF(N28="","OK",IF(Saisie!N28&lt;&gt;"",IF(Saisie!O28&lt;&gt;"",IF(Saisie!N28=data!$S$2,"OK",IF(Saisie!N28=data!$S$3,"OK",IF(Saisie!N28=data!$S$4,"OK",IF(Saisie!N28=data!$S$5,"OK",IF(Saisie!N28=data!$S$6,"OK",IF(Saisie!N28=data!$S$7,"OK",IF(Saisie!N28=data!$S$8,"OK",IF(Saisie!N28=data!$S$9,"OK",IF(Saisie!N28=data!$S$10,"OK",IF(Saisie!N28=data!$S$11,"OK",IF(Saisie!N28=data!$S$12,"OK",IF(Saisie!N28=data!$S$13,"OK",IF(Saisie!N28=data!$S$14,"OK",IF(Saisie!N28=data!$S$15,"OK",IF(Saisie!N28=data!$S$16,"OK",IF(Saisie!N28=data!$S$17,"OK",IF(Saisie!N28=data!$S$18,"OK",IF(Saisie!Q28&lt;&gt;"",IF(Saisie!P28&lt;&gt;"",IF(Saisie!R28&lt;&gt;"","OK","Incomplet"),"Incomplet"),"Incomplet")))))))))))))))))),"Incomplet"),"Incomplet"))</f>
        <v>OK</v>
      </c>
      <c r="AJ28" s="63" t="str">
        <f>IF(S28="","OK",IF(Saisie!S28&lt;&gt;"",IF(Saisie!T28&lt;&gt;"",IF(Saisie!S28=data!$S$2,"OK",IF(Saisie!S28=data!$S$3,"OK",IF(Saisie!S28=data!$S$4,"OK",IF(Saisie!S28=data!$S$5,"OK",IF(Saisie!S28=data!$S$6,"OK",IF(Saisie!S28=data!$S$7,"OK",IF(Saisie!S28=data!$S$8,"OK",IF(Saisie!S28=data!$S$9,"OK",IF(Saisie!S28=data!$S$10,"OK",IF(Saisie!S28=data!$S$11,"OK",IF(Saisie!S28=data!$S$12,"OK",IF(Saisie!S28=data!$S$13,"OK",IF(Saisie!S28=data!$S$14,"OK",IF(Saisie!S28=data!$S$15,"OK",IF(Saisie!S28=data!$S$16,"OK",IF(Saisie!S28=data!$S$17,"OK",IF(Saisie!S28=data!$S$18,"OK",IF(Saisie!V28&lt;&gt;"",IF(Saisie!U28&lt;&gt;"",IF(Saisie!W28&lt;&gt;"","OK","Incomplet"),"Incomplet"),"Incomplet")))))))))))))))))),"Incomplet"),"Incomplet"))</f>
        <v>OK</v>
      </c>
      <c r="AK28" s="63" t="str">
        <f>IF(X28="","OK",IF(Saisie!X28&lt;&gt;"",IF(Saisie!Y28&lt;&gt;"",IF(Saisie!X28=data!$S$2,"OK",IF(Saisie!X28=data!$S$3,"OK",IF(Saisie!X28=data!$S$4,"OK",IF(Saisie!X28=data!$S$5,"OK",IF(Saisie!X28=data!$S$6,"OK",IF(Saisie!X28=data!$S$7,"OK",IF(Saisie!X28=data!$S$8,"OK",IF(Saisie!X28=data!$S$9,"OK",IF(Saisie!X28=data!$S$10,"OK",IF(Saisie!X28=data!$S$11,"OK",IF(Saisie!X28=data!$S$12,"OK",IF(Saisie!X28=data!$S$13,"OK",IF(Saisie!X28=data!$S$14,"OK",IF(Saisie!X28=data!$S$15,"OK",IF(Saisie!X28=data!$S$16,"OK",IF(Saisie!X28=data!$S$17,"OK",IF(Saisie!X28=data!$S$18,"OK",IF(Saisie!AA28&lt;&gt;"",IF(Saisie!Z28&lt;&gt;"",IF(Saisie!AB28&lt;&gt;"","OK","Incomplet"),"Incomplet"),"Incomplet")))))))))))))))))),"Incomplet"),"Incomplet"))</f>
        <v>OK</v>
      </c>
      <c r="AL28" s="63" t="str">
        <f>IF(AC28="","OK",IF(Saisie!AC28&lt;&gt;"",IF(Saisie!AD28&lt;&gt;"",IF(Saisie!AC28=data!$S$2,"OK",IF(Saisie!AC28=data!$S$3,"OK",IF(Saisie!AC28=data!$S$4,"OK",IF(Saisie!AC28=data!$S$5,"OK",IF(Saisie!AC28=data!$S$6,"OK",IF(Saisie!AC28=data!$S$7,"OK",IF(Saisie!AC28=data!$S$8,"OK",IF(Saisie!AC28=data!$S$9,"OK",IF(Saisie!AC28=data!$S$10,"OK",IF(Saisie!AC28=data!$S$11,"OK",IF(Saisie!AC28=data!$S$12,"OK",IF(Saisie!AC28=data!$S$13,"OK",IF(Saisie!AC28=data!$S$14,"OK",IF(Saisie!AC28=data!$S$15,"OK",IF(Saisie!AC28=data!$S$16,"OK",IF(Saisie!AC28=data!$S$17,"OK",IF(Saisie!AC28=data!$S$18,"OK",IF(Saisie!AF28&lt;&gt;"",IF(Saisie!AE28&lt;&gt;"",IF(Saisie!AG28&lt;&gt;"","OK","Incomplet"),"Incomplet"),"Incomplet")))))))))))))))))),"Incomplet"),"Incomplet"))</f>
        <v>OK</v>
      </c>
      <c r="AM28" s="63"/>
    </row>
    <row r="29" spans="1:39" s="25" customFormat="1" ht="16.5" thickBot="1">
      <c r="A29" s="76">
        <f t="shared" si="1"/>
        <v>43824</v>
      </c>
      <c r="B29" s="116" t="str">
        <f>IF(G29&lt;&gt;"",IF(Frais!C30&lt;&gt;"",IF(Frais!C30=data!$U$2,IF(Saisie!C29&lt;&gt;"",IF(Saisie!C29=data!$U$2,"OUI","NON"),"NON"),"NON"),"NON"),"")</f>
        <v/>
      </c>
      <c r="C29" s="74" t="str">
        <f>IF(E29&lt;&gt;"",IF(AH29=data!$T$3,IF(AI29=data!$T$3,IF(AJ29=data!$T$3,IF(AK29=data!$T$3,IF(AL29=data!$T$3,"OUI","Incomplet"),"Incomplet"),"Incomplet"),"Incomplet"),"Incomplet"),"Incomplet")</f>
        <v>Incomplet</v>
      </c>
      <c r="D29" s="75">
        <f>(H29-G29)-IF(E29&lt;&gt;"",IF(E29=data!$T$4,(Frais!F30-Frais!E30),IF((H29-G29)&gt;=data!$P$9,data!$P$11,0)))</f>
        <v>0</v>
      </c>
      <c r="E29" s="53"/>
      <c r="F29" s="61">
        <f t="shared" si="0"/>
        <v>0</v>
      </c>
      <c r="G29" s="149"/>
      <c r="H29" s="150"/>
      <c r="I29" s="122"/>
      <c r="J29" s="154"/>
      <c r="K29" s="35"/>
      <c r="L29" s="36"/>
      <c r="M29" s="44"/>
      <c r="N29" s="122"/>
      <c r="O29" s="154"/>
      <c r="P29" s="35"/>
      <c r="Q29" s="36"/>
      <c r="R29" s="44"/>
      <c r="S29" s="122"/>
      <c r="T29" s="154"/>
      <c r="U29" s="35"/>
      <c r="V29" s="36"/>
      <c r="W29" s="44"/>
      <c r="X29" s="122"/>
      <c r="Y29" s="154"/>
      <c r="Z29" s="35"/>
      <c r="AA29" s="36"/>
      <c r="AB29" s="44"/>
      <c r="AC29" s="122"/>
      <c r="AD29" s="154"/>
      <c r="AE29" s="35"/>
      <c r="AF29" s="36"/>
      <c r="AG29" s="44"/>
      <c r="AH29" s="63" t="str">
        <f>IF(Saisie!I29&lt;&gt;"",IF(Saisie!J29&lt;&gt;"",IF(Saisie!I29=data!$S$2,"OK",IF(Saisie!I29=data!$S$3,"OK",IF(Saisie!I29=data!$S$4,"OK",IF(Saisie!I29=data!$S$5,"OK",IF(Saisie!I29=data!$S$6,"OK",IF(Saisie!I29=data!$S$7,"OK",IF(Saisie!I29=data!$S$8,"OK",IF(Saisie!I29=data!$S$9,"OK",IF(Saisie!I29=data!$S$10,"OK",IF(Saisie!I29=data!$S$11,"OK",IF(Saisie!I29=data!$S$12,"OK",IF(Saisie!I29=data!$S$13,"OK",IF(Saisie!I29=data!$S$14,"OK",IF(Saisie!I29=data!$S$15,"OK",IF(Saisie!I29=data!$S$16,"OK",IF(Saisie!I29=data!$S$17,"OK",IF(Saisie!I29=data!$S$18,"OK",IF(Saisie!L29&lt;&gt;"",IF(Saisie!K29&lt;&gt;"",IF(Saisie!M29&lt;&gt;"","OK","Incomplet"),"Incomplet"),"Incomplet")))))))))))))))))),"Incomplet"),"Incomplet")</f>
        <v>Incomplet</v>
      </c>
      <c r="AI29" s="63" t="str">
        <f>IF(N29="","OK",IF(Saisie!N29&lt;&gt;"",IF(Saisie!O29&lt;&gt;"",IF(Saisie!N29=data!$S$2,"OK",IF(Saisie!N29=data!$S$3,"OK",IF(Saisie!N29=data!$S$4,"OK",IF(Saisie!N29=data!$S$5,"OK",IF(Saisie!N29=data!$S$6,"OK",IF(Saisie!N29=data!$S$7,"OK",IF(Saisie!N29=data!$S$8,"OK",IF(Saisie!N29=data!$S$9,"OK",IF(Saisie!N29=data!$S$10,"OK",IF(Saisie!N29=data!$S$11,"OK",IF(Saisie!N29=data!$S$12,"OK",IF(Saisie!N29=data!$S$13,"OK",IF(Saisie!N29=data!$S$14,"OK",IF(Saisie!N29=data!$S$15,"OK",IF(Saisie!N29=data!$S$16,"OK",IF(Saisie!N29=data!$S$17,"OK",IF(Saisie!N29=data!$S$18,"OK",IF(Saisie!Q29&lt;&gt;"",IF(Saisie!P29&lt;&gt;"",IF(Saisie!R29&lt;&gt;"","OK","Incomplet"),"Incomplet"),"Incomplet")))))))))))))))))),"Incomplet"),"Incomplet"))</f>
        <v>OK</v>
      </c>
      <c r="AJ29" s="63" t="str">
        <f>IF(S29="","OK",IF(Saisie!S29&lt;&gt;"",IF(Saisie!T29&lt;&gt;"",IF(Saisie!S29=data!$S$2,"OK",IF(Saisie!S29=data!$S$3,"OK",IF(Saisie!S29=data!$S$4,"OK",IF(Saisie!S29=data!$S$5,"OK",IF(Saisie!S29=data!$S$6,"OK",IF(Saisie!S29=data!$S$7,"OK",IF(Saisie!S29=data!$S$8,"OK",IF(Saisie!S29=data!$S$9,"OK",IF(Saisie!S29=data!$S$10,"OK",IF(Saisie!S29=data!$S$11,"OK",IF(Saisie!S29=data!$S$12,"OK",IF(Saisie!S29=data!$S$13,"OK",IF(Saisie!S29=data!$S$14,"OK",IF(Saisie!S29=data!$S$15,"OK",IF(Saisie!S29=data!$S$16,"OK",IF(Saisie!S29=data!$S$17,"OK",IF(Saisie!S29=data!$S$18,"OK",IF(Saisie!V29&lt;&gt;"",IF(Saisie!U29&lt;&gt;"",IF(Saisie!W29&lt;&gt;"","OK","Incomplet"),"Incomplet"),"Incomplet")))))))))))))))))),"Incomplet"),"Incomplet"))</f>
        <v>OK</v>
      </c>
      <c r="AK29" s="63" t="str">
        <f>IF(X29="","OK",IF(Saisie!X29&lt;&gt;"",IF(Saisie!Y29&lt;&gt;"",IF(Saisie!X29=data!$S$2,"OK",IF(Saisie!X29=data!$S$3,"OK",IF(Saisie!X29=data!$S$4,"OK",IF(Saisie!X29=data!$S$5,"OK",IF(Saisie!X29=data!$S$6,"OK",IF(Saisie!X29=data!$S$7,"OK",IF(Saisie!X29=data!$S$8,"OK",IF(Saisie!X29=data!$S$9,"OK",IF(Saisie!X29=data!$S$10,"OK",IF(Saisie!X29=data!$S$11,"OK",IF(Saisie!X29=data!$S$12,"OK",IF(Saisie!X29=data!$S$13,"OK",IF(Saisie!X29=data!$S$14,"OK",IF(Saisie!X29=data!$S$15,"OK",IF(Saisie!X29=data!$S$16,"OK",IF(Saisie!X29=data!$S$17,"OK",IF(Saisie!X29=data!$S$18,"OK",IF(Saisie!AA29&lt;&gt;"",IF(Saisie!Z29&lt;&gt;"",IF(Saisie!AB29&lt;&gt;"","OK","Incomplet"),"Incomplet"),"Incomplet")))))))))))))))))),"Incomplet"),"Incomplet"))</f>
        <v>OK</v>
      </c>
      <c r="AL29" s="63" t="str">
        <f>IF(AC29="","OK",IF(Saisie!AC29&lt;&gt;"",IF(Saisie!AD29&lt;&gt;"",IF(Saisie!AC29=data!$S$2,"OK",IF(Saisie!AC29=data!$S$3,"OK",IF(Saisie!AC29=data!$S$4,"OK",IF(Saisie!AC29=data!$S$5,"OK",IF(Saisie!AC29=data!$S$6,"OK",IF(Saisie!AC29=data!$S$7,"OK",IF(Saisie!AC29=data!$S$8,"OK",IF(Saisie!AC29=data!$S$9,"OK",IF(Saisie!AC29=data!$S$10,"OK",IF(Saisie!AC29=data!$S$11,"OK",IF(Saisie!AC29=data!$S$12,"OK",IF(Saisie!AC29=data!$S$13,"OK",IF(Saisie!AC29=data!$S$14,"OK",IF(Saisie!AC29=data!$S$15,"OK",IF(Saisie!AC29=data!$S$16,"OK",IF(Saisie!AC29=data!$S$17,"OK",IF(Saisie!AC29=data!$S$18,"OK",IF(Saisie!AF29&lt;&gt;"",IF(Saisie!AE29&lt;&gt;"",IF(Saisie!AG29&lt;&gt;"","OK","Incomplet"),"Incomplet"),"Incomplet")))))))))))))))))),"Incomplet"),"Incomplet"))</f>
        <v>OK</v>
      </c>
      <c r="AM29" s="63"/>
    </row>
    <row r="30" spans="1:39" s="25" customFormat="1" ht="16.5" thickBot="1">
      <c r="A30" s="76">
        <f t="shared" si="1"/>
        <v>43825</v>
      </c>
      <c r="B30" s="116" t="str">
        <f>IF(G30&lt;&gt;"",IF(Frais!C31&lt;&gt;"",IF(Frais!C31=data!$U$2,IF(Saisie!C30&lt;&gt;"",IF(Saisie!C30=data!$U$2,"OUI","NON"),"NON"),"NON"),"NON"),"")</f>
        <v/>
      </c>
      <c r="C30" s="74" t="str">
        <f>IF(E30&lt;&gt;"",IF(AH30=data!$T$3,IF(AI30=data!$T$3,IF(AJ30=data!$T$3,IF(AK30=data!$T$3,IF(AL30=data!$T$3,"OUI","Incomplet"),"Incomplet"),"Incomplet"),"Incomplet"),"Incomplet"),"Incomplet")</f>
        <v>Incomplet</v>
      </c>
      <c r="D30" s="75">
        <f>(H30-G30)-IF(E30&lt;&gt;"",IF(E30=data!$T$4,(Frais!F31-Frais!E31),IF((H30-G30)&gt;=data!$P$9,data!$P$11,0)))</f>
        <v>0</v>
      </c>
      <c r="E30" s="53"/>
      <c r="F30" s="61">
        <f t="shared" si="0"/>
        <v>0</v>
      </c>
      <c r="G30" s="149"/>
      <c r="H30" s="150"/>
      <c r="I30" s="122"/>
      <c r="J30" s="154"/>
      <c r="K30" s="35"/>
      <c r="L30" s="36"/>
      <c r="M30" s="44"/>
      <c r="N30" s="122"/>
      <c r="O30" s="154"/>
      <c r="P30" s="35"/>
      <c r="Q30" s="36"/>
      <c r="R30" s="44"/>
      <c r="S30" s="122"/>
      <c r="T30" s="154"/>
      <c r="U30" s="35"/>
      <c r="V30" s="36"/>
      <c r="W30" s="44"/>
      <c r="X30" s="122"/>
      <c r="Y30" s="154"/>
      <c r="Z30" s="35"/>
      <c r="AA30" s="36"/>
      <c r="AB30" s="44"/>
      <c r="AC30" s="122"/>
      <c r="AD30" s="154"/>
      <c r="AE30" s="35"/>
      <c r="AF30" s="36"/>
      <c r="AG30" s="44"/>
      <c r="AH30" s="63" t="str">
        <f>IF(Saisie!I30&lt;&gt;"",IF(Saisie!J30&lt;&gt;"",IF(Saisie!I30=data!$S$2,"OK",IF(Saisie!I30=data!$S$3,"OK",IF(Saisie!I30=data!$S$4,"OK",IF(Saisie!I30=data!$S$5,"OK",IF(Saisie!I30=data!$S$6,"OK",IF(Saisie!I30=data!$S$7,"OK",IF(Saisie!I30=data!$S$8,"OK",IF(Saisie!I30=data!$S$9,"OK",IF(Saisie!I30=data!$S$10,"OK",IF(Saisie!I30=data!$S$11,"OK",IF(Saisie!I30=data!$S$12,"OK",IF(Saisie!I30=data!$S$13,"OK",IF(Saisie!I30=data!$S$14,"OK",IF(Saisie!I30=data!$S$15,"OK",IF(Saisie!I30=data!$S$16,"OK",IF(Saisie!I30=data!$S$17,"OK",IF(Saisie!I30=data!$S$18,"OK",IF(Saisie!L30&lt;&gt;"",IF(Saisie!K30&lt;&gt;"",IF(Saisie!M30&lt;&gt;"","OK","Incomplet"),"Incomplet"),"Incomplet")))))))))))))))))),"Incomplet"),"Incomplet")</f>
        <v>Incomplet</v>
      </c>
      <c r="AI30" s="63" t="str">
        <f>IF(N30="","OK",IF(Saisie!N30&lt;&gt;"",IF(Saisie!O30&lt;&gt;"",IF(Saisie!N30=data!$S$2,"OK",IF(Saisie!N30=data!$S$3,"OK",IF(Saisie!N30=data!$S$4,"OK",IF(Saisie!N30=data!$S$5,"OK",IF(Saisie!N30=data!$S$6,"OK",IF(Saisie!N30=data!$S$7,"OK",IF(Saisie!N30=data!$S$8,"OK",IF(Saisie!N30=data!$S$9,"OK",IF(Saisie!N30=data!$S$10,"OK",IF(Saisie!N30=data!$S$11,"OK",IF(Saisie!N30=data!$S$12,"OK",IF(Saisie!N30=data!$S$13,"OK",IF(Saisie!N30=data!$S$14,"OK",IF(Saisie!N30=data!$S$15,"OK",IF(Saisie!N30=data!$S$16,"OK",IF(Saisie!N30=data!$S$17,"OK",IF(Saisie!N30=data!$S$18,"OK",IF(Saisie!Q30&lt;&gt;"",IF(Saisie!P30&lt;&gt;"",IF(Saisie!R30&lt;&gt;"","OK","Incomplet"),"Incomplet"),"Incomplet")))))))))))))))))),"Incomplet"),"Incomplet"))</f>
        <v>OK</v>
      </c>
      <c r="AJ30" s="63" t="str">
        <f>IF(S30="","OK",IF(Saisie!S30&lt;&gt;"",IF(Saisie!T30&lt;&gt;"",IF(Saisie!S30=data!$S$2,"OK",IF(Saisie!S30=data!$S$3,"OK",IF(Saisie!S30=data!$S$4,"OK",IF(Saisie!S30=data!$S$5,"OK",IF(Saisie!S30=data!$S$6,"OK",IF(Saisie!S30=data!$S$7,"OK",IF(Saisie!S30=data!$S$8,"OK",IF(Saisie!S30=data!$S$9,"OK",IF(Saisie!S30=data!$S$10,"OK",IF(Saisie!S30=data!$S$11,"OK",IF(Saisie!S30=data!$S$12,"OK",IF(Saisie!S30=data!$S$13,"OK",IF(Saisie!S30=data!$S$14,"OK",IF(Saisie!S30=data!$S$15,"OK",IF(Saisie!S30=data!$S$16,"OK",IF(Saisie!S30=data!$S$17,"OK",IF(Saisie!S30=data!$S$18,"OK",IF(Saisie!V30&lt;&gt;"",IF(Saisie!U30&lt;&gt;"",IF(Saisie!W30&lt;&gt;"","OK","Incomplet"),"Incomplet"),"Incomplet")))))))))))))))))),"Incomplet"),"Incomplet"))</f>
        <v>OK</v>
      </c>
      <c r="AK30" s="63" t="str">
        <f>IF(X30="","OK",IF(Saisie!X30&lt;&gt;"",IF(Saisie!Y30&lt;&gt;"",IF(Saisie!X30=data!$S$2,"OK",IF(Saisie!X30=data!$S$3,"OK",IF(Saisie!X30=data!$S$4,"OK",IF(Saisie!X30=data!$S$5,"OK",IF(Saisie!X30=data!$S$6,"OK",IF(Saisie!X30=data!$S$7,"OK",IF(Saisie!X30=data!$S$8,"OK",IF(Saisie!X30=data!$S$9,"OK",IF(Saisie!X30=data!$S$10,"OK",IF(Saisie!X30=data!$S$11,"OK",IF(Saisie!X30=data!$S$12,"OK",IF(Saisie!X30=data!$S$13,"OK",IF(Saisie!X30=data!$S$14,"OK",IF(Saisie!X30=data!$S$15,"OK",IF(Saisie!X30=data!$S$16,"OK",IF(Saisie!X30=data!$S$17,"OK",IF(Saisie!X30=data!$S$18,"OK",IF(Saisie!AA30&lt;&gt;"",IF(Saisie!Z30&lt;&gt;"",IF(Saisie!AB30&lt;&gt;"","OK","Incomplet"),"Incomplet"),"Incomplet")))))))))))))))))),"Incomplet"),"Incomplet"))</f>
        <v>OK</v>
      </c>
      <c r="AL30" s="63" t="str">
        <f>IF(AC30="","OK",IF(Saisie!AC30&lt;&gt;"",IF(Saisie!AD30&lt;&gt;"",IF(Saisie!AC30=data!$S$2,"OK",IF(Saisie!AC30=data!$S$3,"OK",IF(Saisie!AC30=data!$S$4,"OK",IF(Saisie!AC30=data!$S$5,"OK",IF(Saisie!AC30=data!$S$6,"OK",IF(Saisie!AC30=data!$S$7,"OK",IF(Saisie!AC30=data!$S$8,"OK",IF(Saisie!AC30=data!$S$9,"OK",IF(Saisie!AC30=data!$S$10,"OK",IF(Saisie!AC30=data!$S$11,"OK",IF(Saisie!AC30=data!$S$12,"OK",IF(Saisie!AC30=data!$S$13,"OK",IF(Saisie!AC30=data!$S$14,"OK",IF(Saisie!AC30=data!$S$15,"OK",IF(Saisie!AC30=data!$S$16,"OK",IF(Saisie!AC30=data!$S$17,"OK",IF(Saisie!AC30=data!$S$18,"OK",IF(Saisie!AF30&lt;&gt;"",IF(Saisie!AE30&lt;&gt;"",IF(Saisie!AG30&lt;&gt;"","OK","Incomplet"),"Incomplet"),"Incomplet")))))))))))))))))),"Incomplet"),"Incomplet"))</f>
        <v>OK</v>
      </c>
      <c r="AM30" s="63"/>
    </row>
    <row r="31" spans="1:39" s="25" customFormat="1" ht="16.5" thickBot="1">
      <c r="A31" s="76">
        <f t="shared" si="1"/>
        <v>43826</v>
      </c>
      <c r="B31" s="116" t="str">
        <f>IF(G31&lt;&gt;"",IF(Frais!C32&lt;&gt;"",IF(Frais!C32=data!$U$2,IF(Saisie!C31&lt;&gt;"",IF(Saisie!C31=data!$U$2,"OUI","NON"),"NON"),"NON"),"NON"),"")</f>
        <v/>
      </c>
      <c r="C31" s="74" t="str">
        <f>IF(E31&lt;&gt;"",IF(AH31=data!$T$3,IF(AI31=data!$T$3,IF(AJ31=data!$T$3,IF(AK31=data!$T$3,IF(AL31=data!$T$3,"OUI","Incomplet"),"Incomplet"),"Incomplet"),"Incomplet"),"Incomplet"),"Incomplet")</f>
        <v>Incomplet</v>
      </c>
      <c r="D31" s="75">
        <f>(H31-G31)-IF(E31&lt;&gt;"",IF(E31=data!$T$4,(Frais!F32-Frais!E32),IF((H31-G31)&gt;=data!$P$9,data!$P$11,0)))</f>
        <v>0</v>
      </c>
      <c r="E31" s="53"/>
      <c r="F31" s="61">
        <f t="shared" si="0"/>
        <v>0</v>
      </c>
      <c r="G31" s="149"/>
      <c r="H31" s="150"/>
      <c r="I31" s="122"/>
      <c r="J31" s="154"/>
      <c r="K31" s="35"/>
      <c r="L31" s="36"/>
      <c r="M31" s="44"/>
      <c r="N31" s="122"/>
      <c r="O31" s="154"/>
      <c r="P31" s="35"/>
      <c r="Q31" s="36"/>
      <c r="R31" s="44"/>
      <c r="S31" s="122"/>
      <c r="T31" s="154"/>
      <c r="U31" s="35"/>
      <c r="V31" s="36"/>
      <c r="W31" s="44"/>
      <c r="X31" s="122"/>
      <c r="Y31" s="154"/>
      <c r="Z31" s="35"/>
      <c r="AA31" s="36"/>
      <c r="AB31" s="44"/>
      <c r="AC31" s="122"/>
      <c r="AD31" s="154"/>
      <c r="AE31" s="35"/>
      <c r="AF31" s="36"/>
      <c r="AG31" s="44"/>
      <c r="AH31" s="63" t="str">
        <f>IF(Saisie!I31&lt;&gt;"",IF(Saisie!J31&lt;&gt;"",IF(Saisie!I31=data!$S$2,"OK",IF(Saisie!I31=data!$S$3,"OK",IF(Saisie!I31=data!$S$4,"OK",IF(Saisie!I31=data!$S$5,"OK",IF(Saisie!I31=data!$S$6,"OK",IF(Saisie!I31=data!$S$7,"OK",IF(Saisie!I31=data!$S$8,"OK",IF(Saisie!I31=data!$S$9,"OK",IF(Saisie!I31=data!$S$10,"OK",IF(Saisie!I31=data!$S$11,"OK",IF(Saisie!I31=data!$S$12,"OK",IF(Saisie!I31=data!$S$13,"OK",IF(Saisie!I31=data!$S$14,"OK",IF(Saisie!I31=data!$S$15,"OK",IF(Saisie!I31=data!$S$16,"OK",IF(Saisie!I31=data!$S$17,"OK",IF(Saisie!I31=data!$S$18,"OK",IF(Saisie!L31&lt;&gt;"",IF(Saisie!K31&lt;&gt;"",IF(Saisie!M31&lt;&gt;"","OK","Incomplet"),"Incomplet"),"Incomplet")))))))))))))))))),"Incomplet"),"Incomplet")</f>
        <v>Incomplet</v>
      </c>
      <c r="AI31" s="63" t="str">
        <f>IF(N31="","OK",IF(Saisie!N31&lt;&gt;"",IF(Saisie!O31&lt;&gt;"",IF(Saisie!N31=data!$S$2,"OK",IF(Saisie!N31=data!$S$3,"OK",IF(Saisie!N31=data!$S$4,"OK",IF(Saisie!N31=data!$S$5,"OK",IF(Saisie!N31=data!$S$6,"OK",IF(Saisie!N31=data!$S$7,"OK",IF(Saisie!N31=data!$S$8,"OK",IF(Saisie!N31=data!$S$9,"OK",IF(Saisie!N31=data!$S$10,"OK",IF(Saisie!N31=data!$S$11,"OK",IF(Saisie!N31=data!$S$12,"OK",IF(Saisie!N31=data!$S$13,"OK",IF(Saisie!N31=data!$S$14,"OK",IF(Saisie!N31=data!$S$15,"OK",IF(Saisie!N31=data!$S$16,"OK",IF(Saisie!N31=data!$S$17,"OK",IF(Saisie!N31=data!$S$18,"OK",IF(Saisie!Q31&lt;&gt;"",IF(Saisie!P31&lt;&gt;"",IF(Saisie!R31&lt;&gt;"","OK","Incomplet"),"Incomplet"),"Incomplet")))))))))))))))))),"Incomplet"),"Incomplet"))</f>
        <v>OK</v>
      </c>
      <c r="AJ31" s="63" t="str">
        <f>IF(S31="","OK",IF(Saisie!S31&lt;&gt;"",IF(Saisie!T31&lt;&gt;"",IF(Saisie!S31=data!$S$2,"OK",IF(Saisie!S31=data!$S$3,"OK",IF(Saisie!S31=data!$S$4,"OK",IF(Saisie!S31=data!$S$5,"OK",IF(Saisie!S31=data!$S$6,"OK",IF(Saisie!S31=data!$S$7,"OK",IF(Saisie!S31=data!$S$8,"OK",IF(Saisie!S31=data!$S$9,"OK",IF(Saisie!S31=data!$S$10,"OK",IF(Saisie!S31=data!$S$11,"OK",IF(Saisie!S31=data!$S$12,"OK",IF(Saisie!S31=data!$S$13,"OK",IF(Saisie!S31=data!$S$14,"OK",IF(Saisie!S31=data!$S$15,"OK",IF(Saisie!S31=data!$S$16,"OK",IF(Saisie!S31=data!$S$17,"OK",IF(Saisie!S31=data!$S$18,"OK",IF(Saisie!V31&lt;&gt;"",IF(Saisie!U31&lt;&gt;"",IF(Saisie!W31&lt;&gt;"","OK","Incomplet"),"Incomplet"),"Incomplet")))))))))))))))))),"Incomplet"),"Incomplet"))</f>
        <v>OK</v>
      </c>
      <c r="AK31" s="63" t="str">
        <f>IF(X31="","OK",IF(Saisie!X31&lt;&gt;"",IF(Saisie!Y31&lt;&gt;"",IF(Saisie!X31=data!$S$2,"OK",IF(Saisie!X31=data!$S$3,"OK",IF(Saisie!X31=data!$S$4,"OK",IF(Saisie!X31=data!$S$5,"OK",IF(Saisie!X31=data!$S$6,"OK",IF(Saisie!X31=data!$S$7,"OK",IF(Saisie!X31=data!$S$8,"OK",IF(Saisie!X31=data!$S$9,"OK",IF(Saisie!X31=data!$S$10,"OK",IF(Saisie!X31=data!$S$11,"OK",IF(Saisie!X31=data!$S$12,"OK",IF(Saisie!X31=data!$S$13,"OK",IF(Saisie!X31=data!$S$14,"OK",IF(Saisie!X31=data!$S$15,"OK",IF(Saisie!X31=data!$S$16,"OK",IF(Saisie!X31=data!$S$17,"OK",IF(Saisie!X31=data!$S$18,"OK",IF(Saisie!AA31&lt;&gt;"",IF(Saisie!Z31&lt;&gt;"",IF(Saisie!AB31&lt;&gt;"","OK","Incomplet"),"Incomplet"),"Incomplet")))))))))))))))))),"Incomplet"),"Incomplet"))</f>
        <v>OK</v>
      </c>
      <c r="AL31" s="63" t="str">
        <f>IF(AC31="","OK",IF(Saisie!AC31&lt;&gt;"",IF(Saisie!AD31&lt;&gt;"",IF(Saisie!AC31=data!$S$2,"OK",IF(Saisie!AC31=data!$S$3,"OK",IF(Saisie!AC31=data!$S$4,"OK",IF(Saisie!AC31=data!$S$5,"OK",IF(Saisie!AC31=data!$S$6,"OK",IF(Saisie!AC31=data!$S$7,"OK",IF(Saisie!AC31=data!$S$8,"OK",IF(Saisie!AC31=data!$S$9,"OK",IF(Saisie!AC31=data!$S$10,"OK",IF(Saisie!AC31=data!$S$11,"OK",IF(Saisie!AC31=data!$S$12,"OK",IF(Saisie!AC31=data!$S$13,"OK",IF(Saisie!AC31=data!$S$14,"OK",IF(Saisie!AC31=data!$S$15,"OK",IF(Saisie!AC31=data!$S$16,"OK",IF(Saisie!AC31=data!$S$17,"OK",IF(Saisie!AC31=data!$S$18,"OK",IF(Saisie!AF31&lt;&gt;"",IF(Saisie!AE31&lt;&gt;"",IF(Saisie!AG31&lt;&gt;"","OK","Incomplet"),"Incomplet"),"Incomplet")))))))))))))))))),"Incomplet"),"Incomplet"))</f>
        <v>OK</v>
      </c>
      <c r="AM31" s="63"/>
    </row>
    <row r="32" spans="1:39" s="25" customFormat="1" ht="16.5" thickBot="1">
      <c r="A32" s="76">
        <f t="shared" si="1"/>
        <v>43827</v>
      </c>
      <c r="B32" s="116" t="str">
        <f>IF(G32&lt;&gt;"",IF(Frais!C33&lt;&gt;"",IF(Frais!C33=data!$U$2,IF(Saisie!C32&lt;&gt;"",IF(Saisie!C32=data!$U$2,"OUI","NON"),"NON"),"NON"),"NON"),"")</f>
        <v/>
      </c>
      <c r="C32" s="74" t="str">
        <f>IF(E32&lt;&gt;"",IF(AH32=data!$T$3,IF(AI32=data!$T$3,IF(AJ32=data!$T$3,IF(AK32=data!$T$3,IF(AL32=data!$T$3,"OUI","Incomplet"),"Incomplet"),"Incomplet"),"Incomplet"),"Incomplet"),"Incomplet")</f>
        <v>Incomplet</v>
      </c>
      <c r="D32" s="75">
        <f>(H32-G32)-IF(E32&lt;&gt;"",IF(E32=data!$T$4,(Frais!F33-Frais!E33),IF((H32-G32)&gt;=data!$P$9,data!$P$11,0)))</f>
        <v>0</v>
      </c>
      <c r="E32" s="53"/>
      <c r="F32" s="61">
        <f t="shared" si="0"/>
        <v>0</v>
      </c>
      <c r="G32" s="149"/>
      <c r="H32" s="150"/>
      <c r="I32" s="122"/>
      <c r="J32" s="154"/>
      <c r="K32" s="35"/>
      <c r="L32" s="36"/>
      <c r="M32" s="44"/>
      <c r="N32" s="122"/>
      <c r="O32" s="154"/>
      <c r="P32" s="35"/>
      <c r="Q32" s="36"/>
      <c r="R32" s="44"/>
      <c r="S32" s="122"/>
      <c r="T32" s="154"/>
      <c r="U32" s="35"/>
      <c r="V32" s="36"/>
      <c r="W32" s="44"/>
      <c r="X32" s="122"/>
      <c r="Y32" s="154"/>
      <c r="Z32" s="35"/>
      <c r="AA32" s="36"/>
      <c r="AB32" s="44"/>
      <c r="AC32" s="122"/>
      <c r="AD32" s="154"/>
      <c r="AE32" s="35"/>
      <c r="AF32" s="36"/>
      <c r="AG32" s="44"/>
      <c r="AH32" s="63" t="str">
        <f>IF(Saisie!I32&lt;&gt;"",IF(Saisie!J32&lt;&gt;"",IF(Saisie!I32=data!$S$2,"OK",IF(Saisie!I32=data!$S$3,"OK",IF(Saisie!I32=data!$S$4,"OK",IF(Saisie!I32=data!$S$5,"OK",IF(Saisie!I32=data!$S$6,"OK",IF(Saisie!I32=data!$S$7,"OK",IF(Saisie!I32=data!$S$8,"OK",IF(Saisie!I32=data!$S$9,"OK",IF(Saisie!I32=data!$S$10,"OK",IF(Saisie!I32=data!$S$11,"OK",IF(Saisie!I32=data!$S$12,"OK",IF(Saisie!I32=data!$S$13,"OK",IF(Saisie!I32=data!$S$14,"OK",IF(Saisie!I32=data!$S$15,"OK",IF(Saisie!I32=data!$S$16,"OK",IF(Saisie!I32=data!$S$17,"OK",IF(Saisie!I32=data!$S$18,"OK",IF(Saisie!L32&lt;&gt;"",IF(Saisie!K32&lt;&gt;"",IF(Saisie!M32&lt;&gt;"","OK","Incomplet"),"Incomplet"),"Incomplet")))))))))))))))))),"Incomplet"),"Incomplet")</f>
        <v>Incomplet</v>
      </c>
      <c r="AI32" s="63" t="str">
        <f>IF(N32="","OK",IF(Saisie!N32&lt;&gt;"",IF(Saisie!O32&lt;&gt;"",IF(Saisie!N32=data!$S$2,"OK",IF(Saisie!N32=data!$S$3,"OK",IF(Saisie!N32=data!$S$4,"OK",IF(Saisie!N32=data!$S$5,"OK",IF(Saisie!N32=data!$S$6,"OK",IF(Saisie!N32=data!$S$7,"OK",IF(Saisie!N32=data!$S$8,"OK",IF(Saisie!N32=data!$S$9,"OK",IF(Saisie!N32=data!$S$10,"OK",IF(Saisie!N32=data!$S$11,"OK",IF(Saisie!N32=data!$S$12,"OK",IF(Saisie!N32=data!$S$13,"OK",IF(Saisie!N32=data!$S$14,"OK",IF(Saisie!N32=data!$S$15,"OK",IF(Saisie!N32=data!$S$16,"OK",IF(Saisie!N32=data!$S$17,"OK",IF(Saisie!N32=data!$S$18,"OK",IF(Saisie!Q32&lt;&gt;"",IF(Saisie!P32&lt;&gt;"",IF(Saisie!R32&lt;&gt;"","OK","Incomplet"),"Incomplet"),"Incomplet")))))))))))))))))),"Incomplet"),"Incomplet"))</f>
        <v>OK</v>
      </c>
      <c r="AJ32" s="63" t="str">
        <f>IF(S32="","OK",IF(Saisie!S32&lt;&gt;"",IF(Saisie!T32&lt;&gt;"",IF(Saisie!S32=data!$S$2,"OK",IF(Saisie!S32=data!$S$3,"OK",IF(Saisie!S32=data!$S$4,"OK",IF(Saisie!S32=data!$S$5,"OK",IF(Saisie!S32=data!$S$6,"OK",IF(Saisie!S32=data!$S$7,"OK",IF(Saisie!S32=data!$S$8,"OK",IF(Saisie!S32=data!$S$9,"OK",IF(Saisie!S32=data!$S$10,"OK",IF(Saisie!S32=data!$S$11,"OK",IF(Saisie!S32=data!$S$12,"OK",IF(Saisie!S32=data!$S$13,"OK",IF(Saisie!S32=data!$S$14,"OK",IF(Saisie!S32=data!$S$15,"OK",IF(Saisie!S32=data!$S$16,"OK",IF(Saisie!S32=data!$S$17,"OK",IF(Saisie!S32=data!$S$18,"OK",IF(Saisie!V32&lt;&gt;"",IF(Saisie!U32&lt;&gt;"",IF(Saisie!W32&lt;&gt;"","OK","Incomplet"),"Incomplet"),"Incomplet")))))))))))))))))),"Incomplet"),"Incomplet"))</f>
        <v>OK</v>
      </c>
      <c r="AK32" s="63" t="str">
        <f>IF(X32="","OK",IF(Saisie!X32&lt;&gt;"",IF(Saisie!Y32&lt;&gt;"",IF(Saisie!X32=data!$S$2,"OK",IF(Saisie!X32=data!$S$3,"OK",IF(Saisie!X32=data!$S$4,"OK",IF(Saisie!X32=data!$S$5,"OK",IF(Saisie!X32=data!$S$6,"OK",IF(Saisie!X32=data!$S$7,"OK",IF(Saisie!X32=data!$S$8,"OK",IF(Saisie!X32=data!$S$9,"OK",IF(Saisie!X32=data!$S$10,"OK",IF(Saisie!X32=data!$S$11,"OK",IF(Saisie!X32=data!$S$12,"OK",IF(Saisie!X32=data!$S$13,"OK",IF(Saisie!X32=data!$S$14,"OK",IF(Saisie!X32=data!$S$15,"OK",IF(Saisie!X32=data!$S$16,"OK",IF(Saisie!X32=data!$S$17,"OK",IF(Saisie!X32=data!$S$18,"OK",IF(Saisie!AA32&lt;&gt;"",IF(Saisie!Z32&lt;&gt;"",IF(Saisie!AB32&lt;&gt;"","OK","Incomplet"),"Incomplet"),"Incomplet")))))))))))))))))),"Incomplet"),"Incomplet"))</f>
        <v>OK</v>
      </c>
      <c r="AL32" s="63" t="str">
        <f>IF(AC32="","OK",IF(Saisie!AC32&lt;&gt;"",IF(Saisie!AD32&lt;&gt;"",IF(Saisie!AC32=data!$S$2,"OK",IF(Saisie!AC32=data!$S$3,"OK",IF(Saisie!AC32=data!$S$4,"OK",IF(Saisie!AC32=data!$S$5,"OK",IF(Saisie!AC32=data!$S$6,"OK",IF(Saisie!AC32=data!$S$7,"OK",IF(Saisie!AC32=data!$S$8,"OK",IF(Saisie!AC32=data!$S$9,"OK",IF(Saisie!AC32=data!$S$10,"OK",IF(Saisie!AC32=data!$S$11,"OK",IF(Saisie!AC32=data!$S$12,"OK",IF(Saisie!AC32=data!$S$13,"OK",IF(Saisie!AC32=data!$S$14,"OK",IF(Saisie!AC32=data!$S$15,"OK",IF(Saisie!AC32=data!$S$16,"OK",IF(Saisie!AC32=data!$S$17,"OK",IF(Saisie!AC32=data!$S$18,"OK",IF(Saisie!AF32&lt;&gt;"",IF(Saisie!AE32&lt;&gt;"",IF(Saisie!AG32&lt;&gt;"","OK","Incomplet"),"Incomplet"),"Incomplet")))))))))))))))))),"Incomplet"),"Incomplet"))</f>
        <v>OK</v>
      </c>
      <c r="AM32" s="63"/>
    </row>
    <row r="33" spans="1:39" s="25" customFormat="1" ht="16.5" thickBot="1">
      <c r="A33" s="77">
        <f>IF($B$1=data!$Q$2,"",A32+1)</f>
        <v>43828</v>
      </c>
      <c r="B33" s="116" t="str">
        <f>IF(G33&lt;&gt;"",IF(Frais!C34&lt;&gt;"",IF(Frais!C34=data!$U$2,IF(Saisie!C33&lt;&gt;"",IF(Saisie!C33=data!$U$2,"OUI","NON"),"NON"),"NON"),"NON"),"")</f>
        <v/>
      </c>
      <c r="C33" s="74" t="str">
        <f>IF(E33&lt;&gt;"",IF(AH33=data!$T$3,IF(AI33=data!$T$3,IF(AJ33=data!$T$3,IF(AK33=data!$T$3,IF(AL33=data!$T$3,"OUI","Incomplet"),"Incomplet"),"Incomplet"),"Incomplet"),"Incomplet"),"Incomplet")</f>
        <v>Incomplet</v>
      </c>
      <c r="D33" s="75">
        <f>(H33-G33)-IF(E33&lt;&gt;"",IF(E33=data!$T$4,(Frais!F34-Frais!E34),IF((H33-G33)&gt;=data!$P$9,data!$P$11,0)))</f>
        <v>0</v>
      </c>
      <c r="E33" s="53"/>
      <c r="F33" s="61">
        <f t="shared" si="0"/>
        <v>0</v>
      </c>
      <c r="G33" s="149"/>
      <c r="H33" s="150"/>
      <c r="I33" s="122"/>
      <c r="J33" s="154"/>
      <c r="K33" s="35"/>
      <c r="L33" s="36"/>
      <c r="M33" s="44"/>
      <c r="N33" s="122"/>
      <c r="O33" s="154"/>
      <c r="P33" s="35"/>
      <c r="Q33" s="36"/>
      <c r="R33" s="44"/>
      <c r="S33" s="122"/>
      <c r="T33" s="154"/>
      <c r="U33" s="35"/>
      <c r="V33" s="36"/>
      <c r="W33" s="44"/>
      <c r="X33" s="122"/>
      <c r="Y33" s="154"/>
      <c r="Z33" s="35"/>
      <c r="AA33" s="36"/>
      <c r="AB33" s="44"/>
      <c r="AC33" s="122"/>
      <c r="AD33" s="154"/>
      <c r="AE33" s="35"/>
      <c r="AF33" s="36"/>
      <c r="AG33" s="44"/>
      <c r="AH33" s="63" t="str">
        <f>IF(Saisie!I33&lt;&gt;"",IF(Saisie!J33&lt;&gt;"",IF(Saisie!I33=data!$S$2,"OK",IF(Saisie!I33=data!$S$3,"OK",IF(Saisie!I33=data!$S$4,"OK",IF(Saisie!I33=data!$S$5,"OK",IF(Saisie!I33=data!$S$6,"OK",IF(Saisie!I33=data!$S$7,"OK",IF(Saisie!I33=data!$S$8,"OK",IF(Saisie!I33=data!$S$9,"OK",IF(Saisie!I33=data!$S$10,"OK",IF(Saisie!I33=data!$S$11,"OK",IF(Saisie!I33=data!$S$12,"OK",IF(Saisie!I33=data!$S$13,"OK",IF(Saisie!I33=data!$S$14,"OK",IF(Saisie!I33=data!$S$15,"OK",IF(Saisie!I33=data!$S$16,"OK",IF(Saisie!I33=data!$S$17,"OK",IF(Saisie!I33=data!$S$18,"OK",IF(Saisie!L33&lt;&gt;"",IF(Saisie!K33&lt;&gt;"",IF(Saisie!M33&lt;&gt;"","OK","Incomplet"),"Incomplet"),"Incomplet")))))))))))))))))),"Incomplet"),"Incomplet")</f>
        <v>Incomplet</v>
      </c>
      <c r="AI33" s="63" t="str">
        <f>IF(N33="","OK",IF(Saisie!N33&lt;&gt;"",IF(Saisie!O33&lt;&gt;"",IF(Saisie!N33=data!$S$2,"OK",IF(Saisie!N33=data!$S$3,"OK",IF(Saisie!N33=data!$S$4,"OK",IF(Saisie!N33=data!$S$5,"OK",IF(Saisie!N33=data!$S$6,"OK",IF(Saisie!N33=data!$S$7,"OK",IF(Saisie!N33=data!$S$8,"OK",IF(Saisie!N33=data!$S$9,"OK",IF(Saisie!N33=data!$S$10,"OK",IF(Saisie!N33=data!$S$11,"OK",IF(Saisie!N33=data!$S$12,"OK",IF(Saisie!N33=data!$S$13,"OK",IF(Saisie!N33=data!$S$14,"OK",IF(Saisie!N33=data!$S$15,"OK",IF(Saisie!N33=data!$S$16,"OK",IF(Saisie!N33=data!$S$17,"OK",IF(Saisie!N33=data!$S$18,"OK",IF(Saisie!Q33&lt;&gt;"",IF(Saisie!P33&lt;&gt;"",IF(Saisie!R33&lt;&gt;"","OK","Incomplet"),"Incomplet"),"Incomplet")))))))))))))))))),"Incomplet"),"Incomplet"))</f>
        <v>OK</v>
      </c>
      <c r="AJ33" s="63" t="str">
        <f>IF(S33="","OK",IF(Saisie!S33&lt;&gt;"",IF(Saisie!T33&lt;&gt;"",IF(Saisie!S33=data!$S$2,"OK",IF(Saisie!S33=data!$S$3,"OK",IF(Saisie!S33=data!$S$4,"OK",IF(Saisie!S33=data!$S$5,"OK",IF(Saisie!S33=data!$S$6,"OK",IF(Saisie!S33=data!$S$7,"OK",IF(Saisie!S33=data!$S$8,"OK",IF(Saisie!S33=data!$S$9,"OK",IF(Saisie!S33=data!$S$10,"OK",IF(Saisie!S33=data!$S$11,"OK",IF(Saisie!S33=data!$S$12,"OK",IF(Saisie!S33=data!$S$13,"OK",IF(Saisie!S33=data!$S$14,"OK",IF(Saisie!S33=data!$S$15,"OK",IF(Saisie!S33=data!$S$16,"OK",IF(Saisie!S33=data!$S$17,"OK",IF(Saisie!S33=data!$S$18,"OK",IF(Saisie!V33&lt;&gt;"",IF(Saisie!U33&lt;&gt;"",IF(Saisie!W33&lt;&gt;"","OK","Incomplet"),"Incomplet"),"Incomplet")))))))))))))))))),"Incomplet"),"Incomplet"))</f>
        <v>OK</v>
      </c>
      <c r="AK33" s="63" t="str">
        <f>IF(X33="","OK",IF(Saisie!X33&lt;&gt;"",IF(Saisie!Y33&lt;&gt;"",IF(Saisie!X33=data!$S$2,"OK",IF(Saisie!X33=data!$S$3,"OK",IF(Saisie!X33=data!$S$4,"OK",IF(Saisie!X33=data!$S$5,"OK",IF(Saisie!X33=data!$S$6,"OK",IF(Saisie!X33=data!$S$7,"OK",IF(Saisie!X33=data!$S$8,"OK",IF(Saisie!X33=data!$S$9,"OK",IF(Saisie!X33=data!$S$10,"OK",IF(Saisie!X33=data!$S$11,"OK",IF(Saisie!X33=data!$S$12,"OK",IF(Saisie!X33=data!$S$13,"OK",IF(Saisie!X33=data!$S$14,"OK",IF(Saisie!X33=data!$S$15,"OK",IF(Saisie!X33=data!$S$16,"OK",IF(Saisie!X33=data!$S$17,"OK",IF(Saisie!X33=data!$S$18,"OK",IF(Saisie!AA33&lt;&gt;"",IF(Saisie!Z33&lt;&gt;"",IF(Saisie!AB33&lt;&gt;"","OK","Incomplet"),"Incomplet"),"Incomplet")))))))))))))))))),"Incomplet"),"Incomplet"))</f>
        <v>OK</v>
      </c>
      <c r="AL33" s="63" t="str">
        <f>IF(AC33="","OK",IF(Saisie!AC33&lt;&gt;"",IF(Saisie!AD33&lt;&gt;"",IF(Saisie!AC33=data!$S$2,"OK",IF(Saisie!AC33=data!$S$3,"OK",IF(Saisie!AC33=data!$S$4,"OK",IF(Saisie!AC33=data!$S$5,"OK",IF(Saisie!AC33=data!$S$6,"OK",IF(Saisie!AC33=data!$S$7,"OK",IF(Saisie!AC33=data!$S$8,"OK",IF(Saisie!AC33=data!$S$9,"OK",IF(Saisie!AC33=data!$S$10,"OK",IF(Saisie!AC33=data!$S$11,"OK",IF(Saisie!AC33=data!$S$12,"OK",IF(Saisie!AC33=data!$S$13,"OK",IF(Saisie!AC33=data!$S$14,"OK",IF(Saisie!AC33=data!$S$15,"OK",IF(Saisie!AC33=data!$S$16,"OK",IF(Saisie!AC33=data!$S$17,"OK",IF(Saisie!AC33=data!$S$18,"OK",IF(Saisie!AF33&lt;&gt;"",IF(Saisie!AE33&lt;&gt;"",IF(Saisie!AG33&lt;&gt;"","OK","Incomplet"),"Incomplet"),"Incomplet")))))))))))))))))),"Incomplet"),"Incomplet"))</f>
        <v>OK</v>
      </c>
      <c r="AM33" s="63"/>
    </row>
    <row r="34" spans="1:39" s="25" customFormat="1" ht="16.5" thickBot="1">
      <c r="A34" s="76">
        <f>IF(A33=data!$Q$3,"",A33+1)</f>
        <v>43829</v>
      </c>
      <c r="B34" s="116" t="str">
        <f>IF(G34&lt;&gt;"",IF(Frais!C35&lt;&gt;"",IF(Frais!C35=data!$U$2,IF(Saisie!C34&lt;&gt;"",IF(Saisie!C34=data!$U$2,"OUI","NON"),"NON"),"NON"),"NON"),"")</f>
        <v/>
      </c>
      <c r="C34" s="74" t="str">
        <f>IF(E34&lt;&gt;"",IF(AH34=data!$T$3,IF(AI34=data!$T$3,IF(AJ34=data!$T$3,IF(AK34=data!$T$3,IF(AL34=data!$T$3,"OUI","Incomplet"),"Incomplet"),"Incomplet"),"Incomplet"),"Incomplet"),"Incomplet")</f>
        <v>Incomplet</v>
      </c>
      <c r="D34" s="75">
        <f>(H34-G34)-IF(E34&lt;&gt;"",IF(E34=data!$T$4,(Frais!F35-Frais!E35),IF((H34-G34)&gt;=data!$P$9,data!$P$11,0)))</f>
        <v>0</v>
      </c>
      <c r="E34" s="53"/>
      <c r="F34" s="61">
        <f t="shared" si="0"/>
        <v>0</v>
      </c>
      <c r="G34" s="149"/>
      <c r="H34" s="150"/>
      <c r="I34" s="122"/>
      <c r="J34" s="154"/>
      <c r="K34" s="35"/>
      <c r="L34" s="36"/>
      <c r="M34" s="44"/>
      <c r="N34" s="122"/>
      <c r="O34" s="154"/>
      <c r="P34" s="35"/>
      <c r="Q34" s="36"/>
      <c r="R34" s="44"/>
      <c r="S34" s="122"/>
      <c r="T34" s="154"/>
      <c r="U34" s="35"/>
      <c r="V34" s="36"/>
      <c r="W34" s="44"/>
      <c r="X34" s="122"/>
      <c r="Y34" s="154"/>
      <c r="Z34" s="35"/>
      <c r="AA34" s="36"/>
      <c r="AB34" s="44"/>
      <c r="AC34" s="122"/>
      <c r="AD34" s="154"/>
      <c r="AE34" s="35"/>
      <c r="AF34" s="36"/>
      <c r="AG34" s="44"/>
      <c r="AH34" s="63" t="str">
        <f>IF(Saisie!I34&lt;&gt;"",IF(Saisie!J34&lt;&gt;"",IF(Saisie!I34=data!$S$2,"OK",IF(Saisie!I34=data!$S$3,"OK",IF(Saisie!I34=data!$S$4,"OK",IF(Saisie!I34=data!$S$5,"OK",IF(Saisie!I34=data!$S$6,"OK",IF(Saisie!I34=data!$S$7,"OK",IF(Saisie!I34=data!$S$8,"OK",IF(Saisie!I34=data!$S$9,"OK",IF(Saisie!I34=data!$S$10,"OK",IF(Saisie!I34=data!$S$11,"OK",IF(Saisie!I34=data!$S$12,"OK",IF(Saisie!I34=data!$S$13,"OK",IF(Saisie!I34=data!$S$14,"OK",IF(Saisie!I34=data!$S$15,"OK",IF(Saisie!I34=data!$S$16,"OK",IF(Saisie!I34=data!$S$17,"OK",IF(Saisie!I34=data!$S$18,"OK",IF(Saisie!L34&lt;&gt;"",IF(Saisie!K34&lt;&gt;"",IF(Saisie!M34&lt;&gt;"","OK","Incomplet"),"Incomplet"),"Incomplet")))))))))))))))))),"Incomplet"),"Incomplet")</f>
        <v>Incomplet</v>
      </c>
      <c r="AI34" s="63" t="str">
        <f>IF(N34="","OK",IF(Saisie!N34&lt;&gt;"",IF(Saisie!O34&lt;&gt;"",IF(Saisie!N34=data!$S$2,"OK",IF(Saisie!N34=data!$S$3,"OK",IF(Saisie!N34=data!$S$4,"OK",IF(Saisie!N34=data!$S$5,"OK",IF(Saisie!N34=data!$S$6,"OK",IF(Saisie!N34=data!$S$7,"OK",IF(Saisie!N34=data!$S$8,"OK",IF(Saisie!N34=data!$S$9,"OK",IF(Saisie!N34=data!$S$10,"OK",IF(Saisie!N34=data!$S$11,"OK",IF(Saisie!N34=data!$S$12,"OK",IF(Saisie!N34=data!$S$13,"OK",IF(Saisie!N34=data!$S$14,"OK",IF(Saisie!N34=data!$S$15,"OK",IF(Saisie!N34=data!$S$16,"OK",IF(Saisie!N34=data!$S$17,"OK",IF(Saisie!N34=data!$S$18,"OK",IF(Saisie!Q34&lt;&gt;"",IF(Saisie!P34&lt;&gt;"",IF(Saisie!R34&lt;&gt;"","OK","Incomplet"),"Incomplet"),"Incomplet")))))))))))))))))),"Incomplet"),"Incomplet"))</f>
        <v>OK</v>
      </c>
      <c r="AJ34" s="63" t="str">
        <f>IF(S34="","OK",IF(Saisie!S34&lt;&gt;"",IF(Saisie!T34&lt;&gt;"",IF(Saisie!S34=data!$S$2,"OK",IF(Saisie!S34=data!$S$3,"OK",IF(Saisie!S34=data!$S$4,"OK",IF(Saisie!S34=data!$S$5,"OK",IF(Saisie!S34=data!$S$6,"OK",IF(Saisie!S34=data!$S$7,"OK",IF(Saisie!S34=data!$S$8,"OK",IF(Saisie!S34=data!$S$9,"OK",IF(Saisie!S34=data!$S$10,"OK",IF(Saisie!S34=data!$S$11,"OK",IF(Saisie!S34=data!$S$12,"OK",IF(Saisie!S34=data!$S$13,"OK",IF(Saisie!S34=data!$S$14,"OK",IF(Saisie!S34=data!$S$15,"OK",IF(Saisie!S34=data!$S$16,"OK",IF(Saisie!S34=data!$S$17,"OK",IF(Saisie!S34=data!$S$18,"OK",IF(Saisie!V34&lt;&gt;"",IF(Saisie!U34&lt;&gt;"",IF(Saisie!W34&lt;&gt;"","OK","Incomplet"),"Incomplet"),"Incomplet")))))))))))))))))),"Incomplet"),"Incomplet"))</f>
        <v>OK</v>
      </c>
      <c r="AK34" s="63" t="str">
        <f>IF(X34="","OK",IF(Saisie!X34&lt;&gt;"",IF(Saisie!Y34&lt;&gt;"",IF(Saisie!X34=data!$S$2,"OK",IF(Saisie!X34=data!$S$3,"OK",IF(Saisie!X34=data!$S$4,"OK",IF(Saisie!X34=data!$S$5,"OK",IF(Saisie!X34=data!$S$6,"OK",IF(Saisie!X34=data!$S$7,"OK",IF(Saisie!X34=data!$S$8,"OK",IF(Saisie!X34=data!$S$9,"OK",IF(Saisie!X34=data!$S$10,"OK",IF(Saisie!X34=data!$S$11,"OK",IF(Saisie!X34=data!$S$12,"OK",IF(Saisie!X34=data!$S$13,"OK",IF(Saisie!X34=data!$S$14,"OK",IF(Saisie!X34=data!$S$15,"OK",IF(Saisie!X34=data!$S$16,"OK",IF(Saisie!X34=data!$S$17,"OK",IF(Saisie!X34=data!$S$18,"OK",IF(Saisie!AA34&lt;&gt;"",IF(Saisie!Z34&lt;&gt;"",IF(Saisie!AB34&lt;&gt;"","OK","Incomplet"),"Incomplet"),"Incomplet")))))))))))))))))),"Incomplet"),"Incomplet"))</f>
        <v>OK</v>
      </c>
      <c r="AL34" s="63" t="str">
        <f>IF(AC34="","OK",IF(Saisie!AC34&lt;&gt;"",IF(Saisie!AD34&lt;&gt;"",IF(Saisie!AC34=data!$S$2,"OK",IF(Saisie!AC34=data!$S$3,"OK",IF(Saisie!AC34=data!$S$4,"OK",IF(Saisie!AC34=data!$S$5,"OK",IF(Saisie!AC34=data!$S$6,"OK",IF(Saisie!AC34=data!$S$7,"OK",IF(Saisie!AC34=data!$S$8,"OK",IF(Saisie!AC34=data!$S$9,"OK",IF(Saisie!AC34=data!$S$10,"OK",IF(Saisie!AC34=data!$S$11,"OK",IF(Saisie!AC34=data!$S$12,"OK",IF(Saisie!AC34=data!$S$13,"OK",IF(Saisie!AC34=data!$S$14,"OK",IF(Saisie!AC34=data!$S$15,"OK",IF(Saisie!AC34=data!$S$16,"OK",IF(Saisie!AC34=data!$S$17,"OK",IF(Saisie!AC34=data!$S$18,"OK",IF(Saisie!AF34&lt;&gt;"",IF(Saisie!AE34&lt;&gt;"",IF(Saisie!AG34&lt;&gt;"","OK","Incomplet"),"Incomplet"),"Incomplet")))))))))))))))))),"Incomplet"),"Incomplet"))</f>
        <v>OK</v>
      </c>
      <c r="AM34" s="63"/>
    </row>
    <row r="35" spans="1:39" s="25" customFormat="1" ht="16.5" thickBot="1">
      <c r="A35" s="76">
        <f>IF(A34=data!$Q$4,"",IF(B1=data!$O$2,"",IF(B1=data!$O$3,"",IF(B1=data!$O$4,"",IF(B1=data!$O$5,"",A34+1)))))</f>
        <v>43830</v>
      </c>
      <c r="B35" s="116" t="str">
        <f>IF(G35&lt;&gt;"",IF(Frais!C36&lt;&gt;"",IF(Frais!C36=data!$U$2,IF(Saisie!C35&lt;&gt;"",IF(Saisie!C35=data!$U$2,"OUI","NON"),"NON"),"NON"),"NON"),"")</f>
        <v/>
      </c>
      <c r="C35" s="74" t="str">
        <f>IF(E35&lt;&gt;"",IF(AH35=data!$T$3,IF(AI35=data!$T$3,IF(AJ35=data!$T$3,IF(AK35=data!$T$3,IF(AL35=data!$T$3,"OUI","Incomplet"),"Incomplet"),"Incomplet"),"Incomplet"),"Incomplet"),"Incomplet")</f>
        <v>Incomplet</v>
      </c>
      <c r="D35" s="75">
        <f>(H35-G35)-IF(E35&lt;&gt;"",IF(E35=data!$T$4,(Frais!F36-Frais!E36),IF((H35-G35)&gt;=data!$P$9,data!$P$11,0)))</f>
        <v>0</v>
      </c>
      <c r="E35" s="54"/>
      <c r="F35" s="61">
        <f t="shared" si="0"/>
        <v>0</v>
      </c>
      <c r="G35" s="151"/>
      <c r="H35" s="152"/>
      <c r="I35" s="37"/>
      <c r="J35" s="155"/>
      <c r="K35" s="37"/>
      <c r="L35" s="38"/>
      <c r="M35" s="45"/>
      <c r="N35" s="37"/>
      <c r="O35" s="155"/>
      <c r="P35" s="37"/>
      <c r="Q35" s="38"/>
      <c r="R35" s="45"/>
      <c r="S35" s="37"/>
      <c r="T35" s="155"/>
      <c r="U35" s="37"/>
      <c r="V35" s="38"/>
      <c r="W35" s="45"/>
      <c r="X35" s="37"/>
      <c r="Y35" s="155"/>
      <c r="Z35" s="37"/>
      <c r="AA35" s="38"/>
      <c r="AB35" s="45"/>
      <c r="AC35" s="37"/>
      <c r="AD35" s="155"/>
      <c r="AE35" s="37"/>
      <c r="AF35" s="38"/>
      <c r="AG35" s="45"/>
      <c r="AH35" s="63" t="str">
        <f>IF(Saisie!I35&lt;&gt;"",IF(Saisie!J35&lt;&gt;"",IF(Saisie!I35=data!$S$2,"OK",IF(Saisie!I35=data!$S$3,"OK",IF(Saisie!I35=data!$S$4,"OK",IF(Saisie!I35=data!$S$5,"OK",IF(Saisie!I35=data!$S$6,"OK",IF(Saisie!I35=data!$S$7,"OK",IF(Saisie!I35=data!$S$8,"OK",IF(Saisie!I35=data!$S$9,"OK",IF(Saisie!I35=data!$S$10,"OK",IF(Saisie!I35=data!$S$11,"OK",IF(Saisie!I35=data!$S$12,"OK",IF(Saisie!I35=data!$S$13,"OK",IF(Saisie!I35=data!$S$14,"OK",IF(Saisie!I35=data!$S$15,"OK",IF(Saisie!I35=data!$S$16,"OK",IF(Saisie!I35=data!$S$17,"OK",IF(Saisie!I35=data!$S$18,"OK",IF(Saisie!L35&lt;&gt;"",IF(Saisie!K35&lt;&gt;"",IF(Saisie!M35&lt;&gt;"","OK","Incomplet"),"Incomplet"),"Incomplet")))))))))))))))))),"Incomplet"),"Incomplet")</f>
        <v>Incomplet</v>
      </c>
      <c r="AI35" s="63" t="str">
        <f>IF(N35="","OK",IF(Saisie!N35&lt;&gt;"",IF(Saisie!O35&lt;&gt;"",IF(Saisie!N35=data!$S$2,"OK",IF(Saisie!N35=data!$S$3,"OK",IF(Saisie!N35=data!$S$4,"OK",IF(Saisie!N35=data!$S$5,"OK",IF(Saisie!N35=data!$S$6,"OK",IF(Saisie!N35=data!$S$7,"OK",IF(Saisie!N35=data!$S$8,"OK",IF(Saisie!N35=data!$S$9,"OK",IF(Saisie!N35=data!$S$10,"OK",IF(Saisie!N35=data!$S$11,"OK",IF(Saisie!N35=data!$S$12,"OK",IF(Saisie!N35=data!$S$13,"OK",IF(Saisie!N35=data!$S$14,"OK",IF(Saisie!N35=data!$S$15,"OK",IF(Saisie!N35=data!$S$16,"OK",IF(Saisie!N35=data!$S$17,"OK",IF(Saisie!N35=data!$S$18,"OK",IF(Saisie!Q35&lt;&gt;"",IF(Saisie!P35&lt;&gt;"",IF(Saisie!R35&lt;&gt;"","OK","Incomplet"),"Incomplet"),"Incomplet")))))))))))))))))),"Incomplet"),"Incomplet"))</f>
        <v>OK</v>
      </c>
      <c r="AJ35" s="63" t="str">
        <f>IF(S35="","OK",IF(Saisie!S35&lt;&gt;"",IF(Saisie!T35&lt;&gt;"",IF(Saisie!S35=data!$S$2,"OK",IF(Saisie!S35=data!$S$3,"OK",IF(Saisie!S35=data!$S$4,"OK",IF(Saisie!S35=data!$S$5,"OK",IF(Saisie!S35=data!$S$6,"OK",IF(Saisie!S35=data!$S$7,"OK",IF(Saisie!S35=data!$S$8,"OK",IF(Saisie!S35=data!$S$9,"OK",IF(Saisie!S35=data!$S$10,"OK",IF(Saisie!S35=data!$S$11,"OK",IF(Saisie!S35=data!$S$12,"OK",IF(Saisie!S35=data!$S$13,"OK",IF(Saisie!S35=data!$S$14,"OK",IF(Saisie!S35=data!$S$15,"OK",IF(Saisie!S35=data!$S$16,"OK",IF(Saisie!S35=data!$S$17,"OK",IF(Saisie!S35=data!$S$18,"OK",IF(Saisie!V35&lt;&gt;"",IF(Saisie!U35&lt;&gt;"",IF(Saisie!W35&lt;&gt;"","OK","Incomplet"),"Incomplet"),"Incomplet")))))))))))))))))),"Incomplet"),"Incomplet"))</f>
        <v>OK</v>
      </c>
      <c r="AK35" s="63" t="str">
        <f>IF(X35="","OK",IF(Saisie!X35&lt;&gt;"",IF(Saisie!Y35&lt;&gt;"",IF(Saisie!X35=data!$S$2,"OK",IF(Saisie!X35=data!$S$3,"OK",IF(Saisie!X35=data!$S$4,"OK",IF(Saisie!X35=data!$S$5,"OK",IF(Saisie!X35=data!$S$6,"OK",IF(Saisie!X35=data!$S$7,"OK",IF(Saisie!X35=data!$S$8,"OK",IF(Saisie!X35=data!$S$9,"OK",IF(Saisie!X35=data!$S$10,"OK",IF(Saisie!X35=data!$S$11,"OK",IF(Saisie!X35=data!$S$12,"OK",IF(Saisie!X35=data!$S$13,"OK",IF(Saisie!X35=data!$S$14,"OK",IF(Saisie!X35=data!$S$15,"OK",IF(Saisie!X35=data!$S$16,"OK",IF(Saisie!X35=data!$S$17,"OK",IF(Saisie!X35=data!$S$18,"OK",IF(Saisie!AA35&lt;&gt;"",IF(Saisie!Z35&lt;&gt;"",IF(Saisie!AB35&lt;&gt;"","OK","Incomplet"),"Incomplet"),"Incomplet")))))))))))))))))),"Incomplet"),"Incomplet"))</f>
        <v>OK</v>
      </c>
      <c r="AL35" s="63" t="str">
        <f>IF(AC35="","OK",IF(Saisie!AC35&lt;&gt;"",IF(Saisie!AD35&lt;&gt;"",IF(Saisie!AC35=data!$S$2,"OK",IF(Saisie!AC35=data!$S$3,"OK",IF(Saisie!AC35=data!$S$4,"OK",IF(Saisie!AC35=data!$S$5,"OK",IF(Saisie!AC35=data!$S$6,"OK",IF(Saisie!AC35=data!$S$7,"OK",IF(Saisie!AC35=data!$S$8,"OK",IF(Saisie!AC35=data!$S$9,"OK",IF(Saisie!AC35=data!$S$10,"OK",IF(Saisie!AC35=data!$S$11,"OK",IF(Saisie!AC35=data!$S$12,"OK",IF(Saisie!AC35=data!$S$13,"OK",IF(Saisie!AC35=data!$S$14,"OK",IF(Saisie!AC35=data!$S$15,"OK",IF(Saisie!AC35=data!$S$16,"OK",IF(Saisie!AC35=data!$S$17,"OK",IF(Saisie!AC35=data!$S$18,"OK",IF(Saisie!AF35&lt;&gt;"",IF(Saisie!AE35&lt;&gt;"",IF(Saisie!AG35&lt;&gt;"","OK","Incomplet"),"Incomplet"),"Incomplet")))))))))))))))))),"Incomplet"),"Incomplet"))</f>
        <v>OK</v>
      </c>
      <c r="AM35" s="63"/>
    </row>
    <row r="36" spans="1:39" s="25" customFormat="1">
      <c r="A36" s="26"/>
      <c r="B36" s="115" t="s">
        <v>69</v>
      </c>
      <c r="D36" s="78">
        <f>SUM(D5:D35)</f>
        <v>0</v>
      </c>
      <c r="E36" s="55"/>
      <c r="F36" s="62"/>
      <c r="J36" s="81"/>
      <c r="O36" s="81"/>
      <c r="T36" s="81"/>
      <c r="Y36" s="81"/>
      <c r="AD36" s="81"/>
      <c r="AG36" s="63"/>
      <c r="AH36" s="63"/>
      <c r="AI36" s="63"/>
      <c r="AJ36" s="63"/>
      <c r="AK36" s="63"/>
      <c r="AL36" s="63"/>
      <c r="AM36" s="63"/>
    </row>
    <row r="37" spans="1:39" s="25" customFormat="1">
      <c r="A37" s="26"/>
      <c r="B37" s="115"/>
      <c r="E37" s="55"/>
      <c r="F37" s="62"/>
      <c r="J37" s="81"/>
      <c r="O37" s="81"/>
      <c r="T37" s="81"/>
      <c r="Y37" s="81"/>
      <c r="AD37" s="81"/>
      <c r="AG37" s="63"/>
      <c r="AH37" s="63"/>
      <c r="AI37" s="63"/>
      <c r="AJ37" s="63"/>
      <c r="AK37" s="63"/>
      <c r="AL37" s="63"/>
      <c r="AM37" s="63"/>
    </row>
    <row r="38" spans="1:39" s="25" customFormat="1">
      <c r="A38" s="26"/>
      <c r="B38" s="115"/>
      <c r="E38" s="55"/>
      <c r="F38" s="62"/>
      <c r="J38" s="81"/>
      <c r="O38" s="81"/>
      <c r="T38" s="81"/>
      <c r="Y38" s="81"/>
      <c r="AD38" s="81"/>
      <c r="AG38" s="63"/>
      <c r="AH38" s="63"/>
      <c r="AI38" s="63"/>
      <c r="AJ38" s="63"/>
      <c r="AK38" s="63"/>
      <c r="AL38" s="63"/>
      <c r="AM38" s="63"/>
    </row>
    <row r="39" spans="1:39" s="25" customFormat="1">
      <c r="B39" s="115"/>
      <c r="E39" s="55"/>
      <c r="F39" s="62"/>
      <c r="J39" s="81"/>
      <c r="O39" s="81"/>
      <c r="T39" s="81"/>
      <c r="Y39" s="81"/>
      <c r="AD39" s="81"/>
      <c r="AG39" s="63"/>
      <c r="AH39" s="63"/>
      <c r="AI39" s="63"/>
      <c r="AJ39" s="63"/>
      <c r="AK39" s="63"/>
      <c r="AL39" s="63"/>
      <c r="AM39" s="63"/>
    </row>
    <row r="40" spans="1:39" s="25" customFormat="1">
      <c r="B40" s="115"/>
      <c r="E40" s="55"/>
      <c r="F40" s="62"/>
      <c r="J40" s="81"/>
      <c r="O40" s="81"/>
      <c r="T40" s="81"/>
      <c r="Y40" s="81"/>
      <c r="AD40" s="81"/>
      <c r="AG40" s="63"/>
      <c r="AH40" s="63"/>
      <c r="AI40" s="63"/>
      <c r="AJ40" s="63"/>
      <c r="AK40" s="63"/>
      <c r="AL40" s="63"/>
      <c r="AM40" s="63"/>
    </row>
    <row r="41" spans="1:39" s="25" customFormat="1">
      <c r="B41" s="115"/>
      <c r="E41" s="55"/>
      <c r="F41" s="62"/>
      <c r="J41" s="81"/>
      <c r="O41" s="81"/>
      <c r="T41" s="81"/>
      <c r="Y41" s="81"/>
      <c r="AD41" s="81"/>
      <c r="AG41" s="63"/>
      <c r="AH41" s="63"/>
      <c r="AI41" s="63"/>
      <c r="AJ41" s="63"/>
      <c r="AK41" s="63"/>
      <c r="AL41" s="63"/>
      <c r="AM41" s="63"/>
    </row>
    <row r="42" spans="1:39" s="25" customFormat="1">
      <c r="B42" s="115"/>
      <c r="E42" s="55"/>
      <c r="F42" s="62"/>
      <c r="J42" s="81"/>
      <c r="O42" s="81"/>
      <c r="T42" s="81"/>
      <c r="Y42" s="81"/>
      <c r="AD42" s="81"/>
      <c r="AG42" s="63"/>
      <c r="AH42" s="63"/>
      <c r="AI42" s="63"/>
      <c r="AJ42" s="63"/>
      <c r="AK42" s="63"/>
      <c r="AL42" s="63"/>
      <c r="AM42" s="63"/>
    </row>
    <row r="43" spans="1:39" s="25" customFormat="1">
      <c r="B43" s="115"/>
      <c r="E43" s="55"/>
      <c r="F43" s="62"/>
      <c r="J43" s="81"/>
      <c r="O43" s="81"/>
      <c r="T43" s="81"/>
      <c r="Y43" s="81"/>
      <c r="AD43" s="81"/>
      <c r="AG43" s="63"/>
      <c r="AH43" s="63"/>
      <c r="AI43" s="63"/>
      <c r="AJ43" s="63"/>
      <c r="AK43" s="63"/>
      <c r="AL43" s="63"/>
      <c r="AM43" s="63"/>
    </row>
    <row r="44" spans="1:39" s="25" customFormat="1">
      <c r="B44" s="115"/>
      <c r="E44" s="55"/>
      <c r="F44" s="62"/>
      <c r="J44" s="81"/>
      <c r="O44" s="81"/>
      <c r="T44" s="81"/>
      <c r="Y44" s="81"/>
      <c r="AD44" s="81"/>
      <c r="AG44" s="63"/>
      <c r="AH44" s="63"/>
      <c r="AI44" s="63"/>
      <c r="AJ44" s="63"/>
      <c r="AK44" s="63"/>
      <c r="AL44" s="63"/>
      <c r="AM44" s="63"/>
    </row>
    <row r="45" spans="1:39" s="25" customFormat="1">
      <c r="B45" s="115"/>
      <c r="E45" s="55"/>
      <c r="F45" s="62"/>
      <c r="J45" s="81"/>
      <c r="O45" s="81"/>
      <c r="T45" s="81"/>
      <c r="Y45" s="81"/>
      <c r="AD45" s="81"/>
      <c r="AG45" s="63"/>
      <c r="AH45" s="63"/>
      <c r="AI45" s="63"/>
      <c r="AJ45" s="63"/>
      <c r="AK45" s="63"/>
      <c r="AL45" s="63"/>
      <c r="AM45" s="63"/>
    </row>
    <row r="46" spans="1:39" s="25" customFormat="1">
      <c r="B46" s="115"/>
      <c r="E46" s="55"/>
      <c r="F46" s="62"/>
      <c r="J46" s="81"/>
      <c r="O46" s="81"/>
      <c r="T46" s="81"/>
      <c r="Y46" s="81"/>
      <c r="AD46" s="81"/>
      <c r="AG46" s="63"/>
      <c r="AH46" s="63"/>
      <c r="AI46" s="63"/>
      <c r="AJ46" s="63"/>
      <c r="AK46" s="63"/>
      <c r="AL46" s="63"/>
      <c r="AM46" s="63"/>
    </row>
    <row r="47" spans="1:39" s="25" customFormat="1">
      <c r="B47" s="115"/>
      <c r="E47" s="55"/>
      <c r="F47" s="62"/>
      <c r="J47" s="81"/>
      <c r="O47" s="81"/>
      <c r="T47" s="81"/>
      <c r="Y47" s="81"/>
      <c r="AD47" s="81"/>
      <c r="AG47" s="63"/>
      <c r="AH47" s="63"/>
      <c r="AI47" s="63"/>
      <c r="AJ47" s="63"/>
      <c r="AK47" s="63"/>
      <c r="AL47" s="63"/>
      <c r="AM47" s="63"/>
    </row>
    <row r="48" spans="1:39" s="25" customFormat="1">
      <c r="B48" s="115"/>
      <c r="E48" s="55"/>
      <c r="F48" s="62"/>
      <c r="J48" s="81"/>
      <c r="O48" s="81"/>
      <c r="T48" s="81"/>
      <c r="Y48" s="81"/>
      <c r="AD48" s="81"/>
      <c r="AG48" s="63"/>
      <c r="AH48" s="63"/>
      <c r="AI48" s="63"/>
      <c r="AJ48" s="63"/>
      <c r="AK48" s="63"/>
      <c r="AL48" s="63"/>
      <c r="AM48" s="63"/>
    </row>
    <row r="49" spans="2:39" s="25" customFormat="1">
      <c r="B49" s="115"/>
      <c r="E49" s="55"/>
      <c r="F49" s="62"/>
      <c r="J49" s="81"/>
      <c r="O49" s="81"/>
      <c r="T49" s="81"/>
      <c r="Y49" s="81"/>
      <c r="AD49" s="81"/>
      <c r="AG49" s="63"/>
      <c r="AH49" s="63"/>
      <c r="AI49" s="63"/>
      <c r="AJ49" s="63"/>
      <c r="AK49" s="63"/>
      <c r="AL49" s="63"/>
      <c r="AM49" s="63"/>
    </row>
    <row r="50" spans="2:39" s="25" customFormat="1">
      <c r="B50" s="115"/>
      <c r="E50" s="55"/>
      <c r="F50" s="62"/>
      <c r="J50" s="81"/>
      <c r="O50" s="81"/>
      <c r="T50" s="81"/>
      <c r="Y50" s="81"/>
      <c r="AD50" s="81"/>
      <c r="AG50" s="63"/>
      <c r="AH50" s="63"/>
      <c r="AI50" s="63"/>
      <c r="AJ50" s="63"/>
      <c r="AK50" s="63"/>
      <c r="AL50" s="63"/>
      <c r="AM50" s="63"/>
    </row>
    <row r="51" spans="2:39" s="25" customFormat="1">
      <c r="B51" s="115"/>
      <c r="E51" s="55"/>
      <c r="F51" s="62"/>
      <c r="J51" s="81"/>
      <c r="O51" s="81"/>
      <c r="T51" s="81"/>
      <c r="Y51" s="81"/>
      <c r="AD51" s="81"/>
      <c r="AG51" s="63"/>
      <c r="AH51" s="63"/>
      <c r="AI51" s="63"/>
      <c r="AJ51" s="63"/>
      <c r="AK51" s="63"/>
      <c r="AL51" s="63"/>
      <c r="AM51" s="63"/>
    </row>
    <row r="52" spans="2:39" s="25" customFormat="1">
      <c r="B52" s="115"/>
      <c r="E52" s="55"/>
      <c r="F52" s="62"/>
      <c r="J52" s="81"/>
      <c r="O52" s="81"/>
      <c r="T52" s="81"/>
      <c r="Y52" s="81"/>
      <c r="AD52" s="81"/>
      <c r="AG52" s="63"/>
      <c r="AH52" s="63"/>
      <c r="AI52" s="63"/>
      <c r="AJ52" s="63"/>
      <c r="AK52" s="63"/>
      <c r="AL52" s="63"/>
      <c r="AM52" s="63"/>
    </row>
    <row r="53" spans="2:39" s="25" customFormat="1">
      <c r="B53" s="115"/>
      <c r="E53" s="55"/>
      <c r="F53" s="62"/>
      <c r="J53" s="81"/>
      <c r="O53" s="81"/>
      <c r="T53" s="81"/>
      <c r="Y53" s="81"/>
      <c r="AD53" s="81"/>
      <c r="AG53" s="63"/>
      <c r="AH53" s="63"/>
      <c r="AI53" s="63"/>
      <c r="AJ53" s="63"/>
      <c r="AK53" s="63"/>
      <c r="AL53" s="63"/>
      <c r="AM53" s="63"/>
    </row>
    <row r="54" spans="2:39" s="25" customFormat="1">
      <c r="B54" s="115"/>
      <c r="E54" s="55"/>
      <c r="F54" s="62"/>
      <c r="J54" s="81"/>
      <c r="O54" s="81"/>
      <c r="T54" s="81"/>
      <c r="Y54" s="81"/>
      <c r="AD54" s="81"/>
      <c r="AG54" s="63"/>
      <c r="AH54" s="63"/>
      <c r="AI54" s="63"/>
      <c r="AJ54" s="63"/>
      <c r="AK54" s="63"/>
      <c r="AL54" s="63"/>
      <c r="AM54" s="63"/>
    </row>
    <row r="55" spans="2:39" s="25" customFormat="1">
      <c r="B55" s="115"/>
      <c r="E55" s="55"/>
      <c r="F55" s="62"/>
      <c r="J55" s="81"/>
      <c r="O55" s="81"/>
      <c r="T55" s="81"/>
      <c r="Y55" s="81"/>
      <c r="AD55" s="81"/>
      <c r="AG55" s="63"/>
      <c r="AH55" s="63"/>
      <c r="AI55" s="63"/>
      <c r="AJ55" s="63"/>
      <c r="AK55" s="63"/>
      <c r="AL55" s="63"/>
      <c r="AM55" s="63"/>
    </row>
    <row r="56" spans="2:39" s="25" customFormat="1">
      <c r="B56" s="115"/>
      <c r="E56" s="55"/>
      <c r="F56" s="62"/>
      <c r="J56" s="81"/>
      <c r="O56" s="81"/>
      <c r="T56" s="81"/>
      <c r="Y56" s="81"/>
      <c r="AD56" s="81"/>
      <c r="AG56" s="63"/>
      <c r="AH56" s="63"/>
      <c r="AI56" s="63"/>
      <c r="AJ56" s="63"/>
      <c r="AK56" s="63"/>
      <c r="AL56" s="63"/>
      <c r="AM56" s="63"/>
    </row>
    <row r="57" spans="2:39" s="25" customFormat="1">
      <c r="B57" s="115"/>
      <c r="E57" s="55"/>
      <c r="F57" s="62"/>
      <c r="J57" s="81"/>
      <c r="O57" s="81"/>
      <c r="T57" s="81"/>
      <c r="Y57" s="81"/>
      <c r="AD57" s="81"/>
      <c r="AG57" s="63"/>
      <c r="AH57" s="63"/>
      <c r="AI57" s="63"/>
      <c r="AJ57" s="63"/>
      <c r="AK57" s="63"/>
      <c r="AL57" s="63"/>
      <c r="AM57" s="63"/>
    </row>
    <row r="58" spans="2:39" s="25" customFormat="1">
      <c r="B58" s="115"/>
      <c r="E58" s="55"/>
      <c r="F58" s="62"/>
      <c r="J58" s="81"/>
      <c r="O58" s="81"/>
      <c r="T58" s="81"/>
      <c r="Y58" s="81"/>
      <c r="AD58" s="81"/>
      <c r="AG58" s="63"/>
      <c r="AH58" s="63"/>
      <c r="AI58" s="63"/>
      <c r="AJ58" s="63"/>
      <c r="AK58" s="63"/>
      <c r="AL58" s="63"/>
      <c r="AM58" s="63"/>
    </row>
    <row r="59" spans="2:39" s="25" customFormat="1">
      <c r="B59" s="115"/>
      <c r="E59" s="55"/>
      <c r="F59" s="62"/>
      <c r="J59" s="81"/>
      <c r="O59" s="81"/>
      <c r="T59" s="81"/>
      <c r="Y59" s="81"/>
      <c r="AD59" s="81"/>
      <c r="AG59" s="63"/>
      <c r="AH59" s="63"/>
      <c r="AI59" s="63"/>
      <c r="AJ59" s="63"/>
      <c r="AK59" s="63"/>
      <c r="AL59" s="63"/>
      <c r="AM59" s="63"/>
    </row>
    <row r="60" spans="2:39" s="25" customFormat="1">
      <c r="B60" s="115"/>
      <c r="E60" s="55"/>
      <c r="F60" s="62"/>
      <c r="J60" s="81"/>
      <c r="O60" s="81"/>
      <c r="T60" s="81"/>
      <c r="Y60" s="81"/>
      <c r="AD60" s="81"/>
      <c r="AG60" s="63"/>
      <c r="AH60" s="63"/>
      <c r="AI60" s="63"/>
      <c r="AJ60" s="63"/>
      <c r="AK60" s="63"/>
      <c r="AL60" s="63"/>
      <c r="AM60" s="63"/>
    </row>
    <row r="61" spans="2:39" s="25" customFormat="1">
      <c r="B61" s="115"/>
      <c r="E61" s="55"/>
      <c r="F61" s="62"/>
      <c r="J61" s="81"/>
      <c r="O61" s="81"/>
      <c r="T61" s="81"/>
      <c r="Y61" s="81"/>
      <c r="AD61" s="81"/>
      <c r="AG61" s="63"/>
      <c r="AH61" s="63"/>
      <c r="AI61" s="63"/>
      <c r="AJ61" s="63"/>
      <c r="AK61" s="63"/>
      <c r="AL61" s="63"/>
      <c r="AM61" s="63"/>
    </row>
    <row r="62" spans="2:39" s="25" customFormat="1">
      <c r="B62" s="115"/>
      <c r="E62" s="55"/>
      <c r="F62" s="62"/>
      <c r="J62" s="81"/>
      <c r="O62" s="81"/>
      <c r="T62" s="81"/>
      <c r="Y62" s="81"/>
      <c r="AD62" s="81"/>
      <c r="AG62" s="63"/>
      <c r="AH62" s="63"/>
      <c r="AI62" s="63"/>
      <c r="AJ62" s="63"/>
      <c r="AK62" s="63"/>
      <c r="AL62" s="63"/>
      <c r="AM62" s="63"/>
    </row>
    <row r="63" spans="2:39" s="25" customFormat="1">
      <c r="B63" s="115"/>
      <c r="E63" s="55"/>
      <c r="F63" s="62"/>
      <c r="J63" s="81"/>
      <c r="O63" s="81"/>
      <c r="T63" s="81"/>
      <c r="Y63" s="81"/>
      <c r="AD63" s="81"/>
      <c r="AG63" s="63"/>
      <c r="AH63" s="63"/>
      <c r="AI63" s="63"/>
      <c r="AJ63" s="63"/>
      <c r="AK63" s="63"/>
      <c r="AL63" s="63"/>
      <c r="AM63" s="63"/>
    </row>
    <row r="64" spans="2:39" s="25" customFormat="1">
      <c r="B64" s="115"/>
      <c r="E64" s="55"/>
      <c r="F64" s="62"/>
      <c r="J64" s="81"/>
      <c r="O64" s="81"/>
      <c r="T64" s="81"/>
      <c r="Y64" s="81"/>
      <c r="AD64" s="81"/>
      <c r="AG64" s="63"/>
      <c r="AH64" s="63"/>
      <c r="AI64" s="63"/>
      <c r="AJ64" s="63"/>
      <c r="AK64" s="63"/>
      <c r="AL64" s="63"/>
      <c r="AM64" s="63"/>
    </row>
    <row r="65" spans="2:39" s="25" customFormat="1">
      <c r="B65" s="115"/>
      <c r="E65" s="55"/>
      <c r="F65" s="62"/>
      <c r="J65" s="81"/>
      <c r="O65" s="81"/>
      <c r="T65" s="81"/>
      <c r="Y65" s="81"/>
      <c r="AD65" s="81"/>
      <c r="AG65" s="63"/>
      <c r="AH65" s="63"/>
      <c r="AI65" s="63"/>
      <c r="AJ65" s="63"/>
      <c r="AK65" s="63"/>
      <c r="AL65" s="63"/>
      <c r="AM65" s="63"/>
    </row>
    <row r="66" spans="2:39" s="25" customFormat="1">
      <c r="B66" s="115"/>
      <c r="E66" s="55"/>
      <c r="F66" s="62"/>
      <c r="J66" s="81"/>
      <c r="O66" s="81"/>
      <c r="T66" s="81"/>
      <c r="Y66" s="81"/>
      <c r="AD66" s="81"/>
      <c r="AG66" s="63"/>
      <c r="AH66" s="63"/>
      <c r="AI66" s="63"/>
      <c r="AJ66" s="63"/>
      <c r="AK66" s="63"/>
      <c r="AL66" s="63"/>
      <c r="AM66" s="63"/>
    </row>
    <row r="67" spans="2:39" s="25" customFormat="1">
      <c r="B67" s="115"/>
      <c r="E67" s="55"/>
      <c r="F67" s="62"/>
      <c r="J67" s="81"/>
      <c r="O67" s="81"/>
      <c r="T67" s="81"/>
      <c r="Y67" s="81"/>
      <c r="AD67" s="81"/>
      <c r="AG67" s="63"/>
      <c r="AH67" s="63"/>
      <c r="AI67" s="63"/>
      <c r="AJ67" s="63"/>
      <c r="AK67" s="63"/>
      <c r="AL67" s="63"/>
      <c r="AM67" s="63"/>
    </row>
    <row r="68" spans="2:39" s="25" customFormat="1">
      <c r="B68" s="115"/>
      <c r="E68" s="55"/>
      <c r="F68" s="62"/>
      <c r="J68" s="81"/>
      <c r="O68" s="81"/>
      <c r="T68" s="81"/>
      <c r="Y68" s="81"/>
      <c r="AD68" s="81"/>
      <c r="AG68" s="63"/>
      <c r="AH68" s="63"/>
      <c r="AI68" s="63"/>
      <c r="AJ68" s="63"/>
      <c r="AK68" s="63"/>
      <c r="AL68" s="63"/>
      <c r="AM68" s="63"/>
    </row>
    <row r="69" spans="2:39" s="25" customFormat="1">
      <c r="B69" s="115"/>
      <c r="E69" s="55"/>
      <c r="F69" s="62"/>
      <c r="J69" s="81"/>
      <c r="O69" s="81"/>
      <c r="T69" s="81"/>
      <c r="Y69" s="81"/>
      <c r="AD69" s="81"/>
      <c r="AG69" s="63"/>
      <c r="AH69" s="63"/>
      <c r="AI69" s="63"/>
      <c r="AJ69" s="63"/>
      <c r="AK69" s="63"/>
      <c r="AL69" s="63"/>
      <c r="AM69" s="63"/>
    </row>
    <row r="70" spans="2:39" s="25" customFormat="1">
      <c r="B70" s="115"/>
      <c r="E70" s="55"/>
      <c r="F70" s="62"/>
      <c r="J70" s="81"/>
      <c r="O70" s="81"/>
      <c r="T70" s="81"/>
      <c r="Y70" s="81"/>
      <c r="AD70" s="81"/>
      <c r="AG70" s="63"/>
      <c r="AH70" s="63"/>
      <c r="AI70" s="63"/>
      <c r="AJ70" s="63"/>
      <c r="AK70" s="63"/>
      <c r="AL70" s="63"/>
      <c r="AM70" s="63"/>
    </row>
    <row r="71" spans="2:39" s="25" customFormat="1">
      <c r="B71" s="115"/>
      <c r="E71" s="55"/>
      <c r="F71" s="62"/>
      <c r="J71" s="81"/>
      <c r="O71" s="81"/>
      <c r="T71" s="81"/>
      <c r="Y71" s="81"/>
      <c r="AD71" s="81"/>
      <c r="AG71" s="63"/>
      <c r="AH71" s="63"/>
      <c r="AI71" s="63"/>
      <c r="AJ71" s="63"/>
      <c r="AK71" s="63"/>
      <c r="AL71" s="63"/>
      <c r="AM71" s="63"/>
    </row>
    <row r="72" spans="2:39" s="25" customFormat="1">
      <c r="B72" s="115"/>
      <c r="E72" s="55"/>
      <c r="F72" s="62"/>
      <c r="J72" s="81"/>
      <c r="O72" s="81"/>
      <c r="T72" s="81"/>
      <c r="Y72" s="81"/>
      <c r="AD72" s="81"/>
      <c r="AG72" s="63"/>
      <c r="AH72" s="63"/>
      <c r="AI72" s="63"/>
      <c r="AJ72" s="63"/>
      <c r="AK72" s="63"/>
      <c r="AL72" s="63"/>
      <c r="AM72" s="63"/>
    </row>
    <row r="73" spans="2:39" s="25" customFormat="1">
      <c r="B73" s="115"/>
      <c r="E73" s="55"/>
      <c r="F73" s="62"/>
      <c r="J73" s="81"/>
      <c r="O73" s="81"/>
      <c r="T73" s="81"/>
      <c r="Y73" s="81"/>
      <c r="AD73" s="81"/>
      <c r="AG73" s="63"/>
      <c r="AH73" s="63"/>
      <c r="AI73" s="63"/>
      <c r="AJ73" s="63"/>
      <c r="AK73" s="63"/>
      <c r="AL73" s="63"/>
      <c r="AM73" s="63"/>
    </row>
    <row r="74" spans="2:39" s="25" customFormat="1">
      <c r="B74" s="115"/>
      <c r="E74" s="55"/>
      <c r="F74" s="62"/>
      <c r="J74" s="81"/>
      <c r="O74" s="81"/>
      <c r="T74" s="81"/>
      <c r="Y74" s="81"/>
      <c r="AD74" s="81"/>
      <c r="AG74" s="63"/>
      <c r="AH74" s="63"/>
      <c r="AI74" s="63"/>
      <c r="AJ74" s="63"/>
      <c r="AK74" s="63"/>
      <c r="AL74" s="63"/>
      <c r="AM74" s="63"/>
    </row>
    <row r="75" spans="2:39" s="25" customFormat="1">
      <c r="B75" s="115"/>
      <c r="E75" s="55"/>
      <c r="F75" s="62"/>
      <c r="J75" s="81"/>
      <c r="O75" s="81"/>
      <c r="T75" s="81"/>
      <c r="Y75" s="81"/>
      <c r="AD75" s="81"/>
      <c r="AG75" s="63"/>
      <c r="AH75" s="63"/>
      <c r="AI75" s="63"/>
      <c r="AJ75" s="63"/>
      <c r="AK75" s="63"/>
      <c r="AL75" s="63"/>
      <c r="AM75" s="63"/>
    </row>
    <row r="76" spans="2:39" s="25" customFormat="1">
      <c r="B76" s="115"/>
      <c r="E76" s="55"/>
      <c r="F76" s="62"/>
      <c r="J76" s="81"/>
      <c r="O76" s="81"/>
      <c r="T76" s="81"/>
      <c r="Y76" s="81"/>
      <c r="AD76" s="81"/>
      <c r="AG76" s="63"/>
      <c r="AH76" s="63"/>
      <c r="AI76" s="63"/>
      <c r="AJ76" s="63"/>
      <c r="AK76" s="63"/>
      <c r="AL76" s="63"/>
      <c r="AM76" s="63"/>
    </row>
    <row r="77" spans="2:39" s="25" customFormat="1">
      <c r="B77" s="115"/>
      <c r="E77" s="55"/>
      <c r="F77" s="62"/>
      <c r="J77" s="81"/>
      <c r="O77" s="81"/>
      <c r="T77" s="81"/>
      <c r="Y77" s="81"/>
      <c r="AD77" s="81"/>
      <c r="AG77" s="63"/>
      <c r="AH77" s="63"/>
      <c r="AI77" s="63"/>
      <c r="AJ77" s="63"/>
      <c r="AK77" s="63"/>
      <c r="AL77" s="63"/>
      <c r="AM77" s="63"/>
    </row>
    <row r="78" spans="2:39" s="25" customFormat="1">
      <c r="B78" s="115"/>
      <c r="E78" s="55"/>
      <c r="F78" s="62"/>
      <c r="J78" s="81"/>
      <c r="O78" s="81"/>
      <c r="T78" s="81"/>
      <c r="Y78" s="81"/>
      <c r="AD78" s="81"/>
      <c r="AG78" s="63"/>
      <c r="AH78" s="63"/>
      <c r="AI78" s="63"/>
      <c r="AJ78" s="63"/>
      <c r="AK78" s="63"/>
      <c r="AL78" s="63"/>
      <c r="AM78" s="63"/>
    </row>
    <row r="79" spans="2:39" s="25" customFormat="1">
      <c r="B79" s="115"/>
      <c r="E79" s="55"/>
      <c r="F79" s="62"/>
      <c r="J79" s="81"/>
      <c r="O79" s="81"/>
      <c r="T79" s="81"/>
      <c r="Y79" s="81"/>
      <c r="AD79" s="81"/>
      <c r="AG79" s="63"/>
      <c r="AH79" s="63"/>
      <c r="AI79" s="63"/>
      <c r="AJ79" s="63"/>
      <c r="AK79" s="63"/>
      <c r="AL79" s="63"/>
      <c r="AM79" s="63"/>
    </row>
    <row r="80" spans="2:39" s="25" customFormat="1">
      <c r="B80" s="115"/>
      <c r="E80" s="55"/>
      <c r="F80" s="62"/>
      <c r="J80" s="81"/>
      <c r="O80" s="81"/>
      <c r="T80" s="81"/>
      <c r="Y80" s="81"/>
      <c r="AD80" s="81"/>
      <c r="AG80" s="63"/>
      <c r="AH80" s="63"/>
      <c r="AI80" s="63"/>
      <c r="AJ80" s="63"/>
      <c r="AK80" s="63"/>
      <c r="AL80" s="63"/>
      <c r="AM80" s="63"/>
    </row>
    <row r="81" spans="2:39" s="25" customFormat="1">
      <c r="B81" s="115"/>
      <c r="E81" s="55"/>
      <c r="F81" s="62"/>
      <c r="J81" s="81"/>
      <c r="O81" s="81"/>
      <c r="T81" s="81"/>
      <c r="Y81" s="81"/>
      <c r="AD81" s="81"/>
      <c r="AG81" s="63"/>
      <c r="AH81" s="63"/>
      <c r="AI81" s="63"/>
      <c r="AJ81" s="63"/>
      <c r="AK81" s="63"/>
      <c r="AL81" s="63"/>
      <c r="AM81" s="63"/>
    </row>
    <row r="82" spans="2:39" s="25" customFormat="1">
      <c r="B82" s="115"/>
      <c r="E82" s="55"/>
      <c r="F82" s="62"/>
      <c r="J82" s="81"/>
      <c r="O82" s="81"/>
      <c r="T82" s="81"/>
      <c r="Y82" s="81"/>
      <c r="AD82" s="81"/>
      <c r="AG82" s="63"/>
      <c r="AH82" s="63"/>
      <c r="AI82" s="63"/>
      <c r="AJ82" s="63"/>
      <c r="AK82" s="63"/>
      <c r="AL82" s="63"/>
      <c r="AM82" s="63"/>
    </row>
    <row r="83" spans="2:39" s="25" customFormat="1">
      <c r="B83" s="115"/>
      <c r="E83" s="55"/>
      <c r="F83" s="62"/>
      <c r="J83" s="81"/>
      <c r="O83" s="81"/>
      <c r="T83" s="81"/>
      <c r="Y83" s="81"/>
      <c r="AD83" s="81"/>
      <c r="AG83" s="63"/>
      <c r="AH83" s="63"/>
      <c r="AI83" s="63"/>
      <c r="AJ83" s="63"/>
      <c r="AK83" s="63"/>
      <c r="AL83" s="63"/>
      <c r="AM83" s="63"/>
    </row>
    <row r="84" spans="2:39" s="25" customFormat="1">
      <c r="B84" s="115"/>
      <c r="E84" s="55"/>
      <c r="F84" s="62"/>
      <c r="J84" s="81"/>
      <c r="O84" s="81"/>
      <c r="T84" s="81"/>
      <c r="Y84" s="81"/>
      <c r="AD84" s="81"/>
      <c r="AG84" s="63"/>
      <c r="AH84" s="63"/>
      <c r="AI84" s="63"/>
      <c r="AJ84" s="63"/>
      <c r="AK84" s="63"/>
      <c r="AL84" s="63"/>
      <c r="AM84" s="63"/>
    </row>
    <row r="85" spans="2:39" s="25" customFormat="1">
      <c r="B85" s="115"/>
      <c r="E85" s="55"/>
      <c r="F85" s="62"/>
      <c r="J85" s="81"/>
      <c r="O85" s="81"/>
      <c r="T85" s="81"/>
      <c r="Y85" s="81"/>
      <c r="AD85" s="81"/>
      <c r="AG85" s="63"/>
      <c r="AH85" s="63"/>
      <c r="AI85" s="63"/>
      <c r="AJ85" s="63"/>
      <c r="AK85" s="63"/>
      <c r="AL85" s="63"/>
      <c r="AM85" s="63"/>
    </row>
    <row r="86" spans="2:39" s="25" customFormat="1">
      <c r="B86" s="115"/>
      <c r="E86" s="55"/>
      <c r="F86" s="62"/>
      <c r="J86" s="81"/>
      <c r="O86" s="81"/>
      <c r="T86" s="81"/>
      <c r="Y86" s="81"/>
      <c r="AD86" s="81"/>
      <c r="AG86" s="63"/>
      <c r="AH86" s="63"/>
      <c r="AI86" s="63"/>
      <c r="AJ86" s="63"/>
      <c r="AK86" s="63"/>
      <c r="AL86" s="63"/>
      <c r="AM86" s="63"/>
    </row>
    <row r="87" spans="2:39" s="25" customFormat="1">
      <c r="B87" s="115"/>
      <c r="E87" s="55"/>
      <c r="F87" s="62"/>
      <c r="J87" s="81"/>
      <c r="O87" s="81"/>
      <c r="T87" s="81"/>
      <c r="Y87" s="81"/>
      <c r="AD87" s="81"/>
      <c r="AG87" s="63"/>
      <c r="AH87" s="63"/>
      <c r="AI87" s="63"/>
      <c r="AJ87" s="63"/>
      <c r="AK87" s="63"/>
      <c r="AL87" s="63"/>
      <c r="AM87" s="63"/>
    </row>
    <row r="88" spans="2:39" s="25" customFormat="1">
      <c r="B88" s="115"/>
      <c r="E88" s="55"/>
      <c r="F88" s="62"/>
      <c r="J88" s="81"/>
      <c r="O88" s="81"/>
      <c r="T88" s="81"/>
      <c r="Y88" s="81"/>
      <c r="AD88" s="81"/>
      <c r="AG88" s="63"/>
      <c r="AH88" s="63"/>
      <c r="AI88" s="63"/>
      <c r="AJ88" s="63"/>
      <c r="AK88" s="63"/>
      <c r="AL88" s="63"/>
      <c r="AM88" s="63"/>
    </row>
    <row r="89" spans="2:39" s="25" customFormat="1">
      <c r="B89" s="115"/>
      <c r="E89" s="55"/>
      <c r="F89" s="62"/>
      <c r="J89" s="81"/>
      <c r="O89" s="81"/>
      <c r="T89" s="81"/>
      <c r="Y89" s="81"/>
      <c r="AD89" s="81"/>
      <c r="AG89" s="63"/>
      <c r="AH89" s="63"/>
      <c r="AI89" s="63"/>
      <c r="AJ89" s="63"/>
      <c r="AK89" s="63"/>
      <c r="AL89" s="63"/>
      <c r="AM89" s="63"/>
    </row>
    <row r="90" spans="2:39" s="25" customFormat="1">
      <c r="B90" s="115"/>
      <c r="E90" s="55"/>
      <c r="F90" s="62"/>
      <c r="J90" s="81"/>
      <c r="O90" s="81"/>
      <c r="T90" s="81"/>
      <c r="Y90" s="81"/>
      <c r="AD90" s="81"/>
      <c r="AG90" s="63"/>
      <c r="AH90" s="63"/>
      <c r="AI90" s="63"/>
      <c r="AJ90" s="63"/>
      <c r="AK90" s="63"/>
      <c r="AL90" s="63"/>
      <c r="AM90" s="63"/>
    </row>
    <row r="91" spans="2:39" s="25" customFormat="1">
      <c r="B91" s="115"/>
      <c r="E91" s="55"/>
      <c r="F91" s="62"/>
      <c r="J91" s="81"/>
      <c r="O91" s="81"/>
      <c r="T91" s="81"/>
      <c r="Y91" s="81"/>
      <c r="AD91" s="81"/>
      <c r="AG91" s="63"/>
      <c r="AH91" s="63"/>
      <c r="AI91" s="63"/>
      <c r="AJ91" s="63"/>
      <c r="AK91" s="63"/>
      <c r="AL91" s="63"/>
      <c r="AM91" s="63"/>
    </row>
    <row r="92" spans="2:39" s="25" customFormat="1">
      <c r="B92" s="115"/>
      <c r="E92" s="55"/>
      <c r="F92" s="62"/>
      <c r="J92" s="81"/>
      <c r="O92" s="81"/>
      <c r="T92" s="81"/>
      <c r="Y92" s="81"/>
      <c r="AD92" s="81"/>
      <c r="AG92" s="63"/>
      <c r="AH92" s="63"/>
      <c r="AI92" s="63"/>
      <c r="AJ92" s="63"/>
      <c r="AK92" s="63"/>
      <c r="AL92" s="63"/>
      <c r="AM92" s="63"/>
    </row>
    <row r="93" spans="2:39" s="25" customFormat="1">
      <c r="B93" s="115"/>
      <c r="E93" s="55"/>
      <c r="F93" s="62"/>
      <c r="J93" s="81"/>
      <c r="O93" s="81"/>
      <c r="T93" s="81"/>
      <c r="Y93" s="81"/>
      <c r="AD93" s="81"/>
      <c r="AG93" s="63"/>
      <c r="AH93" s="63"/>
      <c r="AI93" s="63"/>
      <c r="AJ93" s="63"/>
      <c r="AK93" s="63"/>
      <c r="AL93" s="63"/>
      <c r="AM93" s="63"/>
    </row>
    <row r="94" spans="2:39" s="25" customFormat="1">
      <c r="B94" s="115"/>
      <c r="E94" s="55"/>
      <c r="F94" s="62"/>
      <c r="J94" s="81"/>
      <c r="O94" s="81"/>
      <c r="T94" s="81"/>
      <c r="Y94" s="81"/>
      <c r="AD94" s="81"/>
      <c r="AG94" s="63"/>
      <c r="AH94" s="63"/>
      <c r="AI94" s="63"/>
      <c r="AJ94" s="63"/>
      <c r="AK94" s="63"/>
      <c r="AL94" s="63"/>
      <c r="AM94" s="63"/>
    </row>
    <row r="95" spans="2:39" s="25" customFormat="1">
      <c r="B95" s="115"/>
      <c r="E95" s="55"/>
      <c r="F95" s="62"/>
      <c r="J95" s="81"/>
      <c r="O95" s="81"/>
      <c r="T95" s="81"/>
      <c r="Y95" s="81"/>
      <c r="AD95" s="81"/>
      <c r="AG95" s="63"/>
      <c r="AH95" s="63"/>
      <c r="AI95" s="63"/>
      <c r="AJ95" s="63"/>
      <c r="AK95" s="63"/>
      <c r="AL95" s="63"/>
      <c r="AM95" s="63"/>
    </row>
    <row r="96" spans="2:39" s="25" customFormat="1">
      <c r="B96" s="115"/>
      <c r="E96" s="55"/>
      <c r="F96" s="62"/>
      <c r="J96" s="81"/>
      <c r="O96" s="81"/>
      <c r="T96" s="81"/>
      <c r="Y96" s="81"/>
      <c r="AD96" s="81"/>
      <c r="AG96" s="63"/>
      <c r="AH96" s="63"/>
      <c r="AI96" s="63"/>
      <c r="AJ96" s="63"/>
      <c r="AK96" s="63"/>
      <c r="AL96" s="63"/>
      <c r="AM96" s="63"/>
    </row>
    <row r="97" spans="2:39" s="25" customFormat="1">
      <c r="B97" s="115"/>
      <c r="E97" s="55"/>
      <c r="F97" s="62"/>
      <c r="J97" s="81"/>
      <c r="O97" s="81"/>
      <c r="T97" s="81"/>
      <c r="Y97" s="81"/>
      <c r="AD97" s="81"/>
      <c r="AG97" s="63"/>
      <c r="AH97" s="63"/>
      <c r="AI97" s="63"/>
      <c r="AJ97" s="63"/>
      <c r="AK97" s="63"/>
      <c r="AL97" s="63"/>
      <c r="AM97" s="63"/>
    </row>
    <row r="98" spans="2:39" s="25" customFormat="1">
      <c r="B98" s="115"/>
      <c r="E98" s="55"/>
      <c r="F98" s="62"/>
      <c r="J98" s="81"/>
      <c r="O98" s="81"/>
      <c r="T98" s="81"/>
      <c r="Y98" s="81"/>
      <c r="AD98" s="81"/>
      <c r="AG98" s="63"/>
      <c r="AH98" s="63"/>
      <c r="AI98" s="63"/>
      <c r="AJ98" s="63"/>
      <c r="AK98" s="63"/>
      <c r="AL98" s="63"/>
      <c r="AM98" s="63"/>
    </row>
    <row r="99" spans="2:39" s="25" customFormat="1">
      <c r="B99" s="115"/>
      <c r="E99" s="55"/>
      <c r="F99" s="62"/>
      <c r="J99" s="81"/>
      <c r="O99" s="81"/>
      <c r="T99" s="81"/>
      <c r="Y99" s="81"/>
      <c r="AD99" s="81"/>
      <c r="AG99" s="63"/>
      <c r="AH99" s="63"/>
      <c r="AI99" s="63"/>
      <c r="AJ99" s="63"/>
      <c r="AK99" s="63"/>
      <c r="AL99" s="63"/>
      <c r="AM99" s="63"/>
    </row>
    <row r="100" spans="2:39" s="25" customFormat="1">
      <c r="B100" s="115"/>
      <c r="E100" s="55"/>
      <c r="F100" s="62"/>
      <c r="J100" s="81"/>
      <c r="O100" s="81"/>
      <c r="T100" s="81"/>
      <c r="Y100" s="81"/>
      <c r="AD100" s="81"/>
      <c r="AG100" s="63"/>
      <c r="AH100" s="63"/>
      <c r="AI100" s="63"/>
      <c r="AJ100" s="63"/>
      <c r="AK100" s="63"/>
      <c r="AL100" s="63"/>
      <c r="AM100" s="63"/>
    </row>
    <row r="101" spans="2:39" s="25" customFormat="1">
      <c r="B101" s="115"/>
      <c r="E101" s="55"/>
      <c r="F101" s="62"/>
      <c r="J101" s="81"/>
      <c r="O101" s="81"/>
      <c r="T101" s="81"/>
      <c r="Y101" s="81"/>
      <c r="AD101" s="81"/>
      <c r="AG101" s="63"/>
      <c r="AH101" s="63"/>
      <c r="AI101" s="63"/>
      <c r="AJ101" s="63"/>
      <c r="AK101" s="63"/>
      <c r="AL101" s="63"/>
      <c r="AM101" s="63"/>
    </row>
    <row r="102" spans="2:39" s="25" customFormat="1">
      <c r="B102" s="115"/>
      <c r="E102" s="55"/>
      <c r="F102" s="62"/>
      <c r="J102" s="81"/>
      <c r="O102" s="81"/>
      <c r="T102" s="81"/>
      <c r="Y102" s="81"/>
      <c r="AD102" s="81"/>
      <c r="AG102" s="63"/>
      <c r="AH102" s="63"/>
      <c r="AI102" s="63"/>
      <c r="AJ102" s="63"/>
      <c r="AK102" s="63"/>
      <c r="AL102" s="63"/>
      <c r="AM102" s="63"/>
    </row>
    <row r="103" spans="2:39" s="25" customFormat="1">
      <c r="B103" s="115"/>
      <c r="E103" s="55"/>
      <c r="F103" s="62"/>
      <c r="J103" s="81"/>
      <c r="O103" s="81"/>
      <c r="T103" s="81"/>
      <c r="Y103" s="81"/>
      <c r="AD103" s="81"/>
      <c r="AG103" s="63"/>
      <c r="AH103" s="63"/>
      <c r="AI103" s="63"/>
      <c r="AJ103" s="63"/>
      <c r="AK103" s="63"/>
      <c r="AL103" s="63"/>
      <c r="AM103" s="63"/>
    </row>
    <row r="104" spans="2:39" s="25" customFormat="1">
      <c r="B104" s="115"/>
      <c r="E104" s="55"/>
      <c r="F104" s="62"/>
      <c r="J104" s="81"/>
      <c r="O104" s="81"/>
      <c r="T104" s="81"/>
      <c r="Y104" s="81"/>
      <c r="AD104" s="81"/>
      <c r="AG104" s="63"/>
      <c r="AH104" s="63"/>
      <c r="AI104" s="63"/>
      <c r="AJ104" s="63"/>
      <c r="AK104" s="63"/>
      <c r="AL104" s="63"/>
      <c r="AM104" s="63"/>
    </row>
    <row r="105" spans="2:39" s="25" customFormat="1">
      <c r="B105" s="115"/>
      <c r="E105" s="55"/>
      <c r="F105" s="62"/>
      <c r="J105" s="81"/>
      <c r="O105" s="81"/>
      <c r="T105" s="81"/>
      <c r="Y105" s="81"/>
      <c r="AD105" s="81"/>
      <c r="AG105" s="63"/>
      <c r="AH105" s="63"/>
      <c r="AI105" s="63"/>
      <c r="AJ105" s="63"/>
      <c r="AK105" s="63"/>
      <c r="AL105" s="63"/>
      <c r="AM105" s="63"/>
    </row>
    <row r="106" spans="2:39" s="25" customFormat="1">
      <c r="B106" s="115"/>
      <c r="E106" s="55"/>
      <c r="F106" s="62"/>
      <c r="J106" s="81"/>
      <c r="O106" s="81"/>
      <c r="T106" s="81"/>
      <c r="Y106" s="81"/>
      <c r="AD106" s="81"/>
      <c r="AG106" s="63"/>
      <c r="AH106" s="63"/>
      <c r="AI106" s="63"/>
      <c r="AJ106" s="63"/>
      <c r="AK106" s="63"/>
      <c r="AL106" s="63"/>
      <c r="AM106" s="63"/>
    </row>
    <row r="107" spans="2:39" s="25" customFormat="1">
      <c r="B107" s="115"/>
      <c r="E107" s="55"/>
      <c r="F107" s="62"/>
      <c r="J107" s="81"/>
      <c r="O107" s="81"/>
      <c r="T107" s="81"/>
      <c r="Y107" s="81"/>
      <c r="AD107" s="81"/>
      <c r="AG107" s="63"/>
      <c r="AH107" s="63"/>
      <c r="AI107" s="63"/>
      <c r="AJ107" s="63"/>
      <c r="AK107" s="63"/>
      <c r="AL107" s="63"/>
      <c r="AM107" s="63"/>
    </row>
    <row r="108" spans="2:39" s="25" customFormat="1">
      <c r="B108" s="115"/>
      <c r="E108" s="55"/>
      <c r="F108" s="62"/>
      <c r="J108" s="81"/>
      <c r="O108" s="81"/>
      <c r="T108" s="81"/>
      <c r="Y108" s="81"/>
      <c r="AD108" s="81"/>
      <c r="AG108" s="63"/>
      <c r="AH108" s="63"/>
      <c r="AI108" s="63"/>
      <c r="AJ108" s="63"/>
      <c r="AK108" s="63"/>
      <c r="AL108" s="63"/>
      <c r="AM108" s="63"/>
    </row>
    <row r="109" spans="2:39" s="25" customFormat="1">
      <c r="B109" s="115"/>
      <c r="E109" s="55"/>
      <c r="F109" s="62"/>
      <c r="J109" s="81"/>
      <c r="O109" s="81"/>
      <c r="T109" s="81"/>
      <c r="Y109" s="81"/>
      <c r="AD109" s="81"/>
      <c r="AG109" s="63"/>
      <c r="AH109" s="63"/>
      <c r="AI109" s="63"/>
      <c r="AJ109" s="63"/>
      <c r="AK109" s="63"/>
      <c r="AL109" s="63"/>
      <c r="AM109" s="63"/>
    </row>
    <row r="110" spans="2:39" s="25" customFormat="1">
      <c r="B110" s="115"/>
      <c r="E110" s="55"/>
      <c r="F110" s="62"/>
      <c r="J110" s="81"/>
      <c r="O110" s="81"/>
      <c r="T110" s="81"/>
      <c r="Y110" s="81"/>
      <c r="AD110" s="81"/>
      <c r="AG110" s="63"/>
      <c r="AH110" s="63"/>
      <c r="AI110" s="63"/>
      <c r="AJ110" s="63"/>
      <c r="AK110" s="63"/>
      <c r="AL110" s="63"/>
      <c r="AM110" s="63"/>
    </row>
    <row r="111" spans="2:39" s="25" customFormat="1">
      <c r="B111" s="115"/>
      <c r="E111" s="55"/>
      <c r="F111" s="62"/>
      <c r="J111" s="81"/>
      <c r="O111" s="81"/>
      <c r="T111" s="81"/>
      <c r="Y111" s="81"/>
      <c r="AD111" s="81"/>
      <c r="AG111" s="63"/>
      <c r="AH111" s="63"/>
      <c r="AI111" s="63"/>
      <c r="AJ111" s="63"/>
      <c r="AK111" s="63"/>
      <c r="AL111" s="63"/>
      <c r="AM111" s="63"/>
    </row>
    <row r="112" spans="2:39" s="25" customFormat="1">
      <c r="B112" s="115"/>
      <c r="E112" s="55"/>
      <c r="F112" s="62"/>
      <c r="J112" s="81"/>
      <c r="O112" s="81"/>
      <c r="T112" s="81"/>
      <c r="Y112" s="81"/>
      <c r="AD112" s="81"/>
      <c r="AG112" s="63"/>
      <c r="AH112" s="63"/>
      <c r="AI112" s="63"/>
      <c r="AJ112" s="63"/>
      <c r="AK112" s="63"/>
      <c r="AL112" s="63"/>
      <c r="AM112" s="63"/>
    </row>
    <row r="113" spans="2:39" s="25" customFormat="1">
      <c r="B113" s="115"/>
      <c r="E113" s="55"/>
      <c r="F113" s="62"/>
      <c r="J113" s="81"/>
      <c r="O113" s="81"/>
      <c r="T113" s="81"/>
      <c r="Y113" s="81"/>
      <c r="AD113" s="81"/>
      <c r="AG113" s="63"/>
      <c r="AH113" s="63"/>
      <c r="AI113" s="63"/>
      <c r="AJ113" s="63"/>
      <c r="AK113" s="63"/>
      <c r="AL113" s="63"/>
      <c r="AM113" s="63"/>
    </row>
    <row r="114" spans="2:39" s="25" customFormat="1">
      <c r="B114" s="115"/>
      <c r="E114" s="55"/>
      <c r="F114" s="62"/>
      <c r="J114" s="81"/>
      <c r="O114" s="81"/>
      <c r="T114" s="81"/>
      <c r="Y114" s="81"/>
      <c r="AD114" s="81"/>
      <c r="AG114" s="63"/>
      <c r="AH114" s="63"/>
      <c r="AI114" s="63"/>
      <c r="AJ114" s="63"/>
      <c r="AK114" s="63"/>
      <c r="AL114" s="63"/>
      <c r="AM114" s="63"/>
    </row>
    <row r="115" spans="2:39" s="25" customFormat="1">
      <c r="B115" s="115"/>
      <c r="E115" s="55"/>
      <c r="F115" s="62"/>
      <c r="J115" s="81"/>
      <c r="O115" s="81"/>
      <c r="T115" s="81"/>
      <c r="Y115" s="81"/>
      <c r="AD115" s="81"/>
      <c r="AG115" s="63"/>
      <c r="AH115" s="63"/>
      <c r="AI115" s="63"/>
      <c r="AJ115" s="63"/>
      <c r="AK115" s="63"/>
      <c r="AL115" s="63"/>
      <c r="AM115" s="63"/>
    </row>
    <row r="116" spans="2:39" s="25" customFormat="1">
      <c r="B116" s="115"/>
      <c r="E116" s="55"/>
      <c r="F116" s="62"/>
      <c r="J116" s="81"/>
      <c r="O116" s="81"/>
      <c r="T116" s="81"/>
      <c r="Y116" s="81"/>
      <c r="AD116" s="81"/>
      <c r="AG116" s="63"/>
      <c r="AH116" s="63"/>
      <c r="AI116" s="63"/>
      <c r="AJ116" s="63"/>
      <c r="AK116" s="63"/>
      <c r="AL116" s="63"/>
      <c r="AM116" s="63"/>
    </row>
    <row r="117" spans="2:39" s="25" customFormat="1">
      <c r="B117" s="115"/>
      <c r="E117" s="55"/>
      <c r="F117" s="62"/>
      <c r="J117" s="81"/>
      <c r="O117" s="81"/>
      <c r="T117" s="81"/>
      <c r="Y117" s="81"/>
      <c r="AD117" s="81"/>
      <c r="AG117" s="63"/>
      <c r="AH117" s="63"/>
      <c r="AI117" s="63"/>
      <c r="AJ117" s="63"/>
      <c r="AK117" s="63"/>
      <c r="AL117" s="63"/>
      <c r="AM117" s="63"/>
    </row>
    <row r="118" spans="2:39" s="25" customFormat="1">
      <c r="B118" s="115"/>
      <c r="E118" s="55"/>
      <c r="F118" s="62"/>
      <c r="J118" s="81"/>
      <c r="O118" s="81"/>
      <c r="T118" s="81"/>
      <c r="Y118" s="81"/>
      <c r="AD118" s="81"/>
      <c r="AG118" s="63"/>
      <c r="AH118" s="63"/>
      <c r="AI118" s="63"/>
      <c r="AJ118" s="63"/>
      <c r="AK118" s="63"/>
      <c r="AL118" s="63"/>
      <c r="AM118" s="63"/>
    </row>
    <row r="119" spans="2:39" s="25" customFormat="1">
      <c r="B119" s="115"/>
      <c r="E119" s="55"/>
      <c r="F119" s="62"/>
      <c r="J119" s="81"/>
      <c r="O119" s="81"/>
      <c r="T119" s="81"/>
      <c r="Y119" s="81"/>
      <c r="AD119" s="81"/>
      <c r="AG119" s="63"/>
      <c r="AH119" s="63"/>
      <c r="AI119" s="63"/>
      <c r="AJ119" s="63"/>
      <c r="AK119" s="63"/>
      <c r="AL119" s="63"/>
      <c r="AM119" s="63"/>
    </row>
    <row r="120" spans="2:39" s="25" customFormat="1">
      <c r="B120" s="115"/>
      <c r="E120" s="55"/>
      <c r="F120" s="62"/>
      <c r="J120" s="81"/>
      <c r="O120" s="81"/>
      <c r="T120" s="81"/>
      <c r="Y120" s="81"/>
      <c r="AD120" s="81"/>
      <c r="AG120" s="63"/>
      <c r="AH120" s="63"/>
      <c r="AI120" s="63"/>
      <c r="AJ120" s="63"/>
      <c r="AK120" s="63"/>
      <c r="AL120" s="63"/>
      <c r="AM120" s="63"/>
    </row>
    <row r="121" spans="2:39" s="25" customFormat="1">
      <c r="B121" s="115"/>
      <c r="E121" s="55"/>
      <c r="F121" s="62"/>
      <c r="J121" s="81"/>
      <c r="O121" s="81"/>
      <c r="T121" s="81"/>
      <c r="Y121" s="81"/>
      <c r="AD121" s="81"/>
      <c r="AG121" s="63"/>
      <c r="AH121" s="63"/>
      <c r="AI121" s="63"/>
      <c r="AJ121" s="63"/>
      <c r="AK121" s="63"/>
      <c r="AL121" s="63"/>
      <c r="AM121" s="63"/>
    </row>
    <row r="122" spans="2:39" s="25" customFormat="1">
      <c r="B122" s="115"/>
      <c r="E122" s="55"/>
      <c r="F122" s="62"/>
      <c r="J122" s="81"/>
      <c r="O122" s="81"/>
      <c r="T122" s="81"/>
      <c r="Y122" s="81"/>
      <c r="AD122" s="81"/>
      <c r="AG122" s="63"/>
      <c r="AH122" s="63"/>
      <c r="AI122" s="63"/>
      <c r="AJ122" s="63"/>
      <c r="AK122" s="63"/>
      <c r="AL122" s="63"/>
      <c r="AM122" s="63"/>
    </row>
    <row r="123" spans="2:39" s="25" customFormat="1">
      <c r="B123" s="115"/>
      <c r="E123" s="55"/>
      <c r="F123" s="62"/>
      <c r="J123" s="81"/>
      <c r="O123" s="81"/>
      <c r="T123" s="81"/>
      <c r="Y123" s="81"/>
      <c r="AD123" s="81"/>
      <c r="AG123" s="63"/>
      <c r="AH123" s="63"/>
      <c r="AI123" s="63"/>
      <c r="AJ123" s="63"/>
      <c r="AK123" s="63"/>
      <c r="AL123" s="63"/>
      <c r="AM123" s="63"/>
    </row>
    <row r="124" spans="2:39" s="25" customFormat="1">
      <c r="B124" s="115"/>
      <c r="E124" s="55"/>
      <c r="F124" s="62"/>
      <c r="J124" s="81"/>
      <c r="O124" s="81"/>
      <c r="T124" s="81"/>
      <c r="Y124" s="81"/>
      <c r="AD124" s="81"/>
      <c r="AG124" s="63"/>
      <c r="AH124" s="63"/>
      <c r="AI124" s="63"/>
      <c r="AJ124" s="63"/>
      <c r="AK124" s="63"/>
      <c r="AL124" s="63"/>
      <c r="AM124" s="63"/>
    </row>
    <row r="125" spans="2:39" s="25" customFormat="1">
      <c r="B125" s="115"/>
      <c r="E125" s="55"/>
      <c r="F125" s="62"/>
      <c r="J125" s="81"/>
      <c r="O125" s="81"/>
      <c r="T125" s="81"/>
      <c r="Y125" s="81"/>
      <c r="AD125" s="81"/>
      <c r="AG125" s="63"/>
      <c r="AH125" s="63"/>
      <c r="AI125" s="63"/>
      <c r="AJ125" s="63"/>
      <c r="AK125" s="63"/>
      <c r="AL125" s="63"/>
      <c r="AM125" s="63"/>
    </row>
    <row r="126" spans="2:39" s="25" customFormat="1">
      <c r="B126" s="115"/>
      <c r="E126" s="55"/>
      <c r="F126" s="62"/>
      <c r="J126" s="81"/>
      <c r="O126" s="81"/>
      <c r="T126" s="81"/>
      <c r="Y126" s="81"/>
      <c r="AD126" s="81"/>
      <c r="AG126" s="63"/>
      <c r="AH126" s="63"/>
      <c r="AI126" s="63"/>
      <c r="AJ126" s="63"/>
      <c r="AK126" s="63"/>
      <c r="AL126" s="63"/>
      <c r="AM126" s="63"/>
    </row>
    <row r="127" spans="2:39" s="25" customFormat="1">
      <c r="B127" s="115"/>
      <c r="E127" s="55"/>
      <c r="F127" s="62"/>
      <c r="J127" s="81"/>
      <c r="O127" s="81"/>
      <c r="T127" s="81"/>
      <c r="Y127" s="81"/>
      <c r="AD127" s="81"/>
      <c r="AG127" s="63"/>
      <c r="AH127" s="63"/>
      <c r="AI127" s="63"/>
      <c r="AJ127" s="63"/>
      <c r="AK127" s="63"/>
      <c r="AL127" s="63"/>
      <c r="AM127" s="63"/>
    </row>
    <row r="128" spans="2:39" s="25" customFormat="1">
      <c r="B128" s="115"/>
      <c r="E128" s="55"/>
      <c r="F128" s="62"/>
      <c r="J128" s="81"/>
      <c r="O128" s="81"/>
      <c r="T128" s="81"/>
      <c r="Y128" s="81"/>
      <c r="AD128" s="81"/>
      <c r="AG128" s="63"/>
      <c r="AH128" s="63"/>
      <c r="AI128" s="63"/>
      <c r="AJ128" s="63"/>
      <c r="AK128" s="63"/>
      <c r="AL128" s="63"/>
      <c r="AM128" s="63"/>
    </row>
    <row r="129" spans="2:39" s="25" customFormat="1">
      <c r="B129" s="115"/>
      <c r="E129" s="55"/>
      <c r="F129" s="62"/>
      <c r="J129" s="81"/>
      <c r="O129" s="81"/>
      <c r="T129" s="81"/>
      <c r="Y129" s="81"/>
      <c r="AD129" s="81"/>
      <c r="AG129" s="63"/>
      <c r="AH129" s="63"/>
      <c r="AI129" s="63"/>
      <c r="AJ129" s="63"/>
      <c r="AK129" s="63"/>
      <c r="AL129" s="63"/>
      <c r="AM129" s="63"/>
    </row>
    <row r="130" spans="2:39" s="25" customFormat="1">
      <c r="B130" s="115"/>
      <c r="E130" s="55"/>
      <c r="F130" s="62"/>
      <c r="J130" s="81"/>
      <c r="O130" s="81"/>
      <c r="T130" s="81"/>
      <c r="Y130" s="81"/>
      <c r="AD130" s="81"/>
      <c r="AG130" s="63"/>
      <c r="AH130" s="63"/>
      <c r="AI130" s="63"/>
      <c r="AJ130" s="63"/>
      <c r="AK130" s="63"/>
      <c r="AL130" s="63"/>
      <c r="AM130" s="63"/>
    </row>
    <row r="131" spans="2:39" s="25" customFormat="1">
      <c r="B131" s="115"/>
      <c r="E131" s="55"/>
      <c r="F131" s="62"/>
      <c r="J131" s="81"/>
      <c r="O131" s="81"/>
      <c r="T131" s="81"/>
      <c r="Y131" s="81"/>
      <c r="AD131" s="81"/>
      <c r="AG131" s="63"/>
      <c r="AH131" s="63"/>
      <c r="AI131" s="63"/>
      <c r="AJ131" s="63"/>
      <c r="AK131" s="63"/>
      <c r="AL131" s="63"/>
      <c r="AM131" s="63"/>
    </row>
    <row r="132" spans="2:39" s="25" customFormat="1">
      <c r="B132" s="115"/>
      <c r="E132" s="55"/>
      <c r="F132" s="62"/>
      <c r="J132" s="81"/>
      <c r="O132" s="81"/>
      <c r="T132" s="81"/>
      <c r="Y132" s="81"/>
      <c r="AD132" s="81"/>
      <c r="AG132" s="63"/>
      <c r="AH132" s="63"/>
      <c r="AI132" s="63"/>
      <c r="AJ132" s="63"/>
      <c r="AK132" s="63"/>
      <c r="AL132" s="63"/>
      <c r="AM132" s="63"/>
    </row>
    <row r="133" spans="2:39" s="25" customFormat="1">
      <c r="B133" s="115"/>
      <c r="E133" s="55"/>
      <c r="F133" s="62"/>
      <c r="J133" s="81"/>
      <c r="O133" s="81"/>
      <c r="T133" s="81"/>
      <c r="Y133" s="81"/>
      <c r="AD133" s="81"/>
      <c r="AG133" s="63"/>
      <c r="AH133" s="63"/>
      <c r="AI133" s="63"/>
      <c r="AJ133" s="63"/>
      <c r="AK133" s="63"/>
      <c r="AL133" s="63"/>
      <c r="AM133" s="63"/>
    </row>
    <row r="134" spans="2:39" s="25" customFormat="1">
      <c r="B134" s="115"/>
      <c r="E134" s="55"/>
      <c r="F134" s="62"/>
      <c r="J134" s="81"/>
      <c r="O134" s="81"/>
      <c r="T134" s="81"/>
      <c r="Y134" s="81"/>
      <c r="AD134" s="81"/>
      <c r="AG134" s="63"/>
      <c r="AH134" s="63"/>
      <c r="AI134" s="63"/>
      <c r="AJ134" s="63"/>
      <c r="AK134" s="63"/>
      <c r="AL134" s="63"/>
      <c r="AM134" s="63"/>
    </row>
    <row r="135" spans="2:39" s="25" customFormat="1">
      <c r="B135" s="115"/>
      <c r="E135" s="55"/>
      <c r="F135" s="62"/>
      <c r="J135" s="81"/>
      <c r="O135" s="81"/>
      <c r="T135" s="81"/>
      <c r="Y135" s="81"/>
      <c r="AD135" s="81"/>
      <c r="AG135" s="63"/>
      <c r="AH135" s="63"/>
      <c r="AI135" s="63"/>
      <c r="AJ135" s="63"/>
      <c r="AK135" s="63"/>
      <c r="AL135" s="63"/>
      <c r="AM135" s="63"/>
    </row>
    <row r="136" spans="2:39" s="25" customFormat="1">
      <c r="B136" s="115"/>
      <c r="E136" s="55"/>
      <c r="F136" s="62"/>
      <c r="J136" s="81"/>
      <c r="O136" s="81"/>
      <c r="T136" s="81"/>
      <c r="Y136" s="81"/>
      <c r="AD136" s="81"/>
      <c r="AG136" s="63"/>
      <c r="AH136" s="63"/>
      <c r="AI136" s="63"/>
      <c r="AJ136" s="63"/>
      <c r="AK136" s="63"/>
      <c r="AL136" s="63"/>
      <c r="AM136" s="63"/>
    </row>
    <row r="137" spans="2:39" s="25" customFormat="1">
      <c r="B137" s="115"/>
      <c r="E137" s="55"/>
      <c r="F137" s="62"/>
      <c r="J137" s="81"/>
      <c r="O137" s="81"/>
      <c r="T137" s="81"/>
      <c r="Y137" s="81"/>
      <c r="AD137" s="81"/>
      <c r="AG137" s="63"/>
      <c r="AH137" s="63"/>
      <c r="AI137" s="63"/>
      <c r="AJ137" s="63"/>
      <c r="AK137" s="63"/>
      <c r="AL137" s="63"/>
      <c r="AM137" s="63"/>
    </row>
    <row r="138" spans="2:39" s="25" customFormat="1">
      <c r="B138" s="115"/>
      <c r="E138" s="55"/>
      <c r="F138" s="62"/>
      <c r="J138" s="81"/>
      <c r="O138" s="81"/>
      <c r="T138" s="81"/>
      <c r="Y138" s="81"/>
      <c r="AD138" s="81"/>
      <c r="AG138" s="63"/>
      <c r="AH138" s="63"/>
      <c r="AI138" s="63"/>
      <c r="AJ138" s="63"/>
      <c r="AK138" s="63"/>
      <c r="AL138" s="63"/>
      <c r="AM138" s="63"/>
    </row>
    <row r="139" spans="2:39" s="25" customFormat="1">
      <c r="B139" s="115"/>
      <c r="E139" s="55"/>
      <c r="F139" s="62"/>
      <c r="J139" s="81"/>
      <c r="O139" s="81"/>
      <c r="T139" s="81"/>
      <c r="Y139" s="81"/>
      <c r="AD139" s="81"/>
      <c r="AG139" s="63"/>
      <c r="AH139" s="63"/>
      <c r="AI139" s="63"/>
      <c r="AJ139" s="63"/>
      <c r="AK139" s="63"/>
      <c r="AL139" s="63"/>
      <c r="AM139" s="63"/>
    </row>
    <row r="140" spans="2:39" s="25" customFormat="1">
      <c r="B140" s="115"/>
      <c r="E140" s="55"/>
      <c r="F140" s="62"/>
      <c r="J140" s="81"/>
      <c r="O140" s="81"/>
      <c r="T140" s="81"/>
      <c r="Y140" s="81"/>
      <c r="AD140" s="81"/>
      <c r="AG140" s="63"/>
      <c r="AH140" s="63"/>
      <c r="AI140" s="63"/>
      <c r="AJ140" s="63"/>
      <c r="AK140" s="63"/>
      <c r="AL140" s="63"/>
      <c r="AM140" s="63"/>
    </row>
    <row r="141" spans="2:39" s="25" customFormat="1">
      <c r="B141" s="115"/>
      <c r="E141" s="55"/>
      <c r="F141" s="62"/>
      <c r="J141" s="81"/>
      <c r="O141" s="81"/>
      <c r="T141" s="81"/>
      <c r="Y141" s="81"/>
      <c r="AD141" s="81"/>
      <c r="AG141" s="63"/>
      <c r="AH141" s="63"/>
      <c r="AI141" s="63"/>
      <c r="AJ141" s="63"/>
      <c r="AK141" s="63"/>
      <c r="AL141" s="63"/>
      <c r="AM141" s="63"/>
    </row>
    <row r="142" spans="2:39" s="25" customFormat="1">
      <c r="B142" s="115"/>
      <c r="E142" s="55"/>
      <c r="F142" s="62"/>
      <c r="J142" s="81"/>
      <c r="O142" s="81"/>
      <c r="T142" s="81"/>
      <c r="Y142" s="81"/>
      <c r="AD142" s="81"/>
      <c r="AG142" s="63"/>
      <c r="AH142" s="63"/>
      <c r="AI142" s="63"/>
      <c r="AJ142" s="63"/>
      <c r="AK142" s="63"/>
      <c r="AL142" s="63"/>
      <c r="AM142" s="63"/>
    </row>
    <row r="143" spans="2:39" s="25" customFormat="1">
      <c r="B143" s="115"/>
      <c r="E143" s="55"/>
      <c r="F143" s="62"/>
      <c r="J143" s="81"/>
      <c r="O143" s="81"/>
      <c r="T143" s="81"/>
      <c r="Y143" s="81"/>
      <c r="AD143" s="81"/>
      <c r="AG143" s="63"/>
      <c r="AH143" s="63"/>
      <c r="AI143" s="63"/>
      <c r="AJ143" s="63"/>
      <c r="AK143" s="63"/>
      <c r="AL143" s="63"/>
      <c r="AM143" s="63"/>
    </row>
    <row r="144" spans="2:39" s="25" customFormat="1">
      <c r="B144" s="115"/>
      <c r="E144" s="55"/>
      <c r="F144" s="62"/>
      <c r="J144" s="81"/>
      <c r="O144" s="81"/>
      <c r="T144" s="81"/>
      <c r="Y144" s="81"/>
      <c r="AD144" s="81"/>
      <c r="AG144" s="63"/>
      <c r="AH144" s="63"/>
      <c r="AI144" s="63"/>
      <c r="AJ144" s="63"/>
      <c r="AK144" s="63"/>
      <c r="AL144" s="63"/>
      <c r="AM144" s="63"/>
    </row>
    <row r="145" spans="2:39" s="25" customFormat="1">
      <c r="B145" s="115"/>
      <c r="E145" s="55"/>
      <c r="F145" s="62"/>
      <c r="J145" s="81"/>
      <c r="O145" s="81"/>
      <c r="T145" s="81"/>
      <c r="Y145" s="81"/>
      <c r="AD145" s="81"/>
      <c r="AG145" s="63"/>
      <c r="AH145" s="63"/>
      <c r="AI145" s="63"/>
      <c r="AJ145" s="63"/>
      <c r="AK145" s="63"/>
      <c r="AL145" s="63"/>
      <c r="AM145" s="63"/>
    </row>
    <row r="146" spans="2:39" s="25" customFormat="1">
      <c r="B146" s="115"/>
      <c r="E146" s="55"/>
      <c r="F146" s="62"/>
      <c r="J146" s="81"/>
      <c r="O146" s="81"/>
      <c r="T146" s="81"/>
      <c r="Y146" s="81"/>
      <c r="AD146" s="81"/>
      <c r="AG146" s="63"/>
      <c r="AH146" s="63"/>
      <c r="AI146" s="63"/>
      <c r="AJ146" s="63"/>
      <c r="AK146" s="63"/>
      <c r="AL146" s="63"/>
      <c r="AM146" s="63"/>
    </row>
    <row r="147" spans="2:39" s="25" customFormat="1">
      <c r="B147" s="115"/>
      <c r="E147" s="55"/>
      <c r="F147" s="62"/>
      <c r="J147" s="81"/>
      <c r="O147" s="81"/>
      <c r="T147" s="81"/>
      <c r="Y147" s="81"/>
      <c r="AD147" s="81"/>
      <c r="AG147" s="63"/>
      <c r="AH147" s="63"/>
      <c r="AI147" s="63"/>
      <c r="AJ147" s="63"/>
      <c r="AK147" s="63"/>
      <c r="AL147" s="63"/>
      <c r="AM147" s="63"/>
    </row>
    <row r="148" spans="2:39" s="25" customFormat="1">
      <c r="B148" s="115"/>
      <c r="E148" s="55"/>
      <c r="F148" s="62"/>
      <c r="J148" s="81"/>
      <c r="O148" s="81"/>
      <c r="T148" s="81"/>
      <c r="Y148" s="81"/>
      <c r="AD148" s="81"/>
      <c r="AG148" s="63"/>
      <c r="AH148" s="63"/>
      <c r="AI148" s="63"/>
      <c r="AJ148" s="63"/>
      <c r="AK148" s="63"/>
      <c r="AL148" s="63"/>
      <c r="AM148" s="63"/>
    </row>
    <row r="149" spans="2:39" s="25" customFormat="1">
      <c r="B149" s="115"/>
      <c r="E149" s="55"/>
      <c r="F149" s="62"/>
      <c r="J149" s="81"/>
      <c r="O149" s="81"/>
      <c r="T149" s="81"/>
      <c r="Y149" s="81"/>
      <c r="AD149" s="81"/>
      <c r="AG149" s="63"/>
      <c r="AH149" s="63"/>
      <c r="AI149" s="63"/>
      <c r="AJ149" s="63"/>
      <c r="AK149" s="63"/>
      <c r="AL149" s="63"/>
      <c r="AM149" s="63"/>
    </row>
    <row r="150" spans="2:39" s="25" customFormat="1">
      <c r="B150" s="115"/>
      <c r="E150" s="55"/>
      <c r="F150" s="62"/>
      <c r="J150" s="81"/>
      <c r="O150" s="81"/>
      <c r="T150" s="81"/>
      <c r="Y150" s="81"/>
      <c r="AD150" s="81"/>
      <c r="AG150" s="63"/>
      <c r="AH150" s="63"/>
      <c r="AI150" s="63"/>
      <c r="AJ150" s="63"/>
      <c r="AK150" s="63"/>
      <c r="AL150" s="63"/>
      <c r="AM150" s="63"/>
    </row>
    <row r="151" spans="2:39" s="25" customFormat="1">
      <c r="B151" s="115"/>
      <c r="E151" s="55"/>
      <c r="F151" s="62"/>
      <c r="J151" s="81"/>
      <c r="O151" s="81"/>
      <c r="T151" s="81"/>
      <c r="Y151" s="81"/>
      <c r="AD151" s="81"/>
      <c r="AG151" s="63"/>
      <c r="AH151" s="63"/>
      <c r="AI151" s="63"/>
      <c r="AJ151" s="63"/>
      <c r="AK151" s="63"/>
      <c r="AL151" s="63"/>
      <c r="AM151" s="63"/>
    </row>
    <row r="152" spans="2:39" s="25" customFormat="1">
      <c r="B152" s="115"/>
      <c r="E152" s="55"/>
      <c r="F152" s="62"/>
      <c r="J152" s="81"/>
      <c r="O152" s="81"/>
      <c r="T152" s="81"/>
      <c r="Y152" s="81"/>
      <c r="AD152" s="81"/>
      <c r="AG152" s="63"/>
      <c r="AH152" s="63"/>
      <c r="AI152" s="63"/>
      <c r="AJ152" s="63"/>
      <c r="AK152" s="63"/>
      <c r="AL152" s="63"/>
      <c r="AM152" s="63"/>
    </row>
    <row r="153" spans="2:39" s="25" customFormat="1">
      <c r="B153" s="115"/>
      <c r="E153" s="55"/>
      <c r="F153" s="62"/>
      <c r="J153" s="81"/>
      <c r="O153" s="81"/>
      <c r="T153" s="81"/>
      <c r="Y153" s="81"/>
      <c r="AD153" s="81"/>
      <c r="AG153" s="63"/>
      <c r="AH153" s="63"/>
      <c r="AI153" s="63"/>
      <c r="AJ153" s="63"/>
      <c r="AK153" s="63"/>
      <c r="AL153" s="63"/>
      <c r="AM153" s="63"/>
    </row>
    <row r="154" spans="2:39" s="25" customFormat="1">
      <c r="B154" s="115"/>
      <c r="E154" s="55"/>
      <c r="F154" s="62"/>
      <c r="J154" s="81"/>
      <c r="O154" s="81"/>
      <c r="T154" s="81"/>
      <c r="Y154" s="81"/>
      <c r="AD154" s="81"/>
      <c r="AG154" s="63"/>
      <c r="AH154" s="63"/>
      <c r="AI154" s="63"/>
      <c r="AJ154" s="63"/>
      <c r="AK154" s="63"/>
      <c r="AL154" s="63"/>
      <c r="AM154" s="63"/>
    </row>
    <row r="155" spans="2:39" s="25" customFormat="1">
      <c r="B155" s="115"/>
      <c r="E155" s="55"/>
      <c r="F155" s="62"/>
      <c r="J155" s="81"/>
      <c r="O155" s="81"/>
      <c r="T155" s="81"/>
      <c r="Y155" s="81"/>
      <c r="AD155" s="81"/>
      <c r="AG155" s="63"/>
      <c r="AH155" s="63"/>
      <c r="AI155" s="63"/>
      <c r="AJ155" s="63"/>
      <c r="AK155" s="63"/>
      <c r="AL155" s="63"/>
      <c r="AM155" s="63"/>
    </row>
    <row r="156" spans="2:39" s="25" customFormat="1">
      <c r="B156" s="115"/>
      <c r="E156" s="55"/>
      <c r="F156" s="62"/>
      <c r="J156" s="81"/>
      <c r="O156" s="81"/>
      <c r="T156" s="81"/>
      <c r="Y156" s="81"/>
      <c r="AD156" s="81"/>
      <c r="AG156" s="63"/>
      <c r="AH156" s="63"/>
      <c r="AI156" s="63"/>
      <c r="AJ156" s="63"/>
      <c r="AK156" s="63"/>
      <c r="AL156" s="63"/>
      <c r="AM156" s="63"/>
    </row>
    <row r="157" spans="2:39" s="25" customFormat="1">
      <c r="B157" s="115"/>
      <c r="E157" s="55"/>
      <c r="F157" s="62"/>
      <c r="J157" s="81"/>
      <c r="O157" s="81"/>
      <c r="T157" s="81"/>
      <c r="Y157" s="81"/>
      <c r="AD157" s="81"/>
      <c r="AG157" s="63"/>
      <c r="AH157" s="63"/>
      <c r="AI157" s="63"/>
      <c r="AJ157" s="63"/>
      <c r="AK157" s="63"/>
      <c r="AL157" s="63"/>
      <c r="AM157" s="63"/>
    </row>
    <row r="158" spans="2:39" s="25" customFormat="1">
      <c r="B158" s="115"/>
      <c r="E158" s="55"/>
      <c r="F158" s="62"/>
      <c r="J158" s="81"/>
      <c r="O158" s="81"/>
      <c r="T158" s="81"/>
      <c r="Y158" s="81"/>
      <c r="AD158" s="81"/>
      <c r="AG158" s="63"/>
      <c r="AH158" s="63"/>
      <c r="AI158" s="63"/>
      <c r="AJ158" s="63"/>
      <c r="AK158" s="63"/>
      <c r="AL158" s="63"/>
      <c r="AM158" s="63"/>
    </row>
    <row r="159" spans="2:39" s="25" customFormat="1">
      <c r="B159" s="115"/>
      <c r="E159" s="55"/>
      <c r="F159" s="62"/>
      <c r="J159" s="81"/>
      <c r="O159" s="81"/>
      <c r="T159" s="81"/>
      <c r="Y159" s="81"/>
      <c r="AD159" s="81"/>
      <c r="AG159" s="63"/>
      <c r="AH159" s="63"/>
      <c r="AI159" s="63"/>
      <c r="AJ159" s="63"/>
      <c r="AK159" s="63"/>
      <c r="AL159" s="63"/>
      <c r="AM159" s="63"/>
    </row>
    <row r="160" spans="2:39" s="25" customFormat="1">
      <c r="B160" s="115"/>
      <c r="E160" s="55"/>
      <c r="F160" s="62"/>
      <c r="J160" s="81"/>
      <c r="O160" s="81"/>
      <c r="T160" s="81"/>
      <c r="Y160" s="81"/>
      <c r="AD160" s="81"/>
      <c r="AG160" s="63"/>
      <c r="AH160" s="63"/>
      <c r="AI160" s="63"/>
      <c r="AJ160" s="63"/>
      <c r="AK160" s="63"/>
      <c r="AL160" s="63"/>
      <c r="AM160" s="63"/>
    </row>
    <row r="161" spans="2:39" s="25" customFormat="1">
      <c r="B161" s="115"/>
      <c r="E161" s="55"/>
      <c r="F161" s="62"/>
      <c r="J161" s="81"/>
      <c r="O161" s="81"/>
      <c r="T161" s="81"/>
      <c r="Y161" s="81"/>
      <c r="AD161" s="81"/>
      <c r="AG161" s="63"/>
      <c r="AH161" s="63"/>
      <c r="AI161" s="63"/>
      <c r="AJ161" s="63"/>
      <c r="AK161" s="63"/>
      <c r="AL161" s="63"/>
      <c r="AM161" s="63"/>
    </row>
    <row r="162" spans="2:39" s="25" customFormat="1">
      <c r="B162" s="115"/>
      <c r="E162" s="55"/>
      <c r="F162" s="62"/>
      <c r="J162" s="81"/>
      <c r="O162" s="81"/>
      <c r="T162" s="81"/>
      <c r="Y162" s="81"/>
      <c r="AD162" s="81"/>
      <c r="AG162" s="63"/>
      <c r="AH162" s="63"/>
      <c r="AI162" s="63"/>
      <c r="AJ162" s="63"/>
      <c r="AK162" s="63"/>
      <c r="AL162" s="63"/>
      <c r="AM162" s="63"/>
    </row>
    <row r="163" spans="2:39" s="25" customFormat="1">
      <c r="B163" s="115"/>
      <c r="E163" s="55"/>
      <c r="F163" s="62"/>
      <c r="J163" s="81"/>
      <c r="O163" s="81"/>
      <c r="T163" s="81"/>
      <c r="Y163" s="81"/>
      <c r="AD163" s="81"/>
      <c r="AG163" s="63"/>
      <c r="AH163" s="63"/>
      <c r="AI163" s="63"/>
      <c r="AJ163" s="63"/>
      <c r="AK163" s="63"/>
      <c r="AL163" s="63"/>
      <c r="AM163" s="63"/>
    </row>
    <row r="164" spans="2:39" s="25" customFormat="1">
      <c r="B164" s="115"/>
      <c r="E164" s="55"/>
      <c r="F164" s="62"/>
      <c r="J164" s="81"/>
      <c r="O164" s="81"/>
      <c r="T164" s="81"/>
      <c r="Y164" s="81"/>
      <c r="AD164" s="81"/>
      <c r="AG164" s="63"/>
      <c r="AH164" s="63"/>
      <c r="AI164" s="63"/>
      <c r="AJ164" s="63"/>
      <c r="AK164" s="63"/>
      <c r="AL164" s="63"/>
      <c r="AM164" s="63"/>
    </row>
    <row r="165" spans="2:39" s="25" customFormat="1">
      <c r="B165" s="115"/>
      <c r="E165" s="55"/>
      <c r="F165" s="62"/>
      <c r="J165" s="81"/>
      <c r="O165" s="81"/>
      <c r="T165" s="81"/>
      <c r="Y165" s="81"/>
      <c r="AD165" s="81"/>
      <c r="AG165" s="63"/>
      <c r="AH165" s="63"/>
      <c r="AI165" s="63"/>
      <c r="AJ165" s="63"/>
      <c r="AK165" s="63"/>
      <c r="AL165" s="63"/>
      <c r="AM165" s="63"/>
    </row>
    <row r="166" spans="2:39" s="25" customFormat="1">
      <c r="B166" s="115"/>
      <c r="E166" s="55"/>
      <c r="F166" s="62"/>
      <c r="J166" s="81"/>
      <c r="O166" s="81"/>
      <c r="T166" s="81"/>
      <c r="Y166" s="81"/>
      <c r="AD166" s="81"/>
      <c r="AG166" s="63"/>
      <c r="AH166" s="63"/>
      <c r="AI166" s="63"/>
      <c r="AJ166" s="63"/>
      <c r="AK166" s="63"/>
      <c r="AL166" s="63"/>
      <c r="AM166" s="63"/>
    </row>
    <row r="167" spans="2:39" s="25" customFormat="1">
      <c r="B167" s="115"/>
      <c r="E167" s="55"/>
      <c r="F167" s="62"/>
      <c r="J167" s="81"/>
      <c r="O167" s="81"/>
      <c r="T167" s="81"/>
      <c r="Y167" s="81"/>
      <c r="AD167" s="81"/>
      <c r="AG167" s="63"/>
      <c r="AH167" s="63"/>
      <c r="AI167" s="63"/>
      <c r="AJ167" s="63"/>
      <c r="AK167" s="63"/>
      <c r="AL167" s="63"/>
      <c r="AM167" s="63"/>
    </row>
    <row r="168" spans="2:39" s="25" customFormat="1">
      <c r="B168" s="115"/>
      <c r="E168" s="55"/>
      <c r="F168" s="62"/>
      <c r="J168" s="81"/>
      <c r="O168" s="81"/>
      <c r="T168" s="81"/>
      <c r="Y168" s="81"/>
      <c r="AD168" s="81"/>
      <c r="AG168" s="63"/>
      <c r="AH168" s="63"/>
      <c r="AI168" s="63"/>
      <c r="AJ168" s="63"/>
      <c r="AK168" s="63"/>
      <c r="AL168" s="63"/>
      <c r="AM168" s="63"/>
    </row>
    <row r="169" spans="2:39" s="25" customFormat="1">
      <c r="B169" s="115"/>
      <c r="E169" s="55"/>
      <c r="F169" s="62"/>
      <c r="J169" s="81"/>
      <c r="O169" s="81"/>
      <c r="T169" s="81"/>
      <c r="Y169" s="81"/>
      <c r="AD169" s="81"/>
      <c r="AG169" s="63"/>
      <c r="AH169" s="63"/>
      <c r="AI169" s="63"/>
      <c r="AJ169" s="63"/>
      <c r="AK169" s="63"/>
      <c r="AL169" s="63"/>
      <c r="AM169" s="63"/>
    </row>
    <row r="170" spans="2:39" s="25" customFormat="1">
      <c r="B170" s="115"/>
      <c r="E170" s="55"/>
      <c r="F170" s="62"/>
      <c r="J170" s="81"/>
      <c r="O170" s="81"/>
      <c r="T170" s="81"/>
      <c r="Y170" s="81"/>
      <c r="AD170" s="81"/>
      <c r="AG170" s="63"/>
      <c r="AH170" s="63"/>
      <c r="AI170" s="63"/>
      <c r="AJ170" s="63"/>
      <c r="AK170" s="63"/>
      <c r="AL170" s="63"/>
      <c r="AM170" s="63"/>
    </row>
    <row r="171" spans="2:39" s="25" customFormat="1">
      <c r="B171" s="115"/>
      <c r="E171" s="55"/>
      <c r="F171" s="62"/>
      <c r="J171" s="81"/>
      <c r="O171" s="81"/>
      <c r="T171" s="81"/>
      <c r="Y171" s="81"/>
      <c r="AD171" s="81"/>
      <c r="AG171" s="63"/>
      <c r="AH171" s="63"/>
      <c r="AI171" s="63"/>
      <c r="AJ171" s="63"/>
      <c r="AK171" s="63"/>
      <c r="AL171" s="63"/>
      <c r="AM171" s="63"/>
    </row>
    <row r="172" spans="2:39" s="25" customFormat="1">
      <c r="B172" s="115"/>
      <c r="E172" s="55"/>
      <c r="F172" s="62"/>
      <c r="J172" s="81"/>
      <c r="O172" s="81"/>
      <c r="T172" s="81"/>
      <c r="Y172" s="81"/>
      <c r="AD172" s="81"/>
      <c r="AG172" s="63"/>
      <c r="AH172" s="63"/>
      <c r="AI172" s="63"/>
      <c r="AJ172" s="63"/>
      <c r="AK172" s="63"/>
      <c r="AL172" s="63"/>
      <c r="AM172" s="63"/>
    </row>
    <row r="173" spans="2:39" s="25" customFormat="1">
      <c r="B173" s="115"/>
      <c r="E173" s="55"/>
      <c r="F173" s="62"/>
      <c r="J173" s="81"/>
      <c r="O173" s="81"/>
      <c r="T173" s="81"/>
      <c r="Y173" s="81"/>
      <c r="AD173" s="81"/>
      <c r="AG173" s="63"/>
      <c r="AH173" s="63"/>
      <c r="AI173" s="63"/>
      <c r="AJ173" s="63"/>
      <c r="AK173" s="63"/>
      <c r="AL173" s="63"/>
      <c r="AM173" s="63"/>
    </row>
    <row r="174" spans="2:39" s="25" customFormat="1">
      <c r="B174" s="115"/>
      <c r="E174" s="55"/>
      <c r="F174" s="62"/>
      <c r="J174" s="81"/>
      <c r="O174" s="81"/>
      <c r="T174" s="81"/>
      <c r="Y174" s="81"/>
      <c r="AD174" s="81"/>
      <c r="AG174" s="63"/>
      <c r="AH174" s="63"/>
      <c r="AI174" s="63"/>
      <c r="AJ174" s="63"/>
      <c r="AK174" s="63"/>
      <c r="AL174" s="63"/>
      <c r="AM174" s="63"/>
    </row>
    <row r="175" spans="2:39" s="25" customFormat="1">
      <c r="B175" s="115"/>
      <c r="E175" s="55"/>
      <c r="F175" s="62"/>
      <c r="J175" s="81"/>
      <c r="O175" s="81"/>
      <c r="T175" s="81"/>
      <c r="Y175" s="81"/>
      <c r="AD175" s="81"/>
      <c r="AG175" s="63"/>
      <c r="AH175" s="63"/>
      <c r="AI175" s="63"/>
      <c r="AJ175" s="63"/>
      <c r="AK175" s="63"/>
      <c r="AL175" s="63"/>
      <c r="AM175" s="63"/>
    </row>
    <row r="176" spans="2:39" s="25" customFormat="1">
      <c r="B176" s="115"/>
      <c r="E176" s="55"/>
      <c r="F176" s="62"/>
      <c r="J176" s="81"/>
      <c r="O176" s="81"/>
      <c r="T176" s="81"/>
      <c r="Y176" s="81"/>
      <c r="AD176" s="81"/>
      <c r="AG176" s="63"/>
      <c r="AH176" s="63"/>
      <c r="AI176" s="63"/>
      <c r="AJ176" s="63"/>
      <c r="AK176" s="63"/>
      <c r="AL176" s="63"/>
      <c r="AM176" s="63"/>
    </row>
    <row r="177" spans="2:39" s="25" customFormat="1">
      <c r="B177" s="115"/>
      <c r="E177" s="55"/>
      <c r="F177" s="62"/>
      <c r="J177" s="81"/>
      <c r="O177" s="81"/>
      <c r="T177" s="81"/>
      <c r="Y177" s="81"/>
      <c r="AD177" s="81"/>
      <c r="AG177" s="63"/>
      <c r="AH177" s="63"/>
      <c r="AI177" s="63"/>
      <c r="AJ177" s="63"/>
      <c r="AK177" s="63"/>
      <c r="AL177" s="63"/>
      <c r="AM177" s="63"/>
    </row>
    <row r="178" spans="2:39" s="25" customFormat="1">
      <c r="B178" s="115"/>
      <c r="E178" s="55"/>
      <c r="F178" s="62"/>
      <c r="J178" s="81"/>
      <c r="O178" s="81"/>
      <c r="T178" s="81"/>
      <c r="Y178" s="81"/>
      <c r="AD178" s="81"/>
      <c r="AG178" s="63"/>
      <c r="AH178" s="63"/>
      <c r="AI178" s="63"/>
      <c r="AJ178" s="63"/>
      <c r="AK178" s="63"/>
      <c r="AL178" s="63"/>
      <c r="AM178" s="63"/>
    </row>
    <row r="179" spans="2:39" s="25" customFormat="1">
      <c r="B179" s="115"/>
      <c r="E179" s="55"/>
      <c r="F179" s="62"/>
      <c r="J179" s="81"/>
      <c r="O179" s="81"/>
      <c r="T179" s="81"/>
      <c r="Y179" s="81"/>
      <c r="AD179" s="81"/>
      <c r="AG179" s="63"/>
      <c r="AH179" s="63"/>
      <c r="AI179" s="63"/>
      <c r="AJ179" s="63"/>
      <c r="AK179" s="63"/>
      <c r="AL179" s="63"/>
      <c r="AM179" s="63"/>
    </row>
    <row r="180" spans="2:39" s="25" customFormat="1">
      <c r="B180" s="115"/>
      <c r="E180" s="55"/>
      <c r="F180" s="62"/>
      <c r="J180" s="81"/>
      <c r="O180" s="81"/>
      <c r="T180" s="81"/>
      <c r="Y180" s="81"/>
      <c r="AD180" s="81"/>
      <c r="AG180" s="63"/>
      <c r="AH180" s="63"/>
      <c r="AI180" s="63"/>
      <c r="AJ180" s="63"/>
      <c r="AK180" s="63"/>
      <c r="AL180" s="63"/>
      <c r="AM180" s="63"/>
    </row>
    <row r="181" spans="2:39" s="25" customFormat="1">
      <c r="B181" s="115"/>
      <c r="E181" s="55"/>
      <c r="F181" s="62"/>
      <c r="J181" s="81"/>
      <c r="O181" s="81"/>
      <c r="T181" s="81"/>
      <c r="Y181" s="81"/>
      <c r="AD181" s="81"/>
      <c r="AG181" s="63"/>
      <c r="AH181" s="63"/>
      <c r="AI181" s="63"/>
      <c r="AJ181" s="63"/>
      <c r="AK181" s="63"/>
      <c r="AL181" s="63"/>
      <c r="AM181" s="63"/>
    </row>
    <row r="182" spans="2:39" s="25" customFormat="1">
      <c r="B182" s="115"/>
      <c r="E182" s="55"/>
      <c r="F182" s="62"/>
      <c r="J182" s="81"/>
      <c r="O182" s="81"/>
      <c r="T182" s="81"/>
      <c r="Y182" s="81"/>
      <c r="AD182" s="81"/>
      <c r="AG182" s="63"/>
      <c r="AH182" s="63"/>
      <c r="AI182" s="63"/>
      <c r="AJ182" s="63"/>
      <c r="AK182" s="63"/>
      <c r="AL182" s="63"/>
      <c r="AM182" s="63"/>
    </row>
    <row r="183" spans="2:39" s="25" customFormat="1">
      <c r="B183" s="115"/>
      <c r="E183" s="55"/>
      <c r="F183" s="62"/>
      <c r="J183" s="81"/>
      <c r="O183" s="81"/>
      <c r="T183" s="81"/>
      <c r="Y183" s="81"/>
      <c r="AD183" s="81"/>
      <c r="AG183" s="63"/>
      <c r="AH183" s="63"/>
      <c r="AI183" s="63"/>
      <c r="AJ183" s="63"/>
      <c r="AK183" s="63"/>
      <c r="AL183" s="63"/>
      <c r="AM183" s="63"/>
    </row>
    <row r="184" spans="2:39" s="25" customFormat="1">
      <c r="B184" s="115"/>
      <c r="E184" s="55"/>
      <c r="F184" s="62"/>
      <c r="J184" s="81"/>
      <c r="O184" s="81"/>
      <c r="T184" s="81"/>
      <c r="Y184" s="81"/>
      <c r="AD184" s="81"/>
      <c r="AG184" s="63"/>
      <c r="AH184" s="63"/>
      <c r="AI184" s="63"/>
      <c r="AJ184" s="63"/>
      <c r="AK184" s="63"/>
      <c r="AL184" s="63"/>
      <c r="AM184" s="63"/>
    </row>
    <row r="185" spans="2:39" s="25" customFormat="1">
      <c r="B185" s="115"/>
      <c r="E185" s="55"/>
      <c r="F185" s="62"/>
      <c r="J185" s="81"/>
      <c r="O185" s="81"/>
      <c r="T185" s="81"/>
      <c r="Y185" s="81"/>
      <c r="AD185" s="81"/>
      <c r="AG185" s="63"/>
      <c r="AH185" s="63"/>
      <c r="AI185" s="63"/>
      <c r="AJ185" s="63"/>
      <c r="AK185" s="63"/>
      <c r="AL185" s="63"/>
      <c r="AM185" s="63"/>
    </row>
    <row r="186" spans="2:39" s="25" customFormat="1">
      <c r="B186" s="115"/>
      <c r="E186" s="55"/>
      <c r="F186" s="62"/>
      <c r="J186" s="81"/>
      <c r="O186" s="81"/>
      <c r="T186" s="81"/>
      <c r="Y186" s="81"/>
      <c r="AD186" s="81"/>
      <c r="AG186" s="63"/>
      <c r="AH186" s="63"/>
      <c r="AI186" s="63"/>
      <c r="AJ186" s="63"/>
      <c r="AK186" s="63"/>
      <c r="AL186" s="63"/>
      <c r="AM186" s="63"/>
    </row>
    <row r="187" spans="2:39" s="25" customFormat="1">
      <c r="B187" s="115"/>
      <c r="E187" s="55"/>
      <c r="F187" s="62"/>
      <c r="J187" s="81"/>
      <c r="O187" s="81"/>
      <c r="T187" s="81"/>
      <c r="Y187" s="81"/>
      <c r="AD187" s="81"/>
      <c r="AG187" s="63"/>
      <c r="AH187" s="63"/>
      <c r="AI187" s="63"/>
      <c r="AJ187" s="63"/>
      <c r="AK187" s="63"/>
      <c r="AL187" s="63"/>
      <c r="AM187" s="63"/>
    </row>
    <row r="188" spans="2:39" s="25" customFormat="1">
      <c r="B188" s="115"/>
      <c r="E188" s="55"/>
      <c r="F188" s="62"/>
      <c r="J188" s="81"/>
      <c r="O188" s="81"/>
      <c r="T188" s="81"/>
      <c r="Y188" s="81"/>
      <c r="AD188" s="81"/>
      <c r="AG188" s="63"/>
      <c r="AH188" s="63"/>
      <c r="AI188" s="63"/>
      <c r="AJ188" s="63"/>
      <c r="AK188" s="63"/>
      <c r="AL188" s="63"/>
      <c r="AM188" s="63"/>
    </row>
    <row r="189" spans="2:39" s="25" customFormat="1">
      <c r="B189" s="115"/>
      <c r="E189" s="55"/>
      <c r="F189" s="62"/>
      <c r="J189" s="81"/>
      <c r="O189" s="81"/>
      <c r="T189" s="81"/>
      <c r="Y189" s="81"/>
      <c r="AD189" s="81"/>
      <c r="AG189" s="63"/>
      <c r="AH189" s="63"/>
      <c r="AI189" s="63"/>
      <c r="AJ189" s="63"/>
      <c r="AK189" s="63"/>
      <c r="AL189" s="63"/>
      <c r="AM189" s="63"/>
    </row>
    <row r="190" spans="2:39" s="25" customFormat="1">
      <c r="B190" s="115"/>
      <c r="E190" s="55"/>
      <c r="F190" s="62"/>
      <c r="J190" s="81"/>
      <c r="O190" s="81"/>
      <c r="T190" s="81"/>
      <c r="Y190" s="81"/>
      <c r="AD190" s="81"/>
      <c r="AG190" s="63"/>
      <c r="AH190" s="63"/>
      <c r="AI190" s="63"/>
      <c r="AJ190" s="63"/>
      <c r="AK190" s="63"/>
      <c r="AL190" s="63"/>
      <c r="AM190" s="63"/>
    </row>
    <row r="191" spans="2:39" s="25" customFormat="1">
      <c r="B191" s="115"/>
      <c r="E191" s="55"/>
      <c r="F191" s="62"/>
      <c r="J191" s="81"/>
      <c r="O191" s="81"/>
      <c r="T191" s="81"/>
      <c r="Y191" s="81"/>
      <c r="AD191" s="81"/>
      <c r="AG191" s="63"/>
      <c r="AH191" s="63"/>
      <c r="AI191" s="63"/>
      <c r="AJ191" s="63"/>
      <c r="AK191" s="63"/>
      <c r="AL191" s="63"/>
      <c r="AM191" s="63"/>
    </row>
    <row r="192" spans="2:39" s="25" customFormat="1">
      <c r="B192" s="115"/>
      <c r="E192" s="55"/>
      <c r="F192" s="62"/>
      <c r="J192" s="81"/>
      <c r="O192" s="81"/>
      <c r="T192" s="81"/>
      <c r="Y192" s="81"/>
      <c r="AD192" s="81"/>
      <c r="AG192" s="63"/>
      <c r="AH192" s="63"/>
      <c r="AI192" s="63"/>
      <c r="AJ192" s="63"/>
      <c r="AK192" s="63"/>
      <c r="AL192" s="63"/>
      <c r="AM192" s="63"/>
    </row>
    <row r="193" spans="2:39" s="25" customFormat="1">
      <c r="B193" s="115"/>
      <c r="E193" s="55"/>
      <c r="F193" s="62"/>
      <c r="J193" s="81"/>
      <c r="O193" s="81"/>
      <c r="T193" s="81"/>
      <c r="Y193" s="81"/>
      <c r="AD193" s="81"/>
      <c r="AG193" s="63"/>
      <c r="AH193" s="63"/>
      <c r="AI193" s="63"/>
      <c r="AJ193" s="63"/>
      <c r="AK193" s="63"/>
      <c r="AL193" s="63"/>
      <c r="AM193" s="63"/>
    </row>
    <row r="194" spans="2:39" s="25" customFormat="1">
      <c r="B194" s="115"/>
      <c r="E194" s="55"/>
      <c r="F194" s="62"/>
      <c r="J194" s="81"/>
      <c r="O194" s="81"/>
      <c r="T194" s="81"/>
      <c r="Y194" s="81"/>
      <c r="AD194" s="81"/>
      <c r="AG194" s="63"/>
      <c r="AH194" s="63"/>
      <c r="AI194" s="63"/>
      <c r="AJ194" s="63"/>
      <c r="AK194" s="63"/>
      <c r="AL194" s="63"/>
      <c r="AM194" s="63"/>
    </row>
    <row r="195" spans="2:39" s="25" customFormat="1">
      <c r="B195" s="115"/>
      <c r="E195" s="55"/>
      <c r="F195" s="62"/>
      <c r="J195" s="81"/>
      <c r="O195" s="81"/>
      <c r="T195" s="81"/>
      <c r="Y195" s="81"/>
      <c r="AD195" s="81"/>
      <c r="AG195" s="63"/>
      <c r="AH195" s="63"/>
      <c r="AI195" s="63"/>
      <c r="AJ195" s="63"/>
      <c r="AK195" s="63"/>
      <c r="AL195" s="63"/>
      <c r="AM195" s="63"/>
    </row>
    <row r="196" spans="2:39" s="25" customFormat="1">
      <c r="B196" s="115"/>
      <c r="E196" s="55"/>
      <c r="F196" s="62"/>
      <c r="J196" s="81"/>
      <c r="O196" s="81"/>
      <c r="T196" s="81"/>
      <c r="Y196" s="81"/>
      <c r="AD196" s="81"/>
      <c r="AG196" s="63"/>
      <c r="AH196" s="63"/>
      <c r="AI196" s="63"/>
      <c r="AJ196" s="63"/>
      <c r="AK196" s="63"/>
      <c r="AL196" s="63"/>
      <c r="AM196" s="63"/>
    </row>
    <row r="197" spans="2:39" s="25" customFormat="1">
      <c r="B197" s="115"/>
      <c r="E197" s="55"/>
      <c r="F197" s="62"/>
      <c r="J197" s="81"/>
      <c r="O197" s="81"/>
      <c r="T197" s="81"/>
      <c r="Y197" s="81"/>
      <c r="AD197" s="81"/>
      <c r="AG197" s="63"/>
      <c r="AH197" s="63"/>
      <c r="AI197" s="63"/>
      <c r="AJ197" s="63"/>
      <c r="AK197" s="63"/>
      <c r="AL197" s="63"/>
      <c r="AM197" s="63"/>
    </row>
    <row r="198" spans="2:39" s="25" customFormat="1">
      <c r="B198" s="115"/>
      <c r="E198" s="55"/>
      <c r="F198" s="62"/>
      <c r="J198" s="81"/>
      <c r="O198" s="81"/>
      <c r="T198" s="81"/>
      <c r="Y198" s="81"/>
      <c r="AD198" s="81"/>
      <c r="AG198" s="63"/>
      <c r="AH198" s="63"/>
      <c r="AI198" s="63"/>
      <c r="AJ198" s="63"/>
      <c r="AK198" s="63"/>
      <c r="AL198" s="63"/>
      <c r="AM198" s="63"/>
    </row>
    <row r="199" spans="2:39" s="25" customFormat="1">
      <c r="B199" s="115"/>
      <c r="E199" s="55"/>
      <c r="F199" s="62"/>
      <c r="J199" s="81"/>
      <c r="O199" s="81"/>
      <c r="T199" s="81"/>
      <c r="Y199" s="81"/>
      <c r="AD199" s="81"/>
      <c r="AG199" s="63"/>
      <c r="AH199" s="63"/>
      <c r="AI199" s="63"/>
      <c r="AJ199" s="63"/>
      <c r="AK199" s="63"/>
      <c r="AL199" s="63"/>
      <c r="AM199" s="63"/>
    </row>
    <row r="200" spans="2:39" s="25" customFormat="1">
      <c r="B200" s="115"/>
      <c r="E200" s="55"/>
      <c r="F200" s="62"/>
      <c r="J200" s="81"/>
      <c r="O200" s="81"/>
      <c r="T200" s="81"/>
      <c r="Y200" s="81"/>
      <c r="AD200" s="81"/>
      <c r="AG200" s="63"/>
      <c r="AH200" s="63"/>
      <c r="AI200" s="63"/>
      <c r="AJ200" s="63"/>
      <c r="AK200" s="63"/>
      <c r="AL200" s="63"/>
      <c r="AM200" s="63"/>
    </row>
    <row r="201" spans="2:39" s="25" customFormat="1">
      <c r="B201" s="115"/>
      <c r="E201" s="55"/>
      <c r="F201" s="62"/>
      <c r="J201" s="81"/>
      <c r="O201" s="81"/>
      <c r="T201" s="81"/>
      <c r="Y201" s="81"/>
      <c r="AD201" s="81"/>
      <c r="AG201" s="63"/>
      <c r="AH201" s="63"/>
      <c r="AI201" s="63"/>
      <c r="AJ201" s="63"/>
      <c r="AK201" s="63"/>
      <c r="AL201" s="63"/>
      <c r="AM201" s="63"/>
    </row>
    <row r="202" spans="2:39" s="25" customFormat="1">
      <c r="B202" s="115"/>
      <c r="E202" s="55"/>
      <c r="F202" s="62"/>
      <c r="J202" s="81"/>
      <c r="O202" s="81"/>
      <c r="T202" s="81"/>
      <c r="Y202" s="81"/>
      <c r="AD202" s="81"/>
      <c r="AG202" s="63"/>
      <c r="AH202" s="63"/>
      <c r="AI202" s="63"/>
      <c r="AJ202" s="63"/>
      <c r="AK202" s="63"/>
      <c r="AL202" s="63"/>
      <c r="AM202" s="63"/>
    </row>
    <row r="203" spans="2:39" s="25" customFormat="1">
      <c r="B203" s="115"/>
      <c r="E203" s="55"/>
      <c r="F203" s="62"/>
      <c r="J203" s="81"/>
      <c r="O203" s="81"/>
      <c r="T203" s="81"/>
      <c r="Y203" s="81"/>
      <c r="AD203" s="81"/>
      <c r="AG203" s="63"/>
      <c r="AH203" s="63"/>
      <c r="AI203" s="63"/>
      <c r="AJ203" s="63"/>
      <c r="AK203" s="63"/>
      <c r="AL203" s="63"/>
      <c r="AM203" s="63"/>
    </row>
    <row r="204" spans="2:39" s="25" customFormat="1">
      <c r="B204" s="115"/>
      <c r="E204" s="55"/>
      <c r="F204" s="62"/>
      <c r="J204" s="81"/>
      <c r="O204" s="81"/>
      <c r="T204" s="81"/>
      <c r="Y204" s="81"/>
      <c r="AD204" s="81"/>
      <c r="AG204" s="63"/>
      <c r="AH204" s="63"/>
      <c r="AI204" s="63"/>
      <c r="AJ204" s="63"/>
      <c r="AK204" s="63"/>
      <c r="AL204" s="63"/>
      <c r="AM204" s="63"/>
    </row>
    <row r="205" spans="2:39" s="25" customFormat="1">
      <c r="B205" s="115"/>
      <c r="E205" s="55"/>
      <c r="F205" s="62"/>
      <c r="J205" s="81"/>
      <c r="O205" s="81"/>
      <c r="T205" s="81"/>
      <c r="Y205" s="81"/>
      <c r="AD205" s="81"/>
      <c r="AG205" s="63"/>
      <c r="AH205" s="63"/>
      <c r="AI205" s="63"/>
      <c r="AJ205" s="63"/>
      <c r="AK205" s="63"/>
      <c r="AL205" s="63"/>
      <c r="AM205" s="63"/>
    </row>
    <row r="206" spans="2:39" s="25" customFormat="1">
      <c r="B206" s="115"/>
      <c r="E206" s="55"/>
      <c r="F206" s="62"/>
      <c r="J206" s="81"/>
      <c r="O206" s="81"/>
      <c r="T206" s="81"/>
      <c r="Y206" s="81"/>
      <c r="AD206" s="81"/>
      <c r="AG206" s="63"/>
      <c r="AH206" s="63"/>
      <c r="AI206" s="63"/>
      <c r="AJ206" s="63"/>
      <c r="AK206" s="63"/>
      <c r="AL206" s="63"/>
      <c r="AM206" s="63"/>
    </row>
    <row r="207" spans="2:39" s="25" customFormat="1">
      <c r="B207" s="115"/>
      <c r="E207" s="55"/>
      <c r="F207" s="62"/>
      <c r="J207" s="81"/>
      <c r="O207" s="81"/>
      <c r="T207" s="81"/>
      <c r="Y207" s="81"/>
      <c r="AD207" s="81"/>
      <c r="AG207" s="63"/>
      <c r="AH207" s="63"/>
      <c r="AI207" s="63"/>
      <c r="AJ207" s="63"/>
      <c r="AK207" s="63"/>
      <c r="AL207" s="63"/>
      <c r="AM207" s="63"/>
    </row>
    <row r="208" spans="2:39" s="25" customFormat="1">
      <c r="B208" s="115"/>
      <c r="E208" s="55"/>
      <c r="F208" s="62"/>
      <c r="J208" s="81"/>
      <c r="O208" s="81"/>
      <c r="T208" s="81"/>
      <c r="Y208" s="81"/>
      <c r="AD208" s="81"/>
      <c r="AG208" s="63"/>
      <c r="AH208" s="63"/>
      <c r="AI208" s="63"/>
      <c r="AJ208" s="63"/>
      <c r="AK208" s="63"/>
      <c r="AL208" s="63"/>
      <c r="AM208" s="63"/>
    </row>
    <row r="209" spans="2:39" s="25" customFormat="1">
      <c r="B209" s="115"/>
      <c r="E209" s="55"/>
      <c r="F209" s="62"/>
      <c r="J209" s="81"/>
      <c r="O209" s="81"/>
      <c r="T209" s="81"/>
      <c r="Y209" s="81"/>
      <c r="AD209" s="81"/>
      <c r="AG209" s="63"/>
      <c r="AH209" s="63"/>
      <c r="AI209" s="63"/>
      <c r="AJ209" s="63"/>
      <c r="AK209" s="63"/>
      <c r="AL209" s="63"/>
      <c r="AM209" s="63"/>
    </row>
    <row r="210" spans="2:39" s="25" customFormat="1">
      <c r="B210" s="115"/>
      <c r="E210" s="55"/>
      <c r="F210" s="62"/>
      <c r="J210" s="81"/>
      <c r="O210" s="81"/>
      <c r="T210" s="81"/>
      <c r="Y210" s="81"/>
      <c r="AD210" s="81"/>
      <c r="AG210" s="63"/>
      <c r="AH210" s="63"/>
      <c r="AI210" s="63"/>
      <c r="AJ210" s="63"/>
      <c r="AK210" s="63"/>
      <c r="AL210" s="63"/>
      <c r="AM210" s="63"/>
    </row>
    <row r="211" spans="2:39" s="25" customFormat="1">
      <c r="B211" s="115"/>
      <c r="E211" s="55"/>
      <c r="F211" s="62"/>
      <c r="J211" s="81"/>
      <c r="O211" s="81"/>
      <c r="T211" s="81"/>
      <c r="Y211" s="81"/>
      <c r="AD211" s="81"/>
      <c r="AG211" s="63"/>
      <c r="AH211" s="63"/>
      <c r="AI211" s="63"/>
      <c r="AJ211" s="63"/>
      <c r="AK211" s="63"/>
      <c r="AL211" s="63"/>
      <c r="AM211" s="63"/>
    </row>
    <row r="212" spans="2:39" s="25" customFormat="1">
      <c r="B212" s="115"/>
      <c r="E212" s="55"/>
      <c r="F212" s="62"/>
      <c r="J212" s="81"/>
      <c r="O212" s="81"/>
      <c r="T212" s="81"/>
      <c r="Y212" s="81"/>
      <c r="AD212" s="81"/>
      <c r="AG212" s="63"/>
      <c r="AH212" s="63"/>
      <c r="AI212" s="63"/>
      <c r="AJ212" s="63"/>
      <c r="AK212" s="63"/>
      <c r="AL212" s="63"/>
      <c r="AM212" s="63"/>
    </row>
    <row r="213" spans="2:39" s="25" customFormat="1">
      <c r="B213" s="115"/>
      <c r="E213" s="55"/>
      <c r="F213" s="62"/>
      <c r="J213" s="81"/>
      <c r="O213" s="81"/>
      <c r="T213" s="81"/>
      <c r="Y213" s="81"/>
      <c r="AD213" s="81"/>
      <c r="AG213" s="63"/>
      <c r="AH213" s="63"/>
      <c r="AI213" s="63"/>
      <c r="AJ213" s="63"/>
      <c r="AK213" s="63"/>
      <c r="AL213" s="63"/>
      <c r="AM213" s="63"/>
    </row>
    <row r="214" spans="2:39" s="25" customFormat="1">
      <c r="B214" s="115"/>
      <c r="E214" s="55"/>
      <c r="F214" s="62"/>
      <c r="J214" s="81"/>
      <c r="O214" s="81"/>
      <c r="T214" s="81"/>
      <c r="Y214" s="81"/>
      <c r="AD214" s="81"/>
      <c r="AG214" s="63"/>
      <c r="AH214" s="63"/>
      <c r="AI214" s="63"/>
      <c r="AJ214" s="63"/>
      <c r="AK214" s="63"/>
      <c r="AL214" s="63"/>
      <c r="AM214" s="63"/>
    </row>
    <row r="215" spans="2:39" s="25" customFormat="1">
      <c r="B215" s="115"/>
      <c r="E215" s="55"/>
      <c r="F215" s="62"/>
      <c r="J215" s="81"/>
      <c r="O215" s="81"/>
      <c r="T215" s="81"/>
      <c r="Y215" s="81"/>
      <c r="AD215" s="81"/>
      <c r="AG215" s="63"/>
      <c r="AH215" s="63"/>
      <c r="AI215" s="63"/>
      <c r="AJ215" s="63"/>
      <c r="AK215" s="63"/>
      <c r="AL215" s="63"/>
      <c r="AM215" s="63"/>
    </row>
    <row r="216" spans="2:39" s="25" customFormat="1">
      <c r="B216" s="115"/>
      <c r="E216" s="55"/>
      <c r="F216" s="62"/>
      <c r="J216" s="81"/>
      <c r="O216" s="81"/>
      <c r="T216" s="81"/>
      <c r="Y216" s="81"/>
      <c r="AD216" s="81"/>
      <c r="AG216" s="63"/>
      <c r="AH216" s="63"/>
      <c r="AI216" s="63"/>
      <c r="AJ216" s="63"/>
      <c r="AK216" s="63"/>
      <c r="AL216" s="63"/>
      <c r="AM216" s="63"/>
    </row>
    <row r="217" spans="2:39" s="25" customFormat="1">
      <c r="B217" s="115"/>
      <c r="E217" s="55"/>
      <c r="F217" s="62"/>
      <c r="J217" s="81"/>
      <c r="O217" s="81"/>
      <c r="T217" s="81"/>
      <c r="Y217" s="81"/>
      <c r="AD217" s="81"/>
      <c r="AG217" s="63"/>
      <c r="AH217" s="63"/>
      <c r="AI217" s="63"/>
      <c r="AJ217" s="63"/>
      <c r="AK217" s="63"/>
      <c r="AL217" s="63"/>
      <c r="AM217" s="63"/>
    </row>
    <row r="218" spans="2:39" s="25" customFormat="1">
      <c r="B218" s="115"/>
      <c r="E218" s="55"/>
      <c r="F218" s="62"/>
      <c r="J218" s="81"/>
      <c r="O218" s="81"/>
      <c r="T218" s="81"/>
      <c r="Y218" s="81"/>
      <c r="AD218" s="81"/>
      <c r="AG218" s="63"/>
      <c r="AH218" s="63"/>
      <c r="AI218" s="63"/>
      <c r="AJ218" s="63"/>
      <c r="AK218" s="63"/>
      <c r="AL218" s="63"/>
      <c r="AM218" s="63"/>
    </row>
    <row r="219" spans="2:39" s="25" customFormat="1">
      <c r="B219" s="115"/>
      <c r="E219" s="55"/>
      <c r="F219" s="62"/>
      <c r="J219" s="81"/>
      <c r="O219" s="81"/>
      <c r="T219" s="81"/>
      <c r="Y219" s="81"/>
      <c r="AD219" s="81"/>
      <c r="AG219" s="63"/>
      <c r="AH219" s="63"/>
      <c r="AI219" s="63"/>
      <c r="AJ219" s="63"/>
      <c r="AK219" s="63"/>
      <c r="AL219" s="63"/>
      <c r="AM219" s="63"/>
    </row>
    <row r="220" spans="2:39" s="25" customFormat="1">
      <c r="B220" s="115"/>
      <c r="E220" s="55"/>
      <c r="F220" s="62"/>
      <c r="J220" s="81"/>
      <c r="O220" s="81"/>
      <c r="T220" s="81"/>
      <c r="Y220" s="81"/>
      <c r="AD220" s="81"/>
      <c r="AG220" s="63"/>
      <c r="AH220" s="63"/>
      <c r="AI220" s="63"/>
      <c r="AJ220" s="63"/>
      <c r="AK220" s="63"/>
      <c r="AL220" s="63"/>
      <c r="AM220" s="63"/>
    </row>
    <row r="221" spans="2:39" s="25" customFormat="1">
      <c r="B221" s="115"/>
      <c r="E221" s="55"/>
      <c r="F221" s="62"/>
      <c r="J221" s="81"/>
      <c r="O221" s="81"/>
      <c r="T221" s="81"/>
      <c r="Y221" s="81"/>
      <c r="AD221" s="81"/>
      <c r="AG221" s="63"/>
      <c r="AH221" s="63"/>
      <c r="AI221" s="63"/>
      <c r="AJ221" s="63"/>
      <c r="AK221" s="63"/>
      <c r="AL221" s="63"/>
      <c r="AM221" s="63"/>
    </row>
    <row r="222" spans="2:39" s="25" customFormat="1">
      <c r="B222" s="115"/>
      <c r="E222" s="55"/>
      <c r="F222" s="62"/>
      <c r="J222" s="81"/>
      <c r="O222" s="81"/>
      <c r="T222" s="81"/>
      <c r="Y222" s="81"/>
      <c r="AD222" s="81"/>
      <c r="AG222" s="63"/>
      <c r="AH222" s="63"/>
      <c r="AI222" s="63"/>
      <c r="AJ222" s="63"/>
      <c r="AK222" s="63"/>
      <c r="AL222" s="63"/>
      <c r="AM222" s="63"/>
    </row>
    <row r="223" spans="2:39" s="25" customFormat="1">
      <c r="B223" s="115"/>
      <c r="E223" s="55"/>
      <c r="F223" s="62"/>
      <c r="J223" s="81"/>
      <c r="O223" s="81"/>
      <c r="T223" s="81"/>
      <c r="Y223" s="81"/>
      <c r="AD223" s="81"/>
      <c r="AG223" s="63"/>
      <c r="AH223" s="63"/>
      <c r="AI223" s="63"/>
      <c r="AJ223" s="63"/>
      <c r="AK223" s="63"/>
      <c r="AL223" s="63"/>
      <c r="AM223" s="63"/>
    </row>
    <row r="224" spans="2:39" s="25" customFormat="1">
      <c r="B224" s="115"/>
      <c r="E224" s="55"/>
      <c r="F224" s="62"/>
      <c r="J224" s="81"/>
      <c r="O224" s="81"/>
      <c r="T224" s="81"/>
      <c r="Y224" s="81"/>
      <c r="AD224" s="81"/>
      <c r="AG224" s="63"/>
      <c r="AH224" s="63"/>
      <c r="AI224" s="63"/>
      <c r="AJ224" s="63"/>
      <c r="AK224" s="63"/>
      <c r="AL224" s="63"/>
      <c r="AM224" s="63"/>
    </row>
    <row r="225" spans="2:39" s="25" customFormat="1">
      <c r="B225" s="115"/>
      <c r="E225" s="55"/>
      <c r="F225" s="62"/>
      <c r="J225" s="81"/>
      <c r="O225" s="81"/>
      <c r="T225" s="81"/>
      <c r="Y225" s="81"/>
      <c r="AD225" s="81"/>
      <c r="AG225" s="63"/>
      <c r="AH225" s="63"/>
      <c r="AI225" s="63"/>
      <c r="AJ225" s="63"/>
      <c r="AK225" s="63"/>
      <c r="AL225" s="63"/>
      <c r="AM225" s="63"/>
    </row>
    <row r="226" spans="2:39" s="25" customFormat="1">
      <c r="B226" s="115"/>
      <c r="E226" s="55"/>
      <c r="F226" s="62"/>
      <c r="J226" s="81"/>
      <c r="O226" s="81"/>
      <c r="T226" s="81"/>
      <c r="Y226" s="81"/>
      <c r="AD226" s="81"/>
      <c r="AG226" s="63"/>
      <c r="AH226" s="63"/>
      <c r="AI226" s="63"/>
      <c r="AJ226" s="63"/>
      <c r="AK226" s="63"/>
      <c r="AL226" s="63"/>
      <c r="AM226" s="63"/>
    </row>
    <row r="227" spans="2:39" s="25" customFormat="1">
      <c r="B227" s="115"/>
      <c r="E227" s="55"/>
      <c r="F227" s="62"/>
      <c r="J227" s="81"/>
      <c r="O227" s="81"/>
      <c r="T227" s="81"/>
      <c r="Y227" s="81"/>
      <c r="AD227" s="81"/>
      <c r="AG227" s="63"/>
      <c r="AH227" s="63"/>
      <c r="AI227" s="63"/>
      <c r="AJ227" s="63"/>
      <c r="AK227" s="63"/>
      <c r="AL227" s="63"/>
      <c r="AM227" s="63"/>
    </row>
    <row r="228" spans="2:39" s="25" customFormat="1">
      <c r="B228" s="115"/>
      <c r="E228" s="55"/>
      <c r="F228" s="62"/>
      <c r="J228" s="81"/>
      <c r="O228" s="81"/>
      <c r="T228" s="81"/>
      <c r="Y228" s="81"/>
      <c r="AD228" s="81"/>
      <c r="AG228" s="63"/>
      <c r="AH228" s="63"/>
      <c r="AI228" s="63"/>
      <c r="AJ228" s="63"/>
      <c r="AK228" s="63"/>
      <c r="AL228" s="63"/>
      <c r="AM228" s="63"/>
    </row>
    <row r="229" spans="2:39" s="25" customFormat="1">
      <c r="B229" s="115"/>
      <c r="E229" s="55"/>
      <c r="F229" s="62"/>
      <c r="J229" s="81"/>
      <c r="O229" s="81"/>
      <c r="T229" s="81"/>
      <c r="Y229" s="81"/>
      <c r="AD229" s="81"/>
      <c r="AG229" s="63"/>
      <c r="AH229" s="63"/>
      <c r="AI229" s="63"/>
      <c r="AJ229" s="63"/>
      <c r="AK229" s="63"/>
      <c r="AL229" s="63"/>
      <c r="AM229" s="63"/>
    </row>
    <row r="230" spans="2:39" s="25" customFormat="1">
      <c r="B230" s="115"/>
      <c r="E230" s="55"/>
      <c r="F230" s="62"/>
      <c r="J230" s="81"/>
      <c r="O230" s="81"/>
      <c r="T230" s="81"/>
      <c r="Y230" s="81"/>
      <c r="AD230" s="81"/>
      <c r="AG230" s="63"/>
      <c r="AH230" s="63"/>
      <c r="AI230" s="63"/>
      <c r="AJ230" s="63"/>
      <c r="AK230" s="63"/>
      <c r="AL230" s="63"/>
      <c r="AM230" s="63"/>
    </row>
    <row r="231" spans="2:39" s="25" customFormat="1">
      <c r="B231" s="115"/>
      <c r="E231" s="55"/>
      <c r="F231" s="62"/>
      <c r="J231" s="81"/>
      <c r="O231" s="81"/>
      <c r="T231" s="81"/>
      <c r="Y231" s="81"/>
      <c r="AD231" s="81"/>
      <c r="AG231" s="63"/>
      <c r="AH231" s="63"/>
      <c r="AI231" s="63"/>
      <c r="AJ231" s="63"/>
      <c r="AK231" s="63"/>
      <c r="AL231" s="63"/>
      <c r="AM231" s="63"/>
    </row>
    <row r="232" spans="2:39" s="25" customFormat="1">
      <c r="B232" s="115"/>
      <c r="E232" s="55"/>
      <c r="F232" s="62"/>
      <c r="J232" s="81"/>
      <c r="O232" s="81"/>
      <c r="T232" s="81"/>
      <c r="Y232" s="81"/>
      <c r="AD232" s="81"/>
      <c r="AG232" s="63"/>
      <c r="AH232" s="63"/>
      <c r="AI232" s="63"/>
      <c r="AJ232" s="63"/>
      <c r="AK232" s="63"/>
      <c r="AL232" s="63"/>
      <c r="AM232" s="63"/>
    </row>
    <row r="233" spans="2:39" s="25" customFormat="1">
      <c r="B233" s="115"/>
      <c r="E233" s="55"/>
      <c r="F233" s="62"/>
      <c r="J233" s="81"/>
      <c r="O233" s="81"/>
      <c r="T233" s="81"/>
      <c r="Y233" s="81"/>
      <c r="AD233" s="81"/>
      <c r="AG233" s="63"/>
      <c r="AH233" s="63"/>
      <c r="AI233" s="63"/>
      <c r="AJ233" s="63"/>
      <c r="AK233" s="63"/>
      <c r="AL233" s="63"/>
      <c r="AM233" s="63"/>
    </row>
    <row r="234" spans="2:39" s="25" customFormat="1">
      <c r="B234" s="115"/>
      <c r="E234" s="55"/>
      <c r="F234" s="62"/>
      <c r="J234" s="81"/>
      <c r="O234" s="81"/>
      <c r="T234" s="81"/>
      <c r="Y234" s="81"/>
      <c r="AD234" s="81"/>
      <c r="AG234" s="63"/>
      <c r="AH234" s="63"/>
      <c r="AI234" s="63"/>
      <c r="AJ234" s="63"/>
      <c r="AK234" s="63"/>
      <c r="AL234" s="63"/>
      <c r="AM234" s="63"/>
    </row>
    <row r="235" spans="2:39" s="25" customFormat="1">
      <c r="B235" s="115"/>
      <c r="E235" s="55"/>
      <c r="F235" s="62"/>
      <c r="J235" s="81"/>
      <c r="O235" s="81"/>
      <c r="T235" s="81"/>
      <c r="Y235" s="81"/>
      <c r="AD235" s="81"/>
      <c r="AG235" s="63"/>
      <c r="AH235" s="63"/>
      <c r="AI235" s="63"/>
      <c r="AJ235" s="63"/>
      <c r="AK235" s="63"/>
      <c r="AL235" s="63"/>
      <c r="AM235" s="63"/>
    </row>
    <row r="236" spans="2:39" s="25" customFormat="1">
      <c r="B236" s="115"/>
      <c r="E236" s="55"/>
      <c r="F236" s="62"/>
      <c r="J236" s="81"/>
      <c r="O236" s="81"/>
      <c r="T236" s="81"/>
      <c r="Y236" s="81"/>
      <c r="AD236" s="81"/>
      <c r="AG236" s="63"/>
      <c r="AH236" s="63"/>
      <c r="AI236" s="63"/>
      <c r="AJ236" s="63"/>
      <c r="AK236" s="63"/>
      <c r="AL236" s="63"/>
      <c r="AM236" s="63"/>
    </row>
    <row r="237" spans="2:39" s="25" customFormat="1">
      <c r="B237" s="115"/>
      <c r="E237" s="55"/>
      <c r="F237" s="62"/>
      <c r="J237" s="81"/>
      <c r="O237" s="81"/>
      <c r="T237" s="81"/>
      <c r="Y237" s="81"/>
      <c r="AD237" s="81"/>
      <c r="AG237" s="63"/>
      <c r="AH237" s="63"/>
      <c r="AI237" s="63"/>
      <c r="AJ237" s="63"/>
      <c r="AK237" s="63"/>
      <c r="AL237" s="63"/>
      <c r="AM237" s="63"/>
    </row>
    <row r="238" spans="2:39" s="25" customFormat="1">
      <c r="B238" s="115"/>
      <c r="E238" s="55"/>
      <c r="F238" s="62"/>
      <c r="J238" s="81"/>
      <c r="O238" s="81"/>
      <c r="T238" s="81"/>
      <c r="Y238" s="81"/>
      <c r="AD238" s="81"/>
      <c r="AG238" s="63"/>
      <c r="AH238" s="63"/>
      <c r="AI238" s="63"/>
      <c r="AJ238" s="63"/>
      <c r="AK238" s="63"/>
      <c r="AL238" s="63"/>
      <c r="AM238" s="63"/>
    </row>
    <row r="239" spans="2:39" s="25" customFormat="1">
      <c r="B239" s="115"/>
      <c r="E239" s="55"/>
      <c r="F239" s="62"/>
      <c r="J239" s="81"/>
      <c r="O239" s="81"/>
      <c r="T239" s="81"/>
      <c r="Y239" s="81"/>
      <c r="AD239" s="81"/>
      <c r="AG239" s="63"/>
      <c r="AH239" s="63"/>
      <c r="AI239" s="63"/>
      <c r="AJ239" s="63"/>
      <c r="AK239" s="63"/>
      <c r="AL239" s="63"/>
      <c r="AM239" s="63"/>
    </row>
    <row r="240" spans="2:39" s="25" customFormat="1">
      <c r="B240" s="115"/>
      <c r="E240" s="55"/>
      <c r="F240" s="62"/>
      <c r="J240" s="81"/>
      <c r="O240" s="81"/>
      <c r="T240" s="81"/>
      <c r="Y240" s="81"/>
      <c r="AD240" s="81"/>
      <c r="AG240" s="63"/>
      <c r="AH240" s="63"/>
      <c r="AI240" s="63"/>
      <c r="AJ240" s="63"/>
      <c r="AK240" s="63"/>
      <c r="AL240" s="63"/>
      <c r="AM240" s="63"/>
    </row>
    <row r="241" spans="2:39" s="25" customFormat="1">
      <c r="B241" s="115"/>
      <c r="E241" s="55"/>
      <c r="F241" s="62"/>
      <c r="J241" s="81"/>
      <c r="O241" s="81"/>
      <c r="T241" s="81"/>
      <c r="Y241" s="81"/>
      <c r="AD241" s="81"/>
      <c r="AG241" s="63"/>
      <c r="AH241" s="63"/>
      <c r="AI241" s="63"/>
      <c r="AJ241" s="63"/>
      <c r="AK241" s="63"/>
      <c r="AL241" s="63"/>
      <c r="AM241" s="63"/>
    </row>
    <row r="242" spans="2:39" s="25" customFormat="1">
      <c r="B242" s="115"/>
      <c r="E242" s="55"/>
      <c r="F242" s="62"/>
      <c r="J242" s="81"/>
      <c r="O242" s="81"/>
      <c r="T242" s="81"/>
      <c r="Y242" s="81"/>
      <c r="AD242" s="81"/>
      <c r="AG242" s="63"/>
      <c r="AH242" s="63"/>
      <c r="AI242" s="63"/>
      <c r="AJ242" s="63"/>
      <c r="AK242" s="63"/>
      <c r="AL242" s="63"/>
      <c r="AM242" s="63"/>
    </row>
    <row r="243" spans="2:39" s="25" customFormat="1">
      <c r="B243" s="115"/>
      <c r="E243" s="55"/>
      <c r="F243" s="62"/>
      <c r="J243" s="81"/>
      <c r="O243" s="81"/>
      <c r="T243" s="81"/>
      <c r="Y243" s="81"/>
      <c r="AD243" s="81"/>
      <c r="AG243" s="63"/>
      <c r="AH243" s="63"/>
      <c r="AI243" s="63"/>
      <c r="AJ243" s="63"/>
      <c r="AK243" s="63"/>
      <c r="AL243" s="63"/>
      <c r="AM243" s="63"/>
    </row>
    <row r="244" spans="2:39" s="25" customFormat="1">
      <c r="B244" s="115"/>
      <c r="E244" s="55"/>
      <c r="F244" s="62"/>
      <c r="J244" s="81"/>
      <c r="O244" s="81"/>
      <c r="T244" s="81"/>
      <c r="Y244" s="81"/>
      <c r="AD244" s="81"/>
      <c r="AG244" s="63"/>
      <c r="AH244" s="63"/>
      <c r="AI244" s="63"/>
      <c r="AJ244" s="63"/>
      <c r="AK244" s="63"/>
      <c r="AL244" s="63"/>
      <c r="AM244" s="63"/>
    </row>
    <row r="245" spans="2:39" s="25" customFormat="1">
      <c r="B245" s="115"/>
      <c r="E245" s="55"/>
      <c r="F245" s="62"/>
      <c r="J245" s="81"/>
      <c r="O245" s="81"/>
      <c r="T245" s="81"/>
      <c r="Y245" s="81"/>
      <c r="AD245" s="81"/>
      <c r="AG245" s="63"/>
      <c r="AH245" s="63"/>
      <c r="AI245" s="63"/>
      <c r="AJ245" s="63"/>
      <c r="AK245" s="63"/>
      <c r="AL245" s="63"/>
      <c r="AM245" s="63"/>
    </row>
    <row r="246" spans="2:39" s="25" customFormat="1">
      <c r="B246" s="115"/>
      <c r="E246" s="55"/>
      <c r="F246" s="62"/>
      <c r="J246" s="81"/>
      <c r="O246" s="81"/>
      <c r="T246" s="81"/>
      <c r="Y246" s="81"/>
      <c r="AD246" s="81"/>
      <c r="AG246" s="63"/>
      <c r="AH246" s="63"/>
      <c r="AI246" s="63"/>
      <c r="AJ246" s="63"/>
      <c r="AK246" s="63"/>
      <c r="AL246" s="63"/>
      <c r="AM246" s="63"/>
    </row>
    <row r="247" spans="2:39" s="25" customFormat="1">
      <c r="B247" s="115"/>
      <c r="E247" s="55"/>
      <c r="F247" s="62"/>
      <c r="J247" s="81"/>
      <c r="O247" s="81"/>
      <c r="T247" s="81"/>
      <c r="Y247" s="81"/>
      <c r="AD247" s="81"/>
      <c r="AG247" s="63"/>
      <c r="AH247" s="63"/>
      <c r="AI247" s="63"/>
      <c r="AJ247" s="63"/>
      <c r="AK247" s="63"/>
      <c r="AL247" s="63"/>
      <c r="AM247" s="63"/>
    </row>
    <row r="248" spans="2:39" s="25" customFormat="1">
      <c r="B248" s="115"/>
      <c r="E248" s="55"/>
      <c r="F248" s="62"/>
      <c r="J248" s="81"/>
      <c r="O248" s="81"/>
      <c r="T248" s="81"/>
      <c r="Y248" s="81"/>
      <c r="AD248" s="81"/>
      <c r="AG248" s="63"/>
      <c r="AH248" s="63"/>
      <c r="AI248" s="63"/>
      <c r="AJ248" s="63"/>
      <c r="AK248" s="63"/>
      <c r="AL248" s="63"/>
      <c r="AM248" s="63"/>
    </row>
    <row r="249" spans="2:39" s="25" customFormat="1">
      <c r="B249" s="115"/>
      <c r="E249" s="55"/>
      <c r="F249" s="62"/>
      <c r="J249" s="81"/>
      <c r="O249" s="81"/>
      <c r="T249" s="81"/>
      <c r="Y249" s="81"/>
      <c r="AD249" s="81"/>
      <c r="AG249" s="63"/>
      <c r="AH249" s="63"/>
      <c r="AI249" s="63"/>
      <c r="AJ249" s="63"/>
      <c r="AK249" s="63"/>
      <c r="AL249" s="63"/>
      <c r="AM249" s="63"/>
    </row>
    <row r="250" spans="2:39" s="25" customFormat="1">
      <c r="B250" s="115"/>
      <c r="E250" s="55"/>
      <c r="F250" s="62"/>
      <c r="J250" s="81"/>
      <c r="O250" s="81"/>
      <c r="T250" s="81"/>
      <c r="Y250" s="81"/>
      <c r="AD250" s="81"/>
      <c r="AG250" s="63"/>
      <c r="AH250" s="63"/>
      <c r="AI250" s="63"/>
      <c r="AJ250" s="63"/>
      <c r="AK250" s="63"/>
      <c r="AL250" s="63"/>
      <c r="AM250" s="63"/>
    </row>
    <row r="251" spans="2:39" s="25" customFormat="1">
      <c r="B251" s="115"/>
      <c r="E251" s="55"/>
      <c r="F251" s="62"/>
      <c r="J251" s="81"/>
      <c r="O251" s="81"/>
      <c r="T251" s="81"/>
      <c r="Y251" s="81"/>
      <c r="AD251" s="81"/>
      <c r="AG251" s="63"/>
      <c r="AH251" s="63"/>
      <c r="AI251" s="63"/>
      <c r="AJ251" s="63"/>
      <c r="AK251" s="63"/>
      <c r="AL251" s="63"/>
      <c r="AM251" s="63"/>
    </row>
    <row r="252" spans="2:39" s="25" customFormat="1">
      <c r="B252" s="115"/>
      <c r="E252" s="55"/>
      <c r="F252" s="62"/>
      <c r="J252" s="81"/>
      <c r="O252" s="81"/>
      <c r="T252" s="81"/>
      <c r="Y252" s="81"/>
      <c r="AD252" s="81"/>
      <c r="AG252" s="63"/>
      <c r="AH252" s="63"/>
      <c r="AI252" s="63"/>
      <c r="AJ252" s="63"/>
      <c r="AK252" s="63"/>
      <c r="AL252" s="63"/>
      <c r="AM252" s="63"/>
    </row>
    <row r="253" spans="2:39" s="25" customFormat="1">
      <c r="B253" s="115"/>
      <c r="E253" s="55"/>
      <c r="F253" s="62"/>
      <c r="J253" s="81"/>
      <c r="O253" s="81"/>
      <c r="T253" s="81"/>
      <c r="Y253" s="81"/>
      <c r="AD253" s="81"/>
      <c r="AG253" s="63"/>
      <c r="AH253" s="63"/>
      <c r="AI253" s="63"/>
      <c r="AJ253" s="63"/>
      <c r="AK253" s="63"/>
      <c r="AL253" s="63"/>
      <c r="AM253" s="63"/>
    </row>
    <row r="254" spans="2:39" s="25" customFormat="1">
      <c r="B254" s="115"/>
      <c r="E254" s="55"/>
      <c r="F254" s="62"/>
      <c r="J254" s="81"/>
      <c r="O254" s="81"/>
      <c r="T254" s="81"/>
      <c r="Y254" s="81"/>
      <c r="AD254" s="81"/>
      <c r="AG254" s="63"/>
      <c r="AH254" s="63"/>
      <c r="AI254" s="63"/>
      <c r="AJ254" s="63"/>
      <c r="AK254" s="63"/>
      <c r="AL254" s="63"/>
      <c r="AM254" s="63"/>
    </row>
    <row r="255" spans="2:39" s="25" customFormat="1">
      <c r="B255" s="115"/>
      <c r="E255" s="55"/>
      <c r="F255" s="62"/>
      <c r="J255" s="81"/>
      <c r="O255" s="81"/>
      <c r="T255" s="81"/>
      <c r="Y255" s="81"/>
      <c r="AD255" s="81"/>
      <c r="AG255" s="63"/>
      <c r="AH255" s="63"/>
      <c r="AI255" s="63"/>
      <c r="AJ255" s="63"/>
      <c r="AK255" s="63"/>
      <c r="AL255" s="63"/>
      <c r="AM255" s="63"/>
    </row>
    <row r="256" spans="2:39" s="25" customFormat="1">
      <c r="B256" s="115"/>
      <c r="E256" s="55"/>
      <c r="F256" s="62"/>
      <c r="J256" s="81"/>
      <c r="O256" s="81"/>
      <c r="T256" s="81"/>
      <c r="Y256" s="81"/>
      <c r="AD256" s="81"/>
      <c r="AG256" s="63"/>
      <c r="AH256" s="63"/>
      <c r="AI256" s="63"/>
      <c r="AJ256" s="63"/>
      <c r="AK256" s="63"/>
      <c r="AL256" s="63"/>
      <c r="AM256" s="63"/>
    </row>
    <row r="257" spans="2:39" s="25" customFormat="1">
      <c r="B257" s="115"/>
      <c r="E257" s="55"/>
      <c r="F257" s="62"/>
      <c r="J257" s="81"/>
      <c r="O257" s="81"/>
      <c r="T257" s="81"/>
      <c r="Y257" s="81"/>
      <c r="AD257" s="81"/>
      <c r="AG257" s="63"/>
      <c r="AH257" s="63"/>
      <c r="AI257" s="63"/>
      <c r="AJ257" s="63"/>
      <c r="AK257" s="63"/>
      <c r="AL257" s="63"/>
      <c r="AM257" s="63"/>
    </row>
    <row r="258" spans="2:39" s="25" customFormat="1">
      <c r="B258" s="115"/>
      <c r="E258" s="55"/>
      <c r="F258" s="62"/>
      <c r="J258" s="81"/>
      <c r="O258" s="81"/>
      <c r="T258" s="81"/>
      <c r="Y258" s="81"/>
      <c r="AD258" s="81"/>
      <c r="AG258" s="63"/>
      <c r="AH258" s="63"/>
      <c r="AI258" s="63"/>
      <c r="AJ258" s="63"/>
      <c r="AK258" s="63"/>
      <c r="AL258" s="63"/>
      <c r="AM258" s="63"/>
    </row>
    <row r="259" spans="2:39" s="25" customFormat="1">
      <c r="B259" s="115"/>
      <c r="E259" s="55"/>
      <c r="F259" s="62"/>
      <c r="J259" s="81"/>
      <c r="O259" s="81"/>
      <c r="T259" s="81"/>
      <c r="Y259" s="81"/>
      <c r="AD259" s="81"/>
      <c r="AG259" s="63"/>
      <c r="AH259" s="63"/>
      <c r="AI259" s="63"/>
      <c r="AJ259" s="63"/>
      <c r="AK259" s="63"/>
      <c r="AL259" s="63"/>
      <c r="AM259" s="63"/>
    </row>
    <row r="260" spans="2:39" s="25" customFormat="1">
      <c r="B260" s="115"/>
      <c r="E260" s="55"/>
      <c r="F260" s="62"/>
      <c r="J260" s="81"/>
      <c r="O260" s="81"/>
      <c r="T260" s="81"/>
      <c r="Y260" s="81"/>
      <c r="AD260" s="81"/>
      <c r="AG260" s="63"/>
      <c r="AH260" s="63"/>
      <c r="AI260" s="63"/>
      <c r="AJ260" s="63"/>
      <c r="AK260" s="63"/>
      <c r="AL260" s="63"/>
      <c r="AM260" s="63"/>
    </row>
    <row r="261" spans="2:39" s="25" customFormat="1">
      <c r="B261" s="115"/>
      <c r="E261" s="55"/>
      <c r="F261" s="62"/>
      <c r="J261" s="81"/>
      <c r="O261" s="81"/>
      <c r="T261" s="81"/>
      <c r="Y261" s="81"/>
      <c r="AD261" s="81"/>
      <c r="AG261" s="63"/>
      <c r="AH261" s="63"/>
      <c r="AI261" s="63"/>
      <c r="AJ261" s="63"/>
      <c r="AK261" s="63"/>
      <c r="AL261" s="63"/>
      <c r="AM261" s="63"/>
    </row>
    <row r="262" spans="2:39" s="25" customFormat="1">
      <c r="B262" s="115"/>
      <c r="E262" s="55"/>
      <c r="F262" s="62"/>
      <c r="J262" s="81"/>
      <c r="O262" s="81"/>
      <c r="T262" s="81"/>
      <c r="Y262" s="81"/>
      <c r="AD262" s="81"/>
      <c r="AG262" s="63"/>
      <c r="AH262" s="63"/>
      <c r="AI262" s="63"/>
      <c r="AJ262" s="63"/>
      <c r="AK262" s="63"/>
      <c r="AL262" s="63"/>
      <c r="AM262" s="63"/>
    </row>
    <row r="263" spans="2:39" s="25" customFormat="1">
      <c r="B263" s="115"/>
      <c r="E263" s="55"/>
      <c r="F263" s="62"/>
      <c r="J263" s="81"/>
      <c r="O263" s="81"/>
      <c r="T263" s="81"/>
      <c r="Y263" s="81"/>
      <c r="AD263" s="81"/>
      <c r="AG263" s="63"/>
      <c r="AH263" s="63"/>
      <c r="AI263" s="63"/>
      <c r="AJ263" s="63"/>
      <c r="AK263" s="63"/>
      <c r="AL263" s="63"/>
      <c r="AM263" s="63"/>
    </row>
    <row r="264" spans="2:39" s="25" customFormat="1">
      <c r="B264" s="115"/>
      <c r="E264" s="55"/>
      <c r="F264" s="62"/>
      <c r="J264" s="81"/>
      <c r="O264" s="81"/>
      <c r="T264" s="81"/>
      <c r="Y264" s="81"/>
      <c r="AD264" s="81"/>
      <c r="AG264" s="63"/>
      <c r="AH264" s="63"/>
      <c r="AI264" s="63"/>
      <c r="AJ264" s="63"/>
      <c r="AK264" s="63"/>
      <c r="AL264" s="63"/>
      <c r="AM264" s="63"/>
    </row>
    <row r="265" spans="2:39" s="25" customFormat="1">
      <c r="B265" s="115"/>
      <c r="E265" s="55"/>
      <c r="F265" s="62"/>
      <c r="J265" s="81"/>
      <c r="O265" s="81"/>
      <c r="T265" s="81"/>
      <c r="Y265" s="81"/>
      <c r="AD265" s="81"/>
      <c r="AG265" s="63"/>
      <c r="AH265" s="63"/>
      <c r="AI265" s="63"/>
      <c r="AJ265" s="63"/>
      <c r="AK265" s="63"/>
      <c r="AL265" s="63"/>
      <c r="AM265" s="63"/>
    </row>
    <row r="266" spans="2:39" s="25" customFormat="1">
      <c r="B266" s="115"/>
      <c r="E266" s="55"/>
      <c r="F266" s="62"/>
      <c r="J266" s="81"/>
      <c r="O266" s="81"/>
      <c r="T266" s="81"/>
      <c r="Y266" s="81"/>
      <c r="AD266" s="81"/>
      <c r="AG266" s="63"/>
      <c r="AH266" s="63"/>
      <c r="AI266" s="63"/>
      <c r="AJ266" s="63"/>
      <c r="AK266" s="63"/>
      <c r="AL266" s="63"/>
      <c r="AM266" s="63"/>
    </row>
    <row r="267" spans="2:39" s="25" customFormat="1">
      <c r="B267" s="115"/>
      <c r="E267" s="55"/>
      <c r="F267" s="62"/>
      <c r="J267" s="81"/>
      <c r="O267" s="81"/>
      <c r="T267" s="81"/>
      <c r="Y267" s="81"/>
      <c r="AD267" s="81"/>
      <c r="AG267" s="63"/>
      <c r="AH267" s="63"/>
      <c r="AI267" s="63"/>
      <c r="AJ267" s="63"/>
      <c r="AK267" s="63"/>
      <c r="AL267" s="63"/>
      <c r="AM267" s="63"/>
    </row>
    <row r="268" spans="2:39" s="25" customFormat="1">
      <c r="B268" s="115"/>
      <c r="E268" s="55"/>
      <c r="F268" s="62"/>
      <c r="J268" s="81"/>
      <c r="O268" s="81"/>
      <c r="T268" s="81"/>
      <c r="Y268" s="81"/>
      <c r="AD268" s="81"/>
      <c r="AG268" s="63"/>
      <c r="AH268" s="63"/>
      <c r="AI268" s="63"/>
      <c r="AJ268" s="63"/>
      <c r="AK268" s="63"/>
      <c r="AL268" s="63"/>
      <c r="AM268" s="63"/>
    </row>
    <row r="269" spans="2:39" s="25" customFormat="1">
      <c r="B269" s="115"/>
      <c r="E269" s="55"/>
      <c r="F269" s="62"/>
      <c r="J269" s="81"/>
      <c r="O269" s="81"/>
      <c r="T269" s="81"/>
      <c r="Y269" s="81"/>
      <c r="AD269" s="81"/>
      <c r="AG269" s="63"/>
      <c r="AH269" s="63"/>
      <c r="AI269" s="63"/>
      <c r="AJ269" s="63"/>
      <c r="AK269" s="63"/>
      <c r="AL269" s="63"/>
      <c r="AM269" s="63"/>
    </row>
    <row r="270" spans="2:39" s="25" customFormat="1">
      <c r="B270" s="115"/>
      <c r="E270" s="55"/>
      <c r="F270" s="62"/>
      <c r="J270" s="81"/>
      <c r="O270" s="81"/>
      <c r="T270" s="81"/>
      <c r="Y270" s="81"/>
      <c r="AD270" s="81"/>
      <c r="AG270" s="63"/>
      <c r="AH270" s="63"/>
      <c r="AI270" s="63"/>
      <c r="AJ270" s="63"/>
      <c r="AK270" s="63"/>
      <c r="AL270" s="63"/>
      <c r="AM270" s="63"/>
    </row>
    <row r="271" spans="2:39" s="25" customFormat="1">
      <c r="B271" s="115"/>
      <c r="E271" s="55"/>
      <c r="F271" s="62"/>
      <c r="J271" s="81"/>
      <c r="O271" s="81"/>
      <c r="T271" s="81"/>
      <c r="Y271" s="81"/>
      <c r="AD271" s="81"/>
      <c r="AG271" s="63"/>
      <c r="AH271" s="63"/>
      <c r="AI271" s="63"/>
      <c r="AJ271" s="63"/>
      <c r="AK271" s="63"/>
      <c r="AL271" s="63"/>
      <c r="AM271" s="63"/>
    </row>
    <row r="272" spans="2:39" s="25" customFormat="1">
      <c r="B272" s="115"/>
      <c r="E272" s="55"/>
      <c r="F272" s="62"/>
      <c r="J272" s="81"/>
      <c r="O272" s="81"/>
      <c r="T272" s="81"/>
      <c r="Y272" s="81"/>
      <c r="AD272" s="81"/>
      <c r="AG272" s="63"/>
      <c r="AH272" s="63"/>
      <c r="AI272" s="63"/>
      <c r="AJ272" s="63"/>
      <c r="AK272" s="63"/>
      <c r="AL272" s="63"/>
      <c r="AM272" s="63"/>
    </row>
    <row r="273" spans="2:39" s="25" customFormat="1">
      <c r="B273" s="115"/>
      <c r="E273" s="55"/>
      <c r="F273" s="62"/>
      <c r="J273" s="81"/>
      <c r="O273" s="81"/>
      <c r="T273" s="81"/>
      <c r="Y273" s="81"/>
      <c r="AD273" s="81"/>
      <c r="AG273" s="63"/>
      <c r="AH273" s="63"/>
      <c r="AI273" s="63"/>
      <c r="AJ273" s="63"/>
      <c r="AK273" s="63"/>
      <c r="AL273" s="63"/>
      <c r="AM273" s="63"/>
    </row>
    <row r="274" spans="2:39" s="25" customFormat="1">
      <c r="B274" s="115"/>
      <c r="E274" s="55"/>
      <c r="F274" s="62"/>
      <c r="J274" s="81"/>
      <c r="O274" s="81"/>
      <c r="T274" s="81"/>
      <c r="Y274" s="81"/>
      <c r="AD274" s="81"/>
      <c r="AG274" s="63"/>
      <c r="AH274" s="63"/>
      <c r="AI274" s="63"/>
      <c r="AJ274" s="63"/>
      <c r="AK274" s="63"/>
      <c r="AL274" s="63"/>
      <c r="AM274" s="63"/>
    </row>
    <row r="275" spans="2:39" s="25" customFormat="1">
      <c r="B275" s="115"/>
      <c r="E275" s="55"/>
      <c r="F275" s="62"/>
      <c r="J275" s="81"/>
      <c r="O275" s="81"/>
      <c r="T275" s="81"/>
      <c r="Y275" s="81"/>
      <c r="AD275" s="81"/>
      <c r="AG275" s="63"/>
      <c r="AH275" s="63"/>
      <c r="AI275" s="63"/>
      <c r="AJ275" s="63"/>
      <c r="AK275" s="63"/>
      <c r="AL275" s="63"/>
      <c r="AM275" s="63"/>
    </row>
    <row r="276" spans="2:39" s="25" customFormat="1">
      <c r="B276" s="115"/>
      <c r="E276" s="55"/>
      <c r="F276" s="62"/>
      <c r="J276" s="81"/>
      <c r="O276" s="81"/>
      <c r="T276" s="81"/>
      <c r="Y276" s="81"/>
      <c r="AD276" s="81"/>
      <c r="AG276" s="63"/>
      <c r="AH276" s="63"/>
      <c r="AI276" s="63"/>
      <c r="AJ276" s="63"/>
      <c r="AK276" s="63"/>
      <c r="AL276" s="63"/>
      <c r="AM276" s="63"/>
    </row>
    <row r="277" spans="2:39" s="25" customFormat="1">
      <c r="B277" s="115"/>
      <c r="E277" s="55"/>
      <c r="F277" s="62"/>
      <c r="J277" s="81"/>
      <c r="O277" s="81"/>
      <c r="T277" s="81"/>
      <c r="Y277" s="81"/>
      <c r="AD277" s="81"/>
      <c r="AG277" s="63"/>
      <c r="AH277" s="63"/>
      <c r="AI277" s="63"/>
      <c r="AJ277" s="63"/>
      <c r="AK277" s="63"/>
      <c r="AL277" s="63"/>
      <c r="AM277" s="63"/>
    </row>
    <row r="278" spans="2:39" s="25" customFormat="1">
      <c r="B278" s="115"/>
      <c r="E278" s="55"/>
      <c r="F278" s="62"/>
      <c r="J278" s="81"/>
      <c r="O278" s="81"/>
      <c r="T278" s="81"/>
      <c r="Y278" s="81"/>
      <c r="AD278" s="81"/>
      <c r="AG278" s="63"/>
      <c r="AH278" s="63"/>
      <c r="AI278" s="63"/>
      <c r="AJ278" s="63"/>
      <c r="AK278" s="63"/>
      <c r="AL278" s="63"/>
      <c r="AM278" s="63"/>
    </row>
    <row r="279" spans="2:39" s="25" customFormat="1">
      <c r="B279" s="115"/>
      <c r="E279" s="55"/>
      <c r="F279" s="62"/>
      <c r="J279" s="81"/>
      <c r="O279" s="81"/>
      <c r="T279" s="81"/>
      <c r="Y279" s="81"/>
      <c r="AD279" s="81"/>
      <c r="AG279" s="63"/>
      <c r="AH279" s="63"/>
      <c r="AI279" s="63"/>
      <c r="AJ279" s="63"/>
      <c r="AK279" s="63"/>
      <c r="AL279" s="63"/>
      <c r="AM279" s="63"/>
    </row>
    <row r="280" spans="2:39" s="25" customFormat="1">
      <c r="B280" s="115"/>
      <c r="E280" s="55"/>
      <c r="F280" s="62"/>
      <c r="J280" s="81"/>
      <c r="O280" s="81"/>
      <c r="T280" s="81"/>
      <c r="Y280" s="81"/>
      <c r="AD280" s="81"/>
      <c r="AG280" s="63"/>
      <c r="AH280" s="63"/>
      <c r="AI280" s="63"/>
      <c r="AJ280" s="63"/>
      <c r="AK280" s="63"/>
      <c r="AL280" s="63"/>
      <c r="AM280" s="63"/>
    </row>
    <row r="281" spans="2:39" s="25" customFormat="1">
      <c r="B281" s="115"/>
      <c r="E281" s="55"/>
      <c r="F281" s="62"/>
      <c r="J281" s="81"/>
      <c r="O281" s="81"/>
      <c r="T281" s="81"/>
      <c r="Y281" s="81"/>
      <c r="AD281" s="81"/>
      <c r="AG281" s="63"/>
      <c r="AH281" s="63"/>
      <c r="AI281" s="63"/>
      <c r="AJ281" s="63"/>
      <c r="AK281" s="63"/>
      <c r="AL281" s="63"/>
      <c r="AM281" s="63"/>
    </row>
    <row r="282" spans="2:39" s="25" customFormat="1">
      <c r="B282" s="115"/>
      <c r="E282" s="55"/>
      <c r="F282" s="62"/>
      <c r="J282" s="81"/>
      <c r="O282" s="81"/>
      <c r="T282" s="81"/>
      <c r="Y282" s="81"/>
      <c r="AD282" s="81"/>
      <c r="AG282" s="63"/>
      <c r="AH282" s="63"/>
      <c r="AI282" s="63"/>
      <c r="AJ282" s="63"/>
      <c r="AK282" s="63"/>
      <c r="AL282" s="63"/>
      <c r="AM282" s="63"/>
    </row>
    <row r="283" spans="2:39" s="25" customFormat="1">
      <c r="B283" s="115"/>
      <c r="E283" s="55"/>
      <c r="F283" s="62"/>
      <c r="J283" s="81"/>
      <c r="O283" s="81"/>
      <c r="T283" s="81"/>
      <c r="Y283" s="81"/>
      <c r="AD283" s="81"/>
      <c r="AG283" s="63"/>
      <c r="AH283" s="63"/>
      <c r="AI283" s="63"/>
      <c r="AJ283" s="63"/>
      <c r="AK283" s="63"/>
      <c r="AL283" s="63"/>
      <c r="AM283" s="63"/>
    </row>
    <row r="284" spans="2:39" s="25" customFormat="1">
      <c r="B284" s="115"/>
      <c r="E284" s="55"/>
      <c r="F284" s="62"/>
      <c r="J284" s="81"/>
      <c r="O284" s="81"/>
      <c r="T284" s="81"/>
      <c r="Y284" s="81"/>
      <c r="AD284" s="81"/>
      <c r="AG284" s="63"/>
      <c r="AH284" s="63"/>
      <c r="AI284" s="63"/>
      <c r="AJ284" s="63"/>
      <c r="AK284" s="63"/>
      <c r="AL284" s="63"/>
      <c r="AM284" s="63"/>
    </row>
    <row r="285" spans="2:39" s="25" customFormat="1">
      <c r="B285" s="115"/>
      <c r="E285" s="55"/>
      <c r="F285" s="62"/>
      <c r="J285" s="81"/>
      <c r="O285" s="81"/>
      <c r="T285" s="81"/>
      <c r="Y285" s="81"/>
      <c r="AD285" s="81"/>
      <c r="AG285" s="63"/>
      <c r="AH285" s="63"/>
      <c r="AI285" s="63"/>
      <c r="AJ285" s="63"/>
      <c r="AK285" s="63"/>
      <c r="AL285" s="63"/>
      <c r="AM285" s="63"/>
    </row>
    <row r="286" spans="2:39" s="25" customFormat="1">
      <c r="B286" s="115"/>
      <c r="E286" s="55"/>
      <c r="F286" s="62"/>
      <c r="J286" s="81"/>
      <c r="O286" s="81"/>
      <c r="T286" s="81"/>
      <c r="Y286" s="81"/>
      <c r="AD286" s="81"/>
      <c r="AG286" s="63"/>
      <c r="AH286" s="63"/>
      <c r="AI286" s="63"/>
      <c r="AJ286" s="63"/>
      <c r="AK286" s="63"/>
      <c r="AL286" s="63"/>
      <c r="AM286" s="63"/>
    </row>
    <row r="287" spans="2:39" s="25" customFormat="1">
      <c r="B287" s="115"/>
      <c r="E287" s="55"/>
      <c r="F287" s="62"/>
      <c r="J287" s="81"/>
      <c r="O287" s="81"/>
      <c r="T287" s="81"/>
      <c r="Y287" s="81"/>
      <c r="AD287" s="81"/>
      <c r="AG287" s="63"/>
      <c r="AH287" s="63"/>
      <c r="AI287" s="63"/>
      <c r="AJ287" s="63"/>
      <c r="AK287" s="63"/>
      <c r="AL287" s="63"/>
      <c r="AM287" s="63"/>
    </row>
    <row r="288" spans="2:39" s="25" customFormat="1">
      <c r="B288" s="115"/>
      <c r="E288" s="55"/>
      <c r="F288" s="62"/>
      <c r="J288" s="81"/>
      <c r="O288" s="81"/>
      <c r="T288" s="81"/>
      <c r="Y288" s="81"/>
      <c r="AD288" s="81"/>
      <c r="AG288" s="63"/>
      <c r="AH288" s="63"/>
      <c r="AI288" s="63"/>
      <c r="AJ288" s="63"/>
      <c r="AK288" s="63"/>
      <c r="AL288" s="63"/>
      <c r="AM288" s="63"/>
    </row>
    <row r="289" spans="2:39" s="25" customFormat="1">
      <c r="B289" s="115"/>
      <c r="E289" s="55"/>
      <c r="F289" s="62"/>
      <c r="J289" s="81"/>
      <c r="O289" s="81"/>
      <c r="T289" s="81"/>
      <c r="Y289" s="81"/>
      <c r="AD289" s="81"/>
      <c r="AG289" s="63"/>
      <c r="AH289" s="63"/>
      <c r="AI289" s="63"/>
      <c r="AJ289" s="63"/>
      <c r="AK289" s="63"/>
      <c r="AL289" s="63"/>
      <c r="AM289" s="63"/>
    </row>
    <row r="290" spans="2:39" s="25" customFormat="1">
      <c r="B290" s="115"/>
      <c r="E290" s="55"/>
      <c r="F290" s="62"/>
      <c r="J290" s="81"/>
      <c r="O290" s="81"/>
      <c r="T290" s="81"/>
      <c r="Y290" s="81"/>
      <c r="AD290" s="81"/>
      <c r="AG290" s="63"/>
      <c r="AH290" s="63"/>
      <c r="AI290" s="63"/>
      <c r="AJ290" s="63"/>
      <c r="AK290" s="63"/>
      <c r="AL290" s="63"/>
      <c r="AM290" s="63"/>
    </row>
    <row r="291" spans="2:39" s="25" customFormat="1">
      <c r="B291" s="115"/>
      <c r="E291" s="55"/>
      <c r="F291" s="62"/>
      <c r="J291" s="81"/>
      <c r="O291" s="81"/>
      <c r="T291" s="81"/>
      <c r="Y291" s="81"/>
      <c r="AD291" s="81"/>
      <c r="AG291" s="63"/>
      <c r="AH291" s="63"/>
      <c r="AI291" s="63"/>
      <c r="AJ291" s="63"/>
      <c r="AK291" s="63"/>
      <c r="AL291" s="63"/>
      <c r="AM291" s="63"/>
    </row>
    <row r="292" spans="2:39" s="25" customFormat="1">
      <c r="B292" s="115"/>
      <c r="E292" s="55"/>
      <c r="F292" s="62"/>
      <c r="J292" s="81"/>
      <c r="O292" s="81"/>
      <c r="T292" s="81"/>
      <c r="Y292" s="81"/>
      <c r="AD292" s="81"/>
      <c r="AG292" s="63"/>
      <c r="AH292" s="63"/>
      <c r="AI292" s="63"/>
      <c r="AJ292" s="63"/>
      <c r="AK292" s="63"/>
      <c r="AL292" s="63"/>
      <c r="AM292" s="63"/>
    </row>
    <row r="293" spans="2:39" s="25" customFormat="1">
      <c r="B293" s="115"/>
      <c r="E293" s="55"/>
      <c r="F293" s="62"/>
      <c r="J293" s="81"/>
      <c r="O293" s="81"/>
      <c r="T293" s="81"/>
      <c r="Y293" s="81"/>
      <c r="AD293" s="81"/>
      <c r="AG293" s="63"/>
      <c r="AH293" s="63"/>
      <c r="AI293" s="63"/>
      <c r="AJ293" s="63"/>
      <c r="AK293" s="63"/>
      <c r="AL293" s="63"/>
      <c r="AM293" s="63"/>
    </row>
    <row r="294" spans="2:39" s="25" customFormat="1">
      <c r="B294" s="115"/>
      <c r="E294" s="55"/>
      <c r="F294" s="62"/>
      <c r="J294" s="81"/>
      <c r="O294" s="81"/>
      <c r="T294" s="81"/>
      <c r="Y294" s="81"/>
      <c r="AD294" s="81"/>
      <c r="AG294" s="63"/>
      <c r="AH294" s="63"/>
      <c r="AI294" s="63"/>
      <c r="AJ294" s="63"/>
      <c r="AK294" s="63"/>
      <c r="AL294" s="63"/>
      <c r="AM294" s="63"/>
    </row>
    <row r="295" spans="2:39" s="25" customFormat="1">
      <c r="B295" s="115"/>
      <c r="E295" s="55"/>
      <c r="F295" s="62"/>
      <c r="J295" s="81"/>
      <c r="O295" s="81"/>
      <c r="T295" s="81"/>
      <c r="Y295" s="81"/>
      <c r="AD295" s="81"/>
      <c r="AG295" s="63"/>
      <c r="AH295" s="63"/>
      <c r="AI295" s="63"/>
      <c r="AJ295" s="63"/>
      <c r="AK295" s="63"/>
      <c r="AL295" s="63"/>
      <c r="AM295" s="63"/>
    </row>
    <row r="296" spans="2:39" s="25" customFormat="1">
      <c r="B296" s="115"/>
      <c r="E296" s="55"/>
      <c r="F296" s="62"/>
      <c r="J296" s="81"/>
      <c r="O296" s="81"/>
      <c r="T296" s="81"/>
      <c r="Y296" s="81"/>
      <c r="AD296" s="81"/>
      <c r="AG296" s="63"/>
      <c r="AH296" s="63"/>
      <c r="AI296" s="63"/>
      <c r="AJ296" s="63"/>
      <c r="AK296" s="63"/>
      <c r="AL296" s="63"/>
      <c r="AM296" s="63"/>
    </row>
    <row r="297" spans="2:39" s="25" customFormat="1">
      <c r="B297" s="115"/>
      <c r="E297" s="55"/>
      <c r="F297" s="62"/>
      <c r="J297" s="81"/>
      <c r="O297" s="81"/>
      <c r="T297" s="81"/>
      <c r="Y297" s="81"/>
      <c r="AD297" s="81"/>
      <c r="AG297" s="63"/>
      <c r="AH297" s="63"/>
      <c r="AI297" s="63"/>
      <c r="AJ297" s="63"/>
      <c r="AK297" s="63"/>
      <c r="AL297" s="63"/>
      <c r="AM297" s="63"/>
    </row>
    <row r="298" spans="2:39" s="25" customFormat="1">
      <c r="B298" s="115"/>
      <c r="E298" s="55"/>
      <c r="F298" s="62"/>
      <c r="J298" s="81"/>
      <c r="O298" s="81"/>
      <c r="T298" s="81"/>
      <c r="Y298" s="81"/>
      <c r="AD298" s="81"/>
      <c r="AG298" s="63"/>
      <c r="AH298" s="63"/>
      <c r="AI298" s="63"/>
      <c r="AJ298" s="63"/>
      <c r="AK298" s="63"/>
      <c r="AL298" s="63"/>
      <c r="AM298" s="63"/>
    </row>
    <row r="299" spans="2:39" s="25" customFormat="1">
      <c r="B299" s="115"/>
      <c r="E299" s="55"/>
      <c r="F299" s="62"/>
      <c r="J299" s="81"/>
      <c r="O299" s="81"/>
      <c r="T299" s="81"/>
      <c r="Y299" s="81"/>
      <c r="AD299" s="81"/>
      <c r="AG299" s="63"/>
      <c r="AH299" s="63"/>
      <c r="AI299" s="63"/>
      <c r="AJ299" s="63"/>
      <c r="AK299" s="63"/>
      <c r="AL299" s="63"/>
      <c r="AM299" s="63"/>
    </row>
    <row r="300" spans="2:39" s="25" customFormat="1">
      <c r="B300" s="115"/>
      <c r="E300" s="55"/>
      <c r="F300" s="62"/>
      <c r="J300" s="81"/>
      <c r="O300" s="81"/>
      <c r="T300" s="81"/>
      <c r="Y300" s="81"/>
      <c r="AD300" s="81"/>
      <c r="AG300" s="63"/>
      <c r="AH300" s="63"/>
      <c r="AI300" s="63"/>
      <c r="AJ300" s="63"/>
      <c r="AK300" s="63"/>
      <c r="AL300" s="63"/>
      <c r="AM300" s="63"/>
    </row>
    <row r="301" spans="2:39" s="25" customFormat="1">
      <c r="B301" s="115"/>
      <c r="E301" s="55"/>
      <c r="F301" s="62"/>
      <c r="J301" s="81"/>
      <c r="O301" s="81"/>
      <c r="T301" s="81"/>
      <c r="Y301" s="81"/>
      <c r="AD301" s="81"/>
      <c r="AG301" s="63"/>
      <c r="AH301" s="63"/>
      <c r="AI301" s="63"/>
      <c r="AJ301" s="63"/>
      <c r="AK301" s="63"/>
      <c r="AL301" s="63"/>
      <c r="AM301" s="63"/>
    </row>
    <row r="302" spans="2:39" s="25" customFormat="1">
      <c r="B302" s="115"/>
      <c r="E302" s="55"/>
      <c r="F302" s="62"/>
      <c r="J302" s="81"/>
      <c r="O302" s="81"/>
      <c r="T302" s="81"/>
      <c r="Y302" s="81"/>
      <c r="AD302" s="81"/>
      <c r="AG302" s="63"/>
      <c r="AH302" s="63"/>
      <c r="AI302" s="63"/>
      <c r="AJ302" s="63"/>
      <c r="AK302" s="63"/>
      <c r="AL302" s="63"/>
      <c r="AM302" s="63"/>
    </row>
    <row r="303" spans="2:39" s="25" customFormat="1">
      <c r="B303" s="115"/>
      <c r="E303" s="55"/>
      <c r="F303" s="62"/>
      <c r="J303" s="81"/>
      <c r="O303" s="81"/>
      <c r="T303" s="81"/>
      <c r="Y303" s="81"/>
      <c r="AD303" s="81"/>
      <c r="AG303" s="63"/>
      <c r="AH303" s="63"/>
      <c r="AI303" s="63"/>
      <c r="AJ303" s="63"/>
      <c r="AK303" s="63"/>
      <c r="AL303" s="63"/>
      <c r="AM303" s="63"/>
    </row>
    <row r="304" spans="2:39" s="25" customFormat="1">
      <c r="B304" s="115"/>
      <c r="E304" s="55"/>
      <c r="F304" s="62"/>
      <c r="J304" s="81"/>
      <c r="O304" s="81"/>
      <c r="T304" s="81"/>
      <c r="Y304" s="81"/>
      <c r="AD304" s="81"/>
      <c r="AG304" s="63"/>
      <c r="AH304" s="63"/>
      <c r="AI304" s="63"/>
      <c r="AJ304" s="63"/>
      <c r="AK304" s="63"/>
      <c r="AL304" s="63"/>
      <c r="AM304" s="63"/>
    </row>
    <row r="305" spans="2:39" s="25" customFormat="1">
      <c r="B305" s="115"/>
      <c r="E305" s="55"/>
      <c r="F305" s="62"/>
      <c r="J305" s="81"/>
      <c r="O305" s="81"/>
      <c r="T305" s="81"/>
      <c r="Y305" s="81"/>
      <c r="AD305" s="81"/>
      <c r="AG305" s="63"/>
      <c r="AH305" s="63"/>
      <c r="AI305" s="63"/>
      <c r="AJ305" s="63"/>
      <c r="AK305" s="63"/>
      <c r="AL305" s="63"/>
      <c r="AM305" s="63"/>
    </row>
    <row r="306" spans="2:39" s="25" customFormat="1">
      <c r="B306" s="115"/>
      <c r="E306" s="55"/>
      <c r="F306" s="62"/>
      <c r="J306" s="81"/>
      <c r="O306" s="81"/>
      <c r="T306" s="81"/>
      <c r="Y306" s="81"/>
      <c r="AD306" s="81"/>
      <c r="AG306" s="63"/>
      <c r="AH306" s="63"/>
      <c r="AI306" s="63"/>
      <c r="AJ306" s="63"/>
      <c r="AK306" s="63"/>
      <c r="AL306" s="63"/>
      <c r="AM306" s="63"/>
    </row>
    <row r="307" spans="2:39" s="25" customFormat="1">
      <c r="B307" s="115"/>
      <c r="E307" s="55"/>
      <c r="F307" s="62"/>
      <c r="J307" s="81"/>
      <c r="O307" s="81"/>
      <c r="T307" s="81"/>
      <c r="Y307" s="81"/>
      <c r="AD307" s="81"/>
      <c r="AG307" s="63"/>
      <c r="AH307" s="63"/>
      <c r="AI307" s="63"/>
      <c r="AJ307" s="63"/>
      <c r="AK307" s="63"/>
      <c r="AL307" s="63"/>
      <c r="AM307" s="63"/>
    </row>
    <row r="308" spans="2:39" s="25" customFormat="1">
      <c r="B308" s="115"/>
      <c r="E308" s="55"/>
      <c r="F308" s="62"/>
      <c r="J308" s="81"/>
      <c r="O308" s="81"/>
      <c r="T308" s="81"/>
      <c r="Y308" s="81"/>
      <c r="AD308" s="81"/>
      <c r="AG308" s="63"/>
      <c r="AH308" s="63"/>
      <c r="AI308" s="63"/>
      <c r="AJ308" s="63"/>
      <c r="AK308" s="63"/>
      <c r="AL308" s="63"/>
      <c r="AM308" s="63"/>
    </row>
    <row r="309" spans="2:39" s="25" customFormat="1">
      <c r="B309" s="115"/>
      <c r="E309" s="55"/>
      <c r="F309" s="62"/>
      <c r="J309" s="81"/>
      <c r="O309" s="81"/>
      <c r="T309" s="81"/>
      <c r="Y309" s="81"/>
      <c r="AD309" s="81"/>
      <c r="AG309" s="63"/>
      <c r="AH309" s="63"/>
      <c r="AI309" s="63"/>
      <c r="AJ309" s="63"/>
      <c r="AK309" s="63"/>
      <c r="AL309" s="63"/>
      <c r="AM309" s="63"/>
    </row>
    <row r="310" spans="2:39" s="25" customFormat="1">
      <c r="B310" s="115"/>
      <c r="E310" s="55"/>
      <c r="F310" s="62"/>
      <c r="J310" s="81"/>
      <c r="O310" s="81"/>
      <c r="T310" s="81"/>
      <c r="Y310" s="81"/>
      <c r="AD310" s="81"/>
      <c r="AG310" s="63"/>
      <c r="AH310" s="63"/>
      <c r="AI310" s="63"/>
      <c r="AJ310" s="63"/>
      <c r="AK310" s="63"/>
      <c r="AL310" s="63"/>
      <c r="AM310" s="63"/>
    </row>
    <row r="311" spans="2:39" s="25" customFormat="1">
      <c r="B311" s="115"/>
      <c r="E311" s="55"/>
      <c r="F311" s="62"/>
      <c r="J311" s="81"/>
      <c r="O311" s="81"/>
      <c r="T311" s="81"/>
      <c r="Y311" s="81"/>
      <c r="AD311" s="81"/>
      <c r="AG311" s="63"/>
      <c r="AH311" s="63"/>
      <c r="AI311" s="63"/>
      <c r="AJ311" s="63"/>
      <c r="AK311" s="63"/>
      <c r="AL311" s="63"/>
      <c r="AM311" s="63"/>
    </row>
    <row r="312" spans="2:39" s="25" customFormat="1">
      <c r="B312" s="115"/>
      <c r="E312" s="55"/>
      <c r="F312" s="62"/>
      <c r="J312" s="81"/>
      <c r="O312" s="81"/>
      <c r="T312" s="81"/>
      <c r="Y312" s="81"/>
      <c r="AD312" s="81"/>
      <c r="AG312" s="63"/>
      <c r="AH312" s="63"/>
      <c r="AI312" s="63"/>
      <c r="AJ312" s="63"/>
      <c r="AK312" s="63"/>
      <c r="AL312" s="63"/>
      <c r="AM312" s="63"/>
    </row>
    <row r="313" spans="2:39" s="25" customFormat="1">
      <c r="B313" s="115"/>
      <c r="E313" s="55"/>
      <c r="F313" s="62"/>
      <c r="J313" s="81"/>
      <c r="O313" s="81"/>
      <c r="T313" s="81"/>
      <c r="Y313" s="81"/>
      <c r="AD313" s="81"/>
      <c r="AG313" s="63"/>
      <c r="AH313" s="63"/>
      <c r="AI313" s="63"/>
      <c r="AJ313" s="63"/>
      <c r="AK313" s="63"/>
      <c r="AL313" s="63"/>
      <c r="AM313" s="63"/>
    </row>
    <row r="314" spans="2:39" s="25" customFormat="1">
      <c r="B314" s="115"/>
      <c r="E314" s="55"/>
      <c r="F314" s="62"/>
      <c r="J314" s="81"/>
      <c r="O314" s="81"/>
      <c r="T314" s="81"/>
      <c r="Y314" s="81"/>
      <c r="AD314" s="81"/>
      <c r="AG314" s="63"/>
      <c r="AH314" s="63"/>
      <c r="AI314" s="63"/>
      <c r="AJ314" s="63"/>
      <c r="AK314" s="63"/>
      <c r="AL314" s="63"/>
      <c r="AM314" s="63"/>
    </row>
    <row r="315" spans="2:39" s="25" customFormat="1">
      <c r="B315" s="115"/>
      <c r="E315" s="55"/>
      <c r="F315" s="62"/>
      <c r="J315" s="81"/>
      <c r="O315" s="81"/>
      <c r="T315" s="81"/>
      <c r="Y315" s="81"/>
      <c r="AD315" s="81"/>
      <c r="AG315" s="63"/>
      <c r="AH315" s="63"/>
      <c r="AI315" s="63"/>
      <c r="AJ315" s="63"/>
      <c r="AK315" s="63"/>
      <c r="AL315" s="63"/>
      <c r="AM315" s="63"/>
    </row>
    <row r="316" spans="2:39" s="25" customFormat="1">
      <c r="B316" s="115"/>
      <c r="E316" s="55"/>
      <c r="F316" s="62"/>
      <c r="J316" s="81"/>
      <c r="O316" s="81"/>
      <c r="T316" s="81"/>
      <c r="Y316" s="81"/>
      <c r="AD316" s="81"/>
      <c r="AG316" s="63"/>
      <c r="AH316" s="63"/>
      <c r="AI316" s="63"/>
      <c r="AJ316" s="63"/>
      <c r="AK316" s="63"/>
      <c r="AL316" s="63"/>
      <c r="AM316" s="63"/>
    </row>
    <row r="317" spans="2:39" s="25" customFormat="1">
      <c r="B317" s="115"/>
      <c r="E317" s="55"/>
      <c r="F317" s="62"/>
      <c r="J317" s="81"/>
      <c r="O317" s="81"/>
      <c r="T317" s="81"/>
      <c r="Y317" s="81"/>
      <c r="AD317" s="81"/>
      <c r="AG317" s="63"/>
      <c r="AH317" s="63"/>
      <c r="AI317" s="63"/>
      <c r="AJ317" s="63"/>
      <c r="AK317" s="63"/>
      <c r="AL317" s="63"/>
      <c r="AM317" s="63"/>
    </row>
    <row r="318" spans="2:39" s="25" customFormat="1">
      <c r="B318" s="115"/>
      <c r="E318" s="55"/>
      <c r="F318" s="62"/>
      <c r="J318" s="81"/>
      <c r="O318" s="81"/>
      <c r="T318" s="81"/>
      <c r="Y318" s="81"/>
      <c r="AD318" s="81"/>
      <c r="AG318" s="63"/>
      <c r="AH318" s="63"/>
      <c r="AI318" s="63"/>
      <c r="AJ318" s="63"/>
      <c r="AK318" s="63"/>
      <c r="AL318" s="63"/>
      <c r="AM318" s="63"/>
    </row>
    <row r="319" spans="2:39" s="25" customFormat="1">
      <c r="B319" s="115"/>
      <c r="E319" s="55"/>
      <c r="F319" s="62"/>
      <c r="J319" s="81"/>
      <c r="O319" s="81"/>
      <c r="T319" s="81"/>
      <c r="Y319" s="81"/>
      <c r="AD319" s="81"/>
      <c r="AG319" s="63"/>
      <c r="AH319" s="63"/>
      <c r="AI319" s="63"/>
      <c r="AJ319" s="63"/>
      <c r="AK319" s="63"/>
      <c r="AL319" s="63"/>
      <c r="AM319" s="63"/>
    </row>
    <row r="320" spans="2:39" s="25" customFormat="1">
      <c r="B320" s="115"/>
      <c r="E320" s="55"/>
      <c r="F320" s="62"/>
      <c r="J320" s="81"/>
      <c r="O320" s="81"/>
      <c r="T320" s="81"/>
      <c r="Y320" s="81"/>
      <c r="AD320" s="81"/>
      <c r="AG320" s="63"/>
      <c r="AH320" s="63"/>
      <c r="AI320" s="63"/>
      <c r="AJ320" s="63"/>
      <c r="AK320" s="63"/>
      <c r="AL320" s="63"/>
      <c r="AM320" s="63"/>
    </row>
    <row r="321" spans="2:39" s="25" customFormat="1">
      <c r="B321" s="115"/>
      <c r="E321" s="55"/>
      <c r="F321" s="62"/>
      <c r="J321" s="81"/>
      <c r="O321" s="81"/>
      <c r="T321" s="81"/>
      <c r="Y321" s="81"/>
      <c r="AD321" s="81"/>
      <c r="AG321" s="63"/>
      <c r="AH321" s="63"/>
      <c r="AI321" s="63"/>
      <c r="AJ321" s="63"/>
      <c r="AK321" s="63"/>
      <c r="AL321" s="63"/>
      <c r="AM321" s="63"/>
    </row>
    <row r="322" spans="2:39" s="25" customFormat="1">
      <c r="B322" s="115"/>
      <c r="E322" s="55"/>
      <c r="F322" s="62"/>
      <c r="J322" s="81"/>
      <c r="O322" s="81"/>
      <c r="T322" s="81"/>
      <c r="Y322" s="81"/>
      <c r="AD322" s="81"/>
      <c r="AG322" s="63"/>
      <c r="AH322" s="63"/>
      <c r="AI322" s="63"/>
      <c r="AJ322" s="63"/>
      <c r="AK322" s="63"/>
      <c r="AL322" s="63"/>
      <c r="AM322" s="63"/>
    </row>
    <row r="323" spans="2:39" s="25" customFormat="1">
      <c r="B323" s="115"/>
      <c r="E323" s="55"/>
      <c r="F323" s="62"/>
      <c r="J323" s="81"/>
      <c r="O323" s="81"/>
      <c r="T323" s="81"/>
      <c r="Y323" s="81"/>
      <c r="AD323" s="81"/>
      <c r="AG323" s="63"/>
      <c r="AH323" s="63"/>
      <c r="AI323" s="63"/>
      <c r="AJ323" s="63"/>
      <c r="AK323" s="63"/>
      <c r="AL323" s="63"/>
      <c r="AM323" s="63"/>
    </row>
    <row r="324" spans="2:39" s="25" customFormat="1">
      <c r="B324" s="115"/>
      <c r="E324" s="55"/>
      <c r="F324" s="62"/>
      <c r="J324" s="81"/>
      <c r="O324" s="81"/>
      <c r="T324" s="81"/>
      <c r="Y324" s="81"/>
      <c r="AD324" s="81"/>
      <c r="AG324" s="63"/>
      <c r="AH324" s="63"/>
      <c r="AI324" s="63"/>
      <c r="AJ324" s="63"/>
      <c r="AK324" s="63"/>
      <c r="AL324" s="63"/>
      <c r="AM324" s="63"/>
    </row>
    <row r="325" spans="2:39" s="25" customFormat="1">
      <c r="B325" s="115"/>
      <c r="E325" s="55"/>
      <c r="F325" s="62"/>
      <c r="J325" s="81"/>
      <c r="O325" s="81"/>
      <c r="T325" s="81"/>
      <c r="Y325" s="81"/>
      <c r="AD325" s="81"/>
      <c r="AG325" s="63"/>
      <c r="AH325" s="63"/>
      <c r="AI325" s="63"/>
      <c r="AJ325" s="63"/>
      <c r="AK325" s="63"/>
      <c r="AL325" s="63"/>
      <c r="AM325" s="63"/>
    </row>
    <row r="326" spans="2:39" s="25" customFormat="1">
      <c r="B326" s="115"/>
      <c r="E326" s="55"/>
      <c r="F326" s="62"/>
      <c r="J326" s="81"/>
      <c r="O326" s="81"/>
      <c r="T326" s="81"/>
      <c r="Y326" s="81"/>
      <c r="AD326" s="81"/>
      <c r="AG326" s="63"/>
      <c r="AH326" s="63"/>
      <c r="AI326" s="63"/>
      <c r="AJ326" s="63"/>
      <c r="AK326" s="63"/>
      <c r="AL326" s="63"/>
      <c r="AM326" s="63"/>
    </row>
    <row r="327" spans="2:39" s="25" customFormat="1">
      <c r="B327" s="115"/>
      <c r="E327" s="55"/>
      <c r="F327" s="62"/>
      <c r="J327" s="81"/>
      <c r="O327" s="81"/>
      <c r="T327" s="81"/>
      <c r="Y327" s="81"/>
      <c r="AD327" s="81"/>
      <c r="AG327" s="63"/>
      <c r="AH327" s="63"/>
      <c r="AI327" s="63"/>
      <c r="AJ327" s="63"/>
      <c r="AK327" s="63"/>
      <c r="AL327" s="63"/>
      <c r="AM327" s="63"/>
    </row>
    <row r="328" spans="2:39" s="25" customFormat="1">
      <c r="B328" s="115"/>
      <c r="E328" s="55"/>
      <c r="F328" s="62"/>
      <c r="J328" s="81"/>
      <c r="O328" s="81"/>
      <c r="T328" s="81"/>
      <c r="Y328" s="81"/>
      <c r="AD328" s="81"/>
      <c r="AG328" s="63"/>
      <c r="AH328" s="63"/>
      <c r="AI328" s="63"/>
      <c r="AJ328" s="63"/>
      <c r="AK328" s="63"/>
      <c r="AL328" s="63"/>
      <c r="AM328" s="63"/>
    </row>
    <row r="329" spans="2:39" s="25" customFormat="1">
      <c r="B329" s="115"/>
      <c r="E329" s="55"/>
      <c r="F329" s="62"/>
      <c r="J329" s="81"/>
      <c r="O329" s="81"/>
      <c r="T329" s="81"/>
      <c r="Y329" s="81"/>
      <c r="AD329" s="81"/>
      <c r="AG329" s="63"/>
      <c r="AH329" s="63"/>
      <c r="AI329" s="63"/>
      <c r="AJ329" s="63"/>
      <c r="AK329" s="63"/>
      <c r="AL329" s="63"/>
      <c r="AM329" s="63"/>
    </row>
    <row r="330" spans="2:39" s="25" customFormat="1">
      <c r="B330" s="115"/>
      <c r="E330" s="55"/>
      <c r="F330" s="62"/>
      <c r="J330" s="81"/>
      <c r="O330" s="81"/>
      <c r="T330" s="81"/>
      <c r="Y330" s="81"/>
      <c r="AD330" s="81"/>
      <c r="AG330" s="63"/>
      <c r="AH330" s="63"/>
      <c r="AI330" s="63"/>
      <c r="AJ330" s="63"/>
      <c r="AK330" s="63"/>
      <c r="AL330" s="63"/>
      <c r="AM330" s="63"/>
    </row>
    <row r="331" spans="2:39" s="25" customFormat="1">
      <c r="B331" s="115"/>
      <c r="E331" s="55"/>
      <c r="F331" s="62"/>
      <c r="J331" s="81"/>
      <c r="O331" s="81"/>
      <c r="T331" s="81"/>
      <c r="Y331" s="81"/>
      <c r="AD331" s="81"/>
      <c r="AG331" s="63"/>
      <c r="AH331" s="63"/>
      <c r="AI331" s="63"/>
      <c r="AJ331" s="63"/>
      <c r="AK331" s="63"/>
      <c r="AL331" s="63"/>
      <c r="AM331" s="63"/>
    </row>
    <row r="332" spans="2:39" s="25" customFormat="1">
      <c r="B332" s="115"/>
      <c r="E332" s="55"/>
      <c r="F332" s="62"/>
      <c r="J332" s="81"/>
      <c r="O332" s="81"/>
      <c r="T332" s="81"/>
      <c r="Y332" s="81"/>
      <c r="AD332" s="81"/>
      <c r="AG332" s="63"/>
      <c r="AH332" s="63"/>
      <c r="AI332" s="63"/>
      <c r="AJ332" s="63"/>
      <c r="AK332" s="63"/>
      <c r="AL332" s="63"/>
      <c r="AM332" s="63"/>
    </row>
    <row r="333" spans="2:39" s="25" customFormat="1">
      <c r="B333" s="115"/>
      <c r="E333" s="55"/>
      <c r="F333" s="62"/>
      <c r="J333" s="81"/>
      <c r="O333" s="81"/>
      <c r="T333" s="81"/>
      <c r="Y333" s="81"/>
      <c r="AD333" s="81"/>
      <c r="AG333" s="63"/>
      <c r="AH333" s="63"/>
      <c r="AI333" s="63"/>
      <c r="AJ333" s="63"/>
      <c r="AK333" s="63"/>
      <c r="AL333" s="63"/>
      <c r="AM333" s="63"/>
    </row>
    <row r="334" spans="2:39" s="25" customFormat="1">
      <c r="B334" s="115"/>
      <c r="E334" s="55"/>
      <c r="F334" s="62"/>
      <c r="J334" s="81"/>
      <c r="O334" s="81"/>
      <c r="T334" s="81"/>
      <c r="Y334" s="81"/>
      <c r="AD334" s="81"/>
      <c r="AG334" s="63"/>
      <c r="AH334" s="63"/>
      <c r="AI334" s="63"/>
      <c r="AJ334" s="63"/>
      <c r="AK334" s="63"/>
      <c r="AL334" s="63"/>
      <c r="AM334" s="63"/>
    </row>
    <row r="335" spans="2:39" s="25" customFormat="1">
      <c r="B335" s="115"/>
      <c r="E335" s="55"/>
      <c r="F335" s="62"/>
      <c r="J335" s="81"/>
      <c r="O335" s="81"/>
      <c r="T335" s="81"/>
      <c r="Y335" s="81"/>
      <c r="AD335" s="81"/>
      <c r="AG335" s="63"/>
      <c r="AH335" s="63"/>
      <c r="AI335" s="63"/>
      <c r="AJ335" s="63"/>
      <c r="AK335" s="63"/>
      <c r="AL335" s="63"/>
      <c r="AM335" s="63"/>
    </row>
    <row r="336" spans="2:39" s="25" customFormat="1">
      <c r="B336" s="115"/>
      <c r="E336" s="55"/>
      <c r="F336" s="62"/>
      <c r="J336" s="81"/>
      <c r="O336" s="81"/>
      <c r="T336" s="81"/>
      <c r="Y336" s="81"/>
      <c r="AD336" s="81"/>
      <c r="AG336" s="63"/>
      <c r="AH336" s="63"/>
      <c r="AI336" s="63"/>
      <c r="AJ336" s="63"/>
      <c r="AK336" s="63"/>
      <c r="AL336" s="63"/>
      <c r="AM336" s="63"/>
    </row>
    <row r="337" spans="2:39" s="25" customFormat="1">
      <c r="B337" s="115"/>
      <c r="E337" s="55"/>
      <c r="F337" s="62"/>
      <c r="J337" s="81"/>
      <c r="O337" s="81"/>
      <c r="T337" s="81"/>
      <c r="Y337" s="81"/>
      <c r="AD337" s="81"/>
      <c r="AG337" s="63"/>
      <c r="AH337" s="63"/>
      <c r="AI337" s="63"/>
      <c r="AJ337" s="63"/>
      <c r="AK337" s="63"/>
      <c r="AL337" s="63"/>
      <c r="AM337" s="63"/>
    </row>
    <row r="338" spans="2:39" s="25" customFormat="1">
      <c r="B338" s="115"/>
      <c r="E338" s="55"/>
      <c r="F338" s="62"/>
      <c r="J338" s="81"/>
      <c r="O338" s="81"/>
      <c r="T338" s="81"/>
      <c r="Y338" s="81"/>
      <c r="AD338" s="81"/>
      <c r="AG338" s="63"/>
      <c r="AH338" s="63"/>
      <c r="AI338" s="63"/>
      <c r="AJ338" s="63"/>
      <c r="AK338" s="63"/>
      <c r="AL338" s="63"/>
      <c r="AM338" s="63"/>
    </row>
    <row r="339" spans="2:39" s="25" customFormat="1">
      <c r="B339" s="115"/>
      <c r="E339" s="55"/>
      <c r="F339" s="62"/>
      <c r="J339" s="81"/>
      <c r="O339" s="81"/>
      <c r="T339" s="81"/>
      <c r="Y339" s="81"/>
      <c r="AD339" s="81"/>
      <c r="AG339" s="63"/>
      <c r="AH339" s="63"/>
      <c r="AI339" s="63"/>
      <c r="AJ339" s="63"/>
      <c r="AK339" s="63"/>
      <c r="AL339" s="63"/>
      <c r="AM339" s="63"/>
    </row>
    <row r="340" spans="2:39" s="25" customFormat="1">
      <c r="B340" s="115"/>
      <c r="E340" s="55"/>
      <c r="F340" s="62"/>
      <c r="J340" s="81"/>
      <c r="O340" s="81"/>
      <c r="T340" s="81"/>
      <c r="Y340" s="81"/>
      <c r="AD340" s="81"/>
      <c r="AG340" s="63"/>
      <c r="AH340" s="63"/>
      <c r="AI340" s="63"/>
      <c r="AJ340" s="63"/>
      <c r="AK340" s="63"/>
      <c r="AL340" s="63"/>
      <c r="AM340" s="63"/>
    </row>
    <row r="341" spans="2:39" s="25" customFormat="1">
      <c r="B341" s="115"/>
      <c r="E341" s="55"/>
      <c r="F341" s="62"/>
      <c r="J341" s="81"/>
      <c r="O341" s="81"/>
      <c r="T341" s="81"/>
      <c r="Y341" s="81"/>
      <c r="AD341" s="81"/>
      <c r="AG341" s="63"/>
      <c r="AH341" s="63"/>
      <c r="AI341" s="63"/>
      <c r="AJ341" s="63"/>
      <c r="AK341" s="63"/>
      <c r="AL341" s="63"/>
      <c r="AM341" s="63"/>
    </row>
    <row r="342" spans="2:39" s="25" customFormat="1">
      <c r="B342" s="115"/>
      <c r="E342" s="55"/>
      <c r="F342" s="62"/>
      <c r="J342" s="81"/>
      <c r="O342" s="81"/>
      <c r="T342" s="81"/>
      <c r="Y342" s="81"/>
      <c r="AD342" s="81"/>
      <c r="AG342" s="63"/>
      <c r="AH342" s="63"/>
      <c r="AI342" s="63"/>
      <c r="AJ342" s="63"/>
      <c r="AK342" s="63"/>
      <c r="AL342" s="63"/>
      <c r="AM342" s="63"/>
    </row>
    <row r="343" spans="2:39" s="25" customFormat="1">
      <c r="B343" s="115"/>
      <c r="E343" s="55"/>
      <c r="F343" s="62"/>
      <c r="J343" s="81"/>
      <c r="O343" s="81"/>
      <c r="T343" s="81"/>
      <c r="Y343" s="81"/>
      <c r="AD343" s="81"/>
      <c r="AG343" s="63"/>
      <c r="AH343" s="63"/>
      <c r="AI343" s="63"/>
      <c r="AJ343" s="63"/>
      <c r="AK343" s="63"/>
      <c r="AL343" s="63"/>
      <c r="AM343" s="63"/>
    </row>
    <row r="344" spans="2:39" s="25" customFormat="1">
      <c r="B344" s="115"/>
      <c r="E344" s="55"/>
      <c r="F344" s="62"/>
      <c r="J344" s="81"/>
      <c r="O344" s="81"/>
      <c r="T344" s="81"/>
      <c r="Y344" s="81"/>
      <c r="AD344" s="81"/>
      <c r="AG344" s="63"/>
      <c r="AH344" s="63"/>
      <c r="AI344" s="63"/>
      <c r="AJ344" s="63"/>
      <c r="AK344" s="63"/>
      <c r="AL344" s="63"/>
      <c r="AM344" s="63"/>
    </row>
    <row r="345" spans="2:39" s="25" customFormat="1">
      <c r="B345" s="115"/>
      <c r="E345" s="55"/>
      <c r="F345" s="62"/>
      <c r="J345" s="81"/>
      <c r="O345" s="81"/>
      <c r="T345" s="81"/>
      <c r="Y345" s="81"/>
      <c r="AD345" s="81"/>
      <c r="AG345" s="63"/>
      <c r="AH345" s="63"/>
      <c r="AI345" s="63"/>
      <c r="AJ345" s="63"/>
      <c r="AK345" s="63"/>
      <c r="AL345" s="63"/>
      <c r="AM345" s="63"/>
    </row>
    <row r="346" spans="2:39" s="25" customFormat="1">
      <c r="B346" s="115"/>
      <c r="E346" s="55"/>
      <c r="F346" s="62"/>
      <c r="J346" s="81"/>
      <c r="O346" s="81"/>
      <c r="T346" s="81"/>
      <c r="Y346" s="81"/>
      <c r="AD346" s="81"/>
      <c r="AG346" s="63"/>
      <c r="AH346" s="63"/>
      <c r="AI346" s="63"/>
      <c r="AJ346" s="63"/>
      <c r="AK346" s="63"/>
      <c r="AL346" s="63"/>
      <c r="AM346" s="63"/>
    </row>
    <row r="347" spans="2:39" s="25" customFormat="1">
      <c r="B347" s="115"/>
      <c r="E347" s="55"/>
      <c r="F347" s="62"/>
      <c r="J347" s="81"/>
      <c r="O347" s="81"/>
      <c r="T347" s="81"/>
      <c r="Y347" s="81"/>
      <c r="AD347" s="81"/>
      <c r="AG347" s="63"/>
      <c r="AH347" s="63"/>
      <c r="AI347" s="63"/>
      <c r="AJ347" s="63"/>
      <c r="AK347" s="63"/>
      <c r="AL347" s="63"/>
      <c r="AM347" s="63"/>
    </row>
    <row r="348" spans="2:39" s="25" customFormat="1">
      <c r="B348" s="115"/>
      <c r="E348" s="55"/>
      <c r="F348" s="62"/>
      <c r="J348" s="81"/>
      <c r="O348" s="81"/>
      <c r="T348" s="81"/>
      <c r="Y348" s="81"/>
      <c r="AD348" s="81"/>
      <c r="AG348" s="63"/>
      <c r="AH348" s="63"/>
      <c r="AI348" s="63"/>
      <c r="AJ348" s="63"/>
      <c r="AK348" s="63"/>
      <c r="AL348" s="63"/>
      <c r="AM348" s="63"/>
    </row>
    <row r="349" spans="2:39" s="25" customFormat="1">
      <c r="B349" s="115"/>
      <c r="E349" s="55"/>
      <c r="F349" s="62"/>
      <c r="J349" s="81"/>
      <c r="O349" s="81"/>
      <c r="T349" s="81"/>
      <c r="Y349" s="81"/>
      <c r="AD349" s="81"/>
      <c r="AG349" s="63"/>
      <c r="AH349" s="63"/>
      <c r="AI349" s="63"/>
      <c r="AJ349" s="63"/>
      <c r="AK349" s="63"/>
      <c r="AL349" s="63"/>
      <c r="AM349" s="63"/>
    </row>
    <row r="350" spans="2:39" s="25" customFormat="1">
      <c r="B350" s="115"/>
      <c r="E350" s="55"/>
      <c r="F350" s="62"/>
      <c r="J350" s="81"/>
      <c r="O350" s="81"/>
      <c r="T350" s="81"/>
      <c r="Y350" s="81"/>
      <c r="AD350" s="81"/>
      <c r="AG350" s="63"/>
      <c r="AH350" s="63"/>
      <c r="AI350" s="63"/>
      <c r="AJ350" s="63"/>
      <c r="AK350" s="63"/>
      <c r="AL350" s="63"/>
      <c r="AM350" s="63"/>
    </row>
    <row r="351" spans="2:39" s="25" customFormat="1">
      <c r="B351" s="115"/>
      <c r="E351" s="55"/>
      <c r="F351" s="62"/>
      <c r="J351" s="81"/>
      <c r="O351" s="81"/>
      <c r="T351" s="81"/>
      <c r="Y351" s="81"/>
      <c r="AD351" s="81"/>
      <c r="AG351" s="63"/>
      <c r="AH351" s="63"/>
      <c r="AI351" s="63"/>
      <c r="AJ351" s="63"/>
      <c r="AK351" s="63"/>
      <c r="AL351" s="63"/>
      <c r="AM351" s="63"/>
    </row>
    <row r="352" spans="2:39" s="25" customFormat="1">
      <c r="B352" s="115"/>
      <c r="E352" s="55"/>
      <c r="F352" s="62"/>
      <c r="J352" s="81"/>
      <c r="O352" s="81"/>
      <c r="T352" s="81"/>
      <c r="Y352" s="81"/>
      <c r="AD352" s="81"/>
      <c r="AG352" s="63"/>
      <c r="AH352" s="63"/>
      <c r="AI352" s="63"/>
      <c r="AJ352" s="63"/>
      <c r="AK352" s="63"/>
      <c r="AL352" s="63"/>
      <c r="AM352" s="63"/>
    </row>
    <row r="353" spans="2:39" s="25" customFormat="1">
      <c r="B353" s="115"/>
      <c r="E353" s="55"/>
      <c r="F353" s="62"/>
      <c r="J353" s="81"/>
      <c r="O353" s="81"/>
      <c r="T353" s="81"/>
      <c r="Y353" s="81"/>
      <c r="AD353" s="81"/>
      <c r="AG353" s="63"/>
      <c r="AH353" s="63"/>
      <c r="AI353" s="63"/>
      <c r="AJ353" s="63"/>
      <c r="AK353" s="63"/>
      <c r="AL353" s="63"/>
      <c r="AM353" s="63"/>
    </row>
  </sheetData>
  <sheetProtection selectLockedCells="1"/>
  <mergeCells count="2">
    <mergeCell ref="H2:Z2"/>
    <mergeCell ref="AF3:AG3"/>
  </mergeCells>
  <conditionalFormatting sqref="A5:A32 A34:A35">
    <cfRule type="expression" dxfId="39" priority="11">
      <formula>WEEKDAY(A5,2)&gt;5</formula>
    </cfRule>
  </conditionalFormatting>
  <conditionalFormatting sqref="E5:E35">
    <cfRule type="expression" dxfId="38" priority="1">
      <formula>IF(E5&lt;&gt;"","VRAI","FAUX")</formula>
    </cfRule>
    <cfRule type="expression" dxfId="37" priority="2">
      <formula>IF(G5&lt;&gt;"","VRAI","FAUX")</formula>
    </cfRule>
  </conditionalFormatting>
  <dataValidations count="1">
    <dataValidation type="list" allowBlank="1" showInputMessage="1" showErrorMessage="1" promptTitle="Repas" prompt="OUI/NON" sqref="E5:E35" xr:uid="{B7887E29-9D09-41CB-BB92-EC7876FA3C42}">
      <formula1>"OUI , NON"</formula1>
    </dataValidation>
  </dataValidations>
  <pageMargins left="0.7" right="0.7" top="0.75" bottom="0.75" header="0.3" footer="0.3"/>
  <pageSetup paperSize="9" scale="17" orientation="portrait" verticalDpi="0" r:id="rId1"/>
  <colBreaks count="1" manualBreakCount="1">
    <brk id="38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4" name="Drop Down 1">
              <controlPr defaultSize="0" autoLine="0" autoPict="0">
                <anchor moveWithCells="1">
                  <from>
                    <xdr:col>0</xdr:col>
                    <xdr:colOff>0</xdr:colOff>
                    <xdr:row>0</xdr:row>
                    <xdr:rowOff>28575</xdr:rowOff>
                  </from>
                  <to>
                    <xdr:col>2</xdr:col>
                    <xdr:colOff>19050</xdr:colOff>
                    <xdr:row>1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7170" r:id="rId5" name="Drop Down 2">
              <controlPr defaultSize="0" autoLine="0" autoPict="0">
                <anchor moveWithCells="1">
                  <from>
                    <xdr:col>27</xdr:col>
                    <xdr:colOff>38100</xdr:colOff>
                    <xdr:row>0</xdr:row>
                    <xdr:rowOff>200025</xdr:rowOff>
                  </from>
                  <to>
                    <xdr:col>28</xdr:col>
                    <xdr:colOff>600075</xdr:colOff>
                    <xdr:row>1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9" id="{88A1FCA5-1075-4F32-8CAD-C33E54DD192D}">
            <xm:f>NOT(ISNA(VLOOKUP(B5,data!$U$2,1,0)))</xm:f>
            <x14:dxf>
              <font>
                <color theme="1"/>
              </font>
              <fill>
                <patternFill>
                  <bgColor rgb="FF92D050"/>
                </patternFill>
              </fill>
            </x14:dxf>
          </x14:cfRule>
          <xm:sqref>B5:B35 D5:D35</xm:sqref>
        </x14:conditionalFormatting>
        <x14:conditionalFormatting xmlns:xm="http://schemas.microsoft.com/office/excel/2006/main">
          <x14:cfRule type="expression" priority="10" id="{E6914AD5-7638-465D-B632-A30B61A9B324}">
            <xm:f>NOT(ISNA(VLOOKUP(A5,data!$E$3:$E$15,1,0)))</xm:f>
            <x14:dxf>
              <fill>
                <patternFill>
                  <bgColor rgb="FFFF0000"/>
                </patternFill>
              </fill>
            </x14:dxf>
          </x14:cfRule>
          <xm:sqref>A5:A35</xm:sqref>
        </x14:conditionalFormatting>
        <x14:conditionalFormatting xmlns:xm="http://schemas.microsoft.com/office/excel/2006/main">
          <x14:cfRule type="expression" priority="3" id="{45FCF2B4-F1BD-4B1E-9F3A-47BE42D731D3}">
            <xm:f>NOT(ISNA(VLOOKUP(C5,data!$U$3,1,0)))</xm:f>
            <x14:dxf>
              <font>
                <color theme="0"/>
              </font>
            </x14:dxf>
          </x14:cfRule>
          <x14:cfRule type="expression" priority="4" id="{05A210B7-87F1-410C-BBA5-9954A264C787}">
            <xm:f>NOT(ISNA(VLOOKUP(C5,data!$U$2,1,0)))</xm:f>
            <x14:dxf>
              <font>
                <color theme="1"/>
              </font>
              <fill>
                <patternFill>
                  <bgColor rgb="FF92D050"/>
                </patternFill>
              </fill>
            </x14:dxf>
          </x14:cfRule>
          <xm:sqref>C5:C35</xm:sqref>
        </x14:conditionalFormatting>
        <x14:conditionalFormatting xmlns:xm="http://schemas.microsoft.com/office/excel/2006/main">
          <x14:cfRule type="expression" priority="8" id="{100A2A48-CDBD-41A2-89FE-1FDED6D89BC2}">
            <xm:f>NOT(ISNA(VLOOKUP(B1,data!$T$2,1,0)))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B1:B1048576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6">
        <x14:dataValidation type="list" allowBlank="1" showInputMessage="1" showErrorMessage="1" xr:uid="{1A34B5BA-468F-4075-A12F-252411C517AD}">
          <x14:formula1>
            <xm:f>data!$W$2:$W$97</xm:f>
          </x14:formula1>
          <xm:sqref>G5:G35</xm:sqref>
        </x14:dataValidation>
        <x14:dataValidation type="list" allowBlank="1" showInputMessage="1" showErrorMessage="1" xr:uid="{843F2610-0716-4A41-99E7-38CB6F5AE44B}">
          <x14:formula1>
            <xm:f>data!$I$2:$I$52</xm:f>
          </x14:formula1>
          <xm:sqref>AC5:AC35 N5:N35 X5:X35 S5:S35 I5:I35</xm:sqref>
        </x14:dataValidation>
        <x14:dataValidation type="list" allowBlank="1" showInputMessage="1" showErrorMessage="1" xr:uid="{8388D68B-16D7-4712-B407-9AAF364F6229}">
          <x14:formula1>
            <xm:f>data!$Y$2:$Y$97</xm:f>
          </x14:formula1>
          <xm:sqref>H5:H35</xm:sqref>
        </x14:dataValidation>
        <x14:dataValidation type="list" allowBlank="1" showInputMessage="1" showErrorMessage="1" xr:uid="{B513EA94-D3E0-49C6-89DA-3F45CD40E5C5}">
          <x14:formula1>
            <xm:f>data!$Z$2:$Z$97</xm:f>
          </x14:formula1>
          <xm:sqref>O5:O35 AD5:AD35 T5:T35 Y5:Y35 J5:J35</xm:sqref>
        </x14:dataValidation>
        <x14:dataValidation type="list" allowBlank="1" showInputMessage="1" showErrorMessage="1" xr:uid="{BB3CCB57-6B9D-4FE6-96D4-6C1653C197AE}">
          <x14:formula1>
            <xm:f>data!$G$1:$G$21</xm:f>
          </x14:formula1>
          <xm:sqref>Q5:Q35 L5:L35 AF5:AF35 AA5:AA35 V5:V35</xm:sqref>
        </x14:dataValidation>
        <x14:dataValidation type="list" allowBlank="1" showInputMessage="1" showErrorMessage="1" xr:uid="{473CEA06-CA06-46B2-B3B6-073B12B4CECD}">
          <x14:formula1>
            <xm:f>data!$G$1:$G$51</xm:f>
          </x14:formula1>
          <xm:sqref>R5:R35 M5:M35 AG5:AG35 AB5:AB35 W5:W35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74BAE4-A4C5-4517-AF5E-9D9C17CA0C91}">
  <sheetPr codeName="Feuil3"/>
  <dimension ref="A1:CJ133"/>
  <sheetViews>
    <sheetView zoomScaleNormal="100" workbookViewId="0">
      <pane xSplit="3" ySplit="5" topLeftCell="D6" activePane="bottomRight" state="frozenSplit"/>
      <selection pane="topRight" activeCell="I1" sqref="I1"/>
      <selection pane="bottomLeft" activeCell="A8" sqref="A8"/>
      <selection pane="bottomRight" activeCell="D8" sqref="D8"/>
    </sheetView>
  </sheetViews>
  <sheetFormatPr baseColWidth="10" defaultRowHeight="15"/>
  <cols>
    <col min="1" max="1" width="11.42578125" style="85"/>
    <col min="2" max="2" width="11.42578125" style="114"/>
    <col min="3" max="7" width="11.42578125" style="85"/>
    <col min="8" max="8" width="1.7109375" style="86" customWidth="1"/>
    <col min="9" max="9" width="11.7109375" style="85" customWidth="1"/>
    <col min="10" max="11" width="11.42578125" style="85"/>
    <col min="12" max="12" width="12.140625" style="85" customWidth="1"/>
    <col min="13" max="13" width="14.85546875" style="85" customWidth="1"/>
    <col min="14" max="19" width="12.140625" style="85" customWidth="1"/>
    <col min="20" max="20" width="1.7109375" style="86" customWidth="1"/>
    <col min="21" max="22" width="11.42578125" style="85"/>
    <col min="23" max="23" width="9" style="85" customWidth="1"/>
    <col min="24" max="24" width="23.5703125" style="16" customWidth="1"/>
    <col min="25" max="25" width="26" style="85" customWidth="1"/>
    <col min="26" max="29" width="11.42578125" style="85"/>
    <col min="30" max="88" width="11.42578125" style="86"/>
    <col min="89" max="16384" width="11.42578125" style="85"/>
  </cols>
  <sheetData>
    <row r="1" spans="1:29" s="86" customFormat="1" ht="2.25" customHeight="1">
      <c r="B1" s="113"/>
      <c r="X1" s="39"/>
    </row>
    <row r="2" spans="1:29" s="86" customFormat="1" ht="18.75" customHeight="1" thickBot="1">
      <c r="B2" s="113"/>
      <c r="D2" s="265" t="str">
        <f>Saisie!H2</f>
        <v>Période du 01 décembre 2019 au 31 décembre 2019</v>
      </c>
      <c r="E2" s="265"/>
      <c r="F2" s="265"/>
      <c r="G2" s="265"/>
      <c r="H2" s="265"/>
      <c r="I2" s="265"/>
      <c r="J2" s="265"/>
      <c r="K2" s="265"/>
      <c r="L2" s="265"/>
      <c r="M2" s="265"/>
      <c r="N2" s="265"/>
      <c r="O2" s="265"/>
      <c r="P2" s="265"/>
      <c r="Q2" s="265"/>
      <c r="R2" s="265"/>
      <c r="S2" s="265"/>
      <c r="T2" s="265"/>
      <c r="U2" s="265"/>
      <c r="V2" s="265"/>
      <c r="W2" s="265"/>
      <c r="X2" s="39"/>
    </row>
    <row r="3" spans="1:29" s="86" customFormat="1" ht="19.5" hidden="1" thickBot="1">
      <c r="B3" s="113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  <c r="Q3" s="84"/>
      <c r="R3" s="84"/>
      <c r="S3" s="84"/>
      <c r="T3" s="84"/>
      <c r="U3" s="84"/>
      <c r="X3" s="270"/>
      <c r="Y3" s="270"/>
      <c r="Z3" s="270"/>
      <c r="AA3" s="270"/>
      <c r="AB3" s="270"/>
      <c r="AC3" s="270"/>
    </row>
    <row r="4" spans="1:29" ht="21" customHeight="1" thickBot="1">
      <c r="A4" s="86"/>
      <c r="B4" s="95"/>
      <c r="C4" s="95"/>
      <c r="D4" s="262" t="s">
        <v>49</v>
      </c>
      <c r="E4" s="263"/>
      <c r="F4" s="263"/>
      <c r="G4" s="264"/>
      <c r="I4" s="262" t="s">
        <v>108</v>
      </c>
      <c r="J4" s="263"/>
      <c r="K4" s="263"/>
      <c r="L4" s="264"/>
      <c r="M4" s="259" t="s">
        <v>103</v>
      </c>
      <c r="N4" s="260"/>
      <c r="O4" s="260"/>
      <c r="P4" s="260"/>
      <c r="Q4" s="260"/>
      <c r="R4" s="260"/>
      <c r="S4" s="261"/>
      <c r="U4" s="262" t="s">
        <v>52</v>
      </c>
      <c r="V4" s="263"/>
      <c r="W4" s="264"/>
      <c r="X4" s="274" t="s">
        <v>126</v>
      </c>
      <c r="Y4" s="275"/>
      <c r="Z4" s="275"/>
      <c r="AA4" s="275"/>
      <c r="AB4" s="275"/>
      <c r="AC4" s="276"/>
    </row>
    <row r="5" spans="1:29" ht="76.5" thickBot="1">
      <c r="A5" s="86"/>
      <c r="B5" s="64" t="s">
        <v>45</v>
      </c>
      <c r="C5" s="20" t="s">
        <v>107</v>
      </c>
      <c r="D5" s="21" t="s">
        <v>50</v>
      </c>
      <c r="E5" s="22" t="s">
        <v>61</v>
      </c>
      <c r="F5" s="23" t="s">
        <v>62</v>
      </c>
      <c r="G5" s="41" t="s">
        <v>51</v>
      </c>
      <c r="H5" s="40"/>
      <c r="I5" s="21" t="s">
        <v>100</v>
      </c>
      <c r="J5" s="22" t="s">
        <v>90</v>
      </c>
      <c r="K5" s="23" t="s">
        <v>63</v>
      </c>
      <c r="L5" s="41" t="s">
        <v>54</v>
      </c>
      <c r="M5" s="21" t="s">
        <v>104</v>
      </c>
      <c r="N5" s="22" t="s">
        <v>90</v>
      </c>
      <c r="O5" s="23" t="s">
        <v>63</v>
      </c>
      <c r="P5" s="41" t="s">
        <v>54</v>
      </c>
      <c r="Q5" s="22" t="s">
        <v>105</v>
      </c>
      <c r="R5" s="23" t="s">
        <v>63</v>
      </c>
      <c r="S5" s="41" t="s">
        <v>54</v>
      </c>
      <c r="T5" s="40"/>
      <c r="U5" s="21" t="s">
        <v>55</v>
      </c>
      <c r="V5" s="22" t="s">
        <v>56</v>
      </c>
      <c r="W5" s="59" t="s">
        <v>57</v>
      </c>
      <c r="X5" s="266" t="s">
        <v>93</v>
      </c>
      <c r="Y5" s="267"/>
      <c r="Z5" s="250" t="s">
        <v>70</v>
      </c>
      <c r="AA5" s="250" t="s">
        <v>71</v>
      </c>
      <c r="AB5" s="271" t="s">
        <v>87</v>
      </c>
      <c r="AC5" s="272"/>
    </row>
    <row r="6" spans="1:29" ht="16.5" thickBot="1">
      <c r="A6" s="1">
        <f>Saisie!A1</f>
        <v>43800</v>
      </c>
      <c r="B6" s="116" t="str">
        <f>Saisie!B5</f>
        <v/>
      </c>
      <c r="C6" s="18" t="str">
        <f>IF(Saisie!G5&lt;&gt;"",IF(data!AC8=data!$T$3,IF(data!AD8=data!$T$3,IF(data!AE8=data!$T$3,"OUI","NON"),"NON"),"NON"),"")</f>
        <v/>
      </c>
      <c r="D6" s="123" t="str">
        <f>IF(Saisie!E5&lt;&gt;"",Saisie!E5,"")</f>
        <v/>
      </c>
      <c r="E6" s="166"/>
      <c r="F6" s="156"/>
      <c r="G6" s="162"/>
      <c r="H6" s="96"/>
      <c r="I6" s="97"/>
      <c r="J6" s="98"/>
      <c r="K6" s="99"/>
      <c r="L6" s="162"/>
      <c r="M6" s="87"/>
      <c r="N6" s="88"/>
      <c r="O6" s="88"/>
      <c r="P6" s="161"/>
      <c r="Q6" s="89"/>
      <c r="R6" s="90"/>
      <c r="S6" s="158"/>
      <c r="T6" s="96"/>
      <c r="U6" s="97"/>
      <c r="V6" s="98"/>
      <c r="W6" s="164"/>
      <c r="X6" s="60" t="str">
        <f>IF(D6=data!$T$2,IF(Saisie!G5&lt;=0.42,IF((Saisie!G5+Saisie!D5)&gt;=0.58,"OUI","NON"),"NON"),"NON")</f>
        <v>NON</v>
      </c>
      <c r="Y6" s="57" t="str">
        <f>IF(D6=data!$T$2,IF(Saisie!G5&lt;=0.71,IF((Saisie!G5+Saisie!D5)&gt;=0.88,"OUI","NON"),"NON"),"NON")</f>
        <v>NON</v>
      </c>
      <c r="Z6" s="100" t="str">
        <f>IF(Saisie!G5&lt;&gt;"",IF(Saisie!G5&lt;data!P13,"OUI","NON"),"NON")</f>
        <v>NON</v>
      </c>
      <c r="AA6" s="101" t="str">
        <f>IF(Saisie!D5&gt;=0.33,IF(Frais!D6=data!$T$2,IF(X6=data!$T$2,IF(Y6=data!$T$2,IF(Z6=data!$T$2,"OUI","NON"),"NON"),"NON"),"NON"),"NON")</f>
        <v>NON</v>
      </c>
      <c r="AB6" s="102" t="str">
        <f>IF(Saisie!G5&lt;&gt;"",IF(Saisie!G5&lt;=data!Q13,"OUI","NON"),"NON")</f>
        <v>NON</v>
      </c>
      <c r="AC6" s="103" t="str">
        <f>IF(Saisie!G5&lt;&gt;"",IF((Saisie!G5+(Saisie!D5-(Frais!F6-Frais!E6)))&gt;=data!R13,"OUI","NON"),"NON")</f>
        <v>NON</v>
      </c>
    </row>
    <row r="7" spans="1:29" ht="16.5" thickBot="1">
      <c r="A7" s="1">
        <f t="shared" ref="A7:A33" si="0">A6+1</f>
        <v>43801</v>
      </c>
      <c r="B7" s="116" t="str">
        <f>Saisie!B6</f>
        <v/>
      </c>
      <c r="C7" s="18" t="str">
        <f>IF(Saisie!G6&lt;&gt;"",IF(data!AC9=data!$T$3,IF(data!AD9=data!$T$3,IF(data!AE9=data!$T$3,"OUI","NON"),"NON"),"NON"),"")</f>
        <v/>
      </c>
      <c r="D7" s="123" t="str">
        <f>IF(Saisie!E6&lt;&gt;"",Saisie!E6,"")</f>
        <v/>
      </c>
      <c r="E7" s="166"/>
      <c r="F7" s="156"/>
      <c r="G7" s="162"/>
      <c r="H7" s="96"/>
      <c r="I7" s="97"/>
      <c r="J7" s="98"/>
      <c r="K7" s="99"/>
      <c r="L7" s="162"/>
      <c r="M7" s="91"/>
      <c r="N7" s="92"/>
      <c r="O7" s="92"/>
      <c r="P7" s="159"/>
      <c r="Q7" s="91"/>
      <c r="R7" s="92"/>
      <c r="S7" s="159"/>
      <c r="T7" s="96"/>
      <c r="U7" s="97"/>
      <c r="V7" s="98"/>
      <c r="W7" s="164"/>
      <c r="X7" s="46" t="str">
        <f>IF(D7=data!$T$2,IF(Saisie!G6&lt;=0.42,IF((Saisie!G6+Saisie!D6)&gt;=0.58,"OUI","NON"),"NON"),"NON")</f>
        <v>NON</v>
      </c>
      <c r="Y7" s="58" t="str">
        <f>IF(D7=data!$T$2,IF(Saisie!G6&lt;=0.71,IF((Saisie!G6+Saisie!D6)&gt;=0.88,"OUI","NON"),"NON"),"NON")</f>
        <v>NON</v>
      </c>
      <c r="Z7" s="104" t="str">
        <f>IF(Saisie!G6&lt;&gt;"",IF(Saisie!G6&lt;0.21,"OUI","NON"),"NON")</f>
        <v>NON</v>
      </c>
      <c r="AA7" s="105" t="str">
        <f>IF(Saisie!AD6&gt;=0.33,IF(Frais!D7=data!$T$2,IF(X7=data!$T$2,IF(Y7=data!$T$2,IF(Z7=data!$T$2,"OUI","NON"),"NON"),"NON"),"NON"),"NON")</f>
        <v>NON</v>
      </c>
      <c r="AB7" s="105" t="str">
        <f>IF(Saisie!G6&lt;&gt;"",IF(Saisie!G6&lt;=0.084,"OUI","NON"),"NON")</f>
        <v>NON</v>
      </c>
      <c r="AC7" s="106" t="str">
        <f>IF(Saisie!G5&lt;&gt;"",IF((Saisie!G5+(Saisie!D6-(Frais!F7-Frais!E7)))&gt;=1.04,"OUI","NON"),"NON")</f>
        <v>NON</v>
      </c>
    </row>
    <row r="8" spans="1:29" ht="16.5" thickBot="1">
      <c r="A8" s="1">
        <f t="shared" si="0"/>
        <v>43802</v>
      </c>
      <c r="B8" s="116" t="str">
        <f>Saisie!B7</f>
        <v/>
      </c>
      <c r="C8" s="18" t="str">
        <f>IF(Saisie!G7&lt;&gt;"",IF(data!AC10=data!$T$3,IF(data!AD10=data!$T$3,IF(data!AE10=data!$T$3,"OUI","NON"),"NON"),"NON"),"")</f>
        <v/>
      </c>
      <c r="D8" s="123" t="str">
        <f>IF(Saisie!E7&lt;&gt;"",Saisie!E7,"")</f>
        <v/>
      </c>
      <c r="E8" s="166"/>
      <c r="F8" s="156"/>
      <c r="G8" s="162"/>
      <c r="H8" s="96"/>
      <c r="I8" s="97"/>
      <c r="J8" s="98"/>
      <c r="K8" s="99"/>
      <c r="L8" s="162"/>
      <c r="M8" s="91"/>
      <c r="N8" s="92"/>
      <c r="O8" s="92"/>
      <c r="P8" s="159"/>
      <c r="Q8" s="91"/>
      <c r="R8" s="92"/>
      <c r="S8" s="159"/>
      <c r="T8" s="96"/>
      <c r="U8" s="97"/>
      <c r="V8" s="98"/>
      <c r="W8" s="164"/>
      <c r="X8" s="46" t="str">
        <f>IF(D8=data!$T$2,IF(Saisie!G7&lt;=0.42,IF((Saisie!G7+Saisie!D7)&gt;=0.58,"OUI","NON"),"NON"),"NON")</f>
        <v>NON</v>
      </c>
      <c r="Y8" s="58" t="str">
        <f>IF(D8=data!$T$2,IF(Saisie!G7&lt;=0.71,IF((Saisie!G7+Saisie!D7)&gt;=0.88,"OUI","NON"),"NON"),"NON")</f>
        <v>NON</v>
      </c>
      <c r="Z8" s="104" t="str">
        <f>IF(Saisie!G7&lt;&gt;"",IF(Saisie!G7&lt;0.21,"OUI","NON"),"NON")</f>
        <v>NON</v>
      </c>
      <c r="AA8" s="105" t="str">
        <f>IF(Saisie!AD7&gt;=0.33,IF(Frais!D8=data!$T$2,IF(X8=data!$T$2,IF(Y8=data!$T$2,IF(Z8=data!$T$2,"OUI","NON"),"NON"),"NON"),"NON"),"NON")</f>
        <v>NON</v>
      </c>
      <c r="AB8" s="105" t="str">
        <f>IF(Saisie!G7&lt;&gt;"",IF(Saisie!G7&lt;=0.084,"OUI","NON"),"NON")</f>
        <v>NON</v>
      </c>
      <c r="AC8" s="106" t="str">
        <f>IF(Saisie!G7&lt;&gt;"",IF((Saisie!G7+(Saisie!AD7-(Frais!F8-Frais!E8)))&gt;=1.04,"OUI","NON"),"NON")</f>
        <v>NON</v>
      </c>
    </row>
    <row r="9" spans="1:29" ht="16.5" thickBot="1">
      <c r="A9" s="1">
        <f t="shared" si="0"/>
        <v>43803</v>
      </c>
      <c r="B9" s="116" t="str">
        <f>Saisie!B8</f>
        <v/>
      </c>
      <c r="C9" s="18" t="str">
        <f>IF(Saisie!G8&lt;&gt;"",IF(data!AC11=data!$T$3,IF(data!AD11=data!$T$3,IF(data!AE11=data!$T$3,"OUI","NON"),"NON"),"NON"),"")</f>
        <v/>
      </c>
      <c r="D9" s="123" t="str">
        <f>IF(Saisie!E8&lt;&gt;"",Saisie!E8,"")</f>
        <v/>
      </c>
      <c r="E9" s="166"/>
      <c r="F9" s="156"/>
      <c r="G9" s="162"/>
      <c r="H9" s="96"/>
      <c r="I9" s="97"/>
      <c r="J9" s="98"/>
      <c r="K9" s="99"/>
      <c r="L9" s="162"/>
      <c r="M9" s="91"/>
      <c r="N9" s="92"/>
      <c r="O9" s="92"/>
      <c r="P9" s="159"/>
      <c r="Q9" s="91"/>
      <c r="R9" s="92"/>
      <c r="S9" s="159"/>
      <c r="T9" s="96"/>
      <c r="U9" s="97"/>
      <c r="V9" s="98"/>
      <c r="W9" s="164"/>
      <c r="X9" s="46" t="str">
        <f>IF(D9=data!$T$2,IF(Saisie!G8&lt;=0.42,IF((Saisie!G8+Saisie!D8)&gt;=0.58,"OUI","NON"),"NON"),"NON")</f>
        <v>NON</v>
      </c>
      <c r="Y9" s="58" t="str">
        <f>IF(D9=data!$T$2,IF(Saisie!G8&lt;=0.71,IF((Saisie!G8+Saisie!D8)&gt;=0.88,"OUI","NON"),"NON"),"NON")</f>
        <v>NON</v>
      </c>
      <c r="Z9" s="104" t="str">
        <f>IF(Saisie!G8&lt;&gt;"",IF(Saisie!G8&lt;0.21,"OUI","NON"),"NON")</f>
        <v>NON</v>
      </c>
      <c r="AA9" s="105" t="str">
        <f>IF(Saisie!AD8&gt;=0.33,IF(Frais!D9=data!$T$2,IF(X9=data!$T$2,IF(Y9=data!$T$2,IF(Z9=data!$T$2,"OUI","NON"),"NON"),"NON"),"NON"),"NON")</f>
        <v>NON</v>
      </c>
      <c r="AB9" s="105" t="str">
        <f>IF(Saisie!G8&lt;&gt;"",IF(Saisie!G8&lt;=0.084,"OUI","NON"),"NON")</f>
        <v>NON</v>
      </c>
      <c r="AC9" s="106" t="str">
        <f>IF(Saisie!G8&lt;&gt;"",IF((Saisie!G8+(Saisie!AD8-(Frais!F9-Frais!E9)))&gt;=1.04,"OUI","NON"),"NON")</f>
        <v>NON</v>
      </c>
    </row>
    <row r="10" spans="1:29" ht="16.5" thickBot="1">
      <c r="A10" s="1">
        <f t="shared" si="0"/>
        <v>43804</v>
      </c>
      <c r="B10" s="116" t="str">
        <f>Saisie!B9</f>
        <v/>
      </c>
      <c r="C10" s="18" t="str">
        <f>IF(Saisie!G9&lt;&gt;"",IF(data!AC12=data!$T$3,IF(data!AD12=data!$T$3,IF(data!AE12=data!$T$3,"OUI","NON"),"NON"),"NON"),"")</f>
        <v/>
      </c>
      <c r="D10" s="123" t="str">
        <f>IF(Saisie!E9&lt;&gt;"",Saisie!E9,"")</f>
        <v/>
      </c>
      <c r="E10" s="166"/>
      <c r="F10" s="156"/>
      <c r="G10" s="162"/>
      <c r="H10" s="96"/>
      <c r="I10" s="97"/>
      <c r="J10" s="98"/>
      <c r="K10" s="99"/>
      <c r="L10" s="162"/>
      <c r="M10" s="91"/>
      <c r="N10" s="92"/>
      <c r="O10" s="92"/>
      <c r="P10" s="159"/>
      <c r="Q10" s="91"/>
      <c r="R10" s="92"/>
      <c r="S10" s="159"/>
      <c r="T10" s="96"/>
      <c r="U10" s="97"/>
      <c r="V10" s="98"/>
      <c r="W10" s="164"/>
      <c r="X10" s="46" t="str">
        <f>IF(D10=data!$T$2,IF(Saisie!G9&lt;=0.42,IF((Saisie!G9+Saisie!D9)&gt;=0.58,"OUI","NON"),"NON"),"NON")</f>
        <v>NON</v>
      </c>
      <c r="Y10" s="58" t="str">
        <f>IF(D10=data!$T$2,IF(Saisie!G9&lt;=0.71,IF((Saisie!G9+Saisie!D9)&gt;=0.88,"OUI","NON"),"NON"),"NON")</f>
        <v>NON</v>
      </c>
      <c r="Z10" s="104" t="str">
        <f>IF(Saisie!G9&lt;&gt;"",IF(Saisie!G9&lt;0.21,"OUI","NON"),"NON")</f>
        <v>NON</v>
      </c>
      <c r="AA10" s="105" t="str">
        <f>IF(Saisie!AD9&gt;=0.33,IF(Frais!D10=data!$T$2,IF(X10=data!$T$2,IF(Y10=data!$T$2,IF(Z10=data!$T$2,"OUI","NON"),"NON"),"NON"),"NON"),"NON")</f>
        <v>NON</v>
      </c>
      <c r="AB10" s="105" t="str">
        <f>IF(Saisie!G9&lt;&gt;"",IF(Saisie!G9&lt;=0.084,"OUI","NON"),"NON")</f>
        <v>NON</v>
      </c>
      <c r="AC10" s="106" t="str">
        <f>IF(Saisie!G9&lt;&gt;"",IF((Saisie!G9+(Saisie!AD9-(Frais!F10-Frais!E10)))&gt;=1.04,"OUI","NON"),"NON")</f>
        <v>NON</v>
      </c>
    </row>
    <row r="11" spans="1:29" ht="16.5" thickBot="1">
      <c r="A11" s="1">
        <f t="shared" si="0"/>
        <v>43805</v>
      </c>
      <c r="B11" s="116" t="str">
        <f>Saisie!B10</f>
        <v/>
      </c>
      <c r="C11" s="18" t="str">
        <f>IF(Saisie!G10&lt;&gt;"",IF(data!AC13=data!$T$3,IF(data!AD13=data!$T$3,IF(data!AE13=data!$T$3,"OUI","NON"),"NON"),"NON"),"")</f>
        <v/>
      </c>
      <c r="D11" s="123" t="str">
        <f>IF(Saisie!E10&lt;&gt;"",Saisie!E10,"")</f>
        <v/>
      </c>
      <c r="E11" s="166"/>
      <c r="F11" s="156"/>
      <c r="G11" s="162"/>
      <c r="H11" s="96"/>
      <c r="I11" s="97"/>
      <c r="J11" s="98"/>
      <c r="K11" s="99"/>
      <c r="L11" s="162"/>
      <c r="M11" s="91"/>
      <c r="N11" s="92"/>
      <c r="O11" s="92"/>
      <c r="P11" s="159"/>
      <c r="Q11" s="91"/>
      <c r="R11" s="92"/>
      <c r="S11" s="159"/>
      <c r="T11" s="96"/>
      <c r="U11" s="97"/>
      <c r="V11" s="98"/>
      <c r="W11" s="164"/>
      <c r="X11" s="46" t="str">
        <f>IF(D11=data!$T$2,IF(Saisie!G10&lt;=0.42,IF((Saisie!G10+Saisie!D10)&gt;=0.58,"OUI","NON"),"NON"),"NON")</f>
        <v>NON</v>
      </c>
      <c r="Y11" s="58" t="str">
        <f>IF(D11=data!$T$2,IF(Saisie!G10&lt;=0.71,IF((Saisie!G10+Saisie!D10)&gt;=0.88,"OUI","NON"),"NON"),"NON")</f>
        <v>NON</v>
      </c>
      <c r="Z11" s="104" t="str">
        <f>IF(Saisie!G10&lt;&gt;"",IF(Saisie!G10&lt;0.21,"OUI","NON"),"NON")</f>
        <v>NON</v>
      </c>
      <c r="AA11" s="105" t="str">
        <f>IF(Saisie!AD10&gt;=0.33,IF(Frais!D11=data!$T$2,IF(X11=data!$T$2,IF(Y11=data!$T$2,IF(Z11=data!$T$2,"OUI","NON"),"NON"),"NON"),"NON"),"NON")</f>
        <v>NON</v>
      </c>
      <c r="AB11" s="105" t="str">
        <f>IF(Saisie!G10&lt;&gt;"",IF(Saisie!G10&lt;=0.084,"OUI","NON"),"NON")</f>
        <v>NON</v>
      </c>
      <c r="AC11" s="106" t="str">
        <f>IF(Saisie!G10&lt;&gt;"",IF((Saisie!G10+(Saisie!AD10-(Frais!F11-Frais!E11)))&gt;=1.04,"OUI","NON"),"NON")</f>
        <v>NON</v>
      </c>
    </row>
    <row r="12" spans="1:29" ht="16.5" thickBot="1">
      <c r="A12" s="1">
        <f t="shared" si="0"/>
        <v>43806</v>
      </c>
      <c r="B12" s="116" t="str">
        <f>Saisie!B11</f>
        <v/>
      </c>
      <c r="C12" s="18" t="str">
        <f>IF(Saisie!G11&lt;&gt;"",IF(data!AC14=data!$T$3,IF(data!AD14=data!$T$3,IF(data!AE14=data!$T$3,"OUI","NON"),"NON"),"NON"),"")</f>
        <v/>
      </c>
      <c r="D12" s="123" t="str">
        <f>IF(Saisie!E11&lt;&gt;"",Saisie!E11,"")</f>
        <v/>
      </c>
      <c r="E12" s="166"/>
      <c r="F12" s="156"/>
      <c r="G12" s="162"/>
      <c r="H12" s="96"/>
      <c r="I12" s="97"/>
      <c r="J12" s="98"/>
      <c r="K12" s="99"/>
      <c r="L12" s="162"/>
      <c r="M12" s="91"/>
      <c r="N12" s="92"/>
      <c r="O12" s="92"/>
      <c r="P12" s="159"/>
      <c r="Q12" s="91"/>
      <c r="R12" s="92"/>
      <c r="S12" s="159"/>
      <c r="T12" s="96"/>
      <c r="U12" s="97"/>
      <c r="V12" s="98"/>
      <c r="W12" s="164"/>
      <c r="X12" s="46" t="str">
        <f>IF(D12=data!$T$2,IF(Saisie!G11&lt;=0.42,IF((Saisie!G11+Saisie!D11)&gt;=0.58,"OUI","NON"),"NON"),"NON")</f>
        <v>NON</v>
      </c>
      <c r="Y12" s="58" t="str">
        <f>IF(D12=data!$T$2,IF(Saisie!G11&lt;=0.71,IF((Saisie!G11+Saisie!D11)&gt;=0.88,"OUI","NON"),"NON"),"NON")</f>
        <v>NON</v>
      </c>
      <c r="Z12" s="104" t="str">
        <f>IF(Saisie!G11&lt;&gt;"",IF(Saisie!G11&lt;0.21,"OUI","NON"),"NON")</f>
        <v>NON</v>
      </c>
      <c r="AA12" s="105" t="str">
        <f>IF(Saisie!AD11&gt;=0.33,IF(Frais!D12=data!$T$2,IF(X12=data!$T$2,IF(Y12=data!$T$2,IF(Z12=data!$T$2,"OUI","NON"),"NON"),"NON"),"NON"),"NON")</f>
        <v>NON</v>
      </c>
      <c r="AB12" s="105" t="str">
        <f>IF(Saisie!G11&lt;&gt;"",IF(Saisie!G11&lt;=0.084,"OUI","NON"),"NON")</f>
        <v>NON</v>
      </c>
      <c r="AC12" s="106" t="str">
        <f>IF(Saisie!G11&lt;&gt;"",IF((Saisie!G11+(Saisie!AD11-(Frais!F12-Frais!E12)))&gt;=1.04,"OUI","NON"),"NON")</f>
        <v>NON</v>
      </c>
    </row>
    <row r="13" spans="1:29" ht="16.5" thickBot="1">
      <c r="A13" s="1">
        <f t="shared" si="0"/>
        <v>43807</v>
      </c>
      <c r="B13" s="116" t="str">
        <f>Saisie!B12</f>
        <v/>
      </c>
      <c r="C13" s="18" t="str">
        <f>IF(Saisie!G12&lt;&gt;"",IF(data!AC15=data!$T$3,IF(data!AD15=data!$T$3,IF(data!AE15=data!$T$3,"OUI","NON"),"NON"),"NON"),"")</f>
        <v/>
      </c>
      <c r="D13" s="123" t="str">
        <f>IF(Saisie!E12&lt;&gt;"",Saisie!E12,"")</f>
        <v/>
      </c>
      <c r="E13" s="166"/>
      <c r="F13" s="156"/>
      <c r="G13" s="162"/>
      <c r="H13" s="96"/>
      <c r="I13" s="97"/>
      <c r="J13" s="98"/>
      <c r="K13" s="99"/>
      <c r="L13" s="162"/>
      <c r="M13" s="91"/>
      <c r="N13" s="92"/>
      <c r="O13" s="92"/>
      <c r="P13" s="159"/>
      <c r="Q13" s="91"/>
      <c r="R13" s="92"/>
      <c r="S13" s="159"/>
      <c r="T13" s="96"/>
      <c r="U13" s="97"/>
      <c r="V13" s="98"/>
      <c r="W13" s="164"/>
      <c r="X13" s="46" t="str">
        <f>IF(D13=data!$T$2,IF(Saisie!G12&lt;=0.42,IF((Saisie!G12+Saisie!D12)&gt;=0.58,"OUI","NON"),"NON"),"NON")</f>
        <v>NON</v>
      </c>
      <c r="Y13" s="58" t="str">
        <f>IF(D13=data!$T$2,IF(Saisie!G12&lt;=0.71,IF((Saisie!G12+Saisie!D12)&gt;=0.88,"OUI","NON"),"NON"),"NON")</f>
        <v>NON</v>
      </c>
      <c r="Z13" s="104" t="str">
        <f>IF(Saisie!G12&lt;&gt;"",IF(Saisie!G12&lt;0.21,"OUI","NON"),"NON")</f>
        <v>NON</v>
      </c>
      <c r="AA13" s="105" t="str">
        <f>IF(Saisie!AD12&gt;=0.33,IF(Frais!D13=data!$T$2,IF(X13=data!$T$2,IF(Y13=data!$T$2,IF(Z13=data!$T$2,"OUI","NON"),"NON"),"NON"),"NON"),"NON")</f>
        <v>NON</v>
      </c>
      <c r="AB13" s="105" t="str">
        <f>IF(Saisie!G12&lt;&gt;"",IF(Saisie!G12&lt;=0.084,"OUI","NON"),"NON")</f>
        <v>NON</v>
      </c>
      <c r="AC13" s="106" t="str">
        <f>IF(Saisie!G12&lt;&gt;"",IF((Saisie!G12+(Saisie!AD12-(Frais!F13-Frais!E13)))&gt;=1.04,"OUI","NON"),"NON")</f>
        <v>NON</v>
      </c>
    </row>
    <row r="14" spans="1:29" ht="16.5" thickBot="1">
      <c r="A14" s="1">
        <f t="shared" si="0"/>
        <v>43808</v>
      </c>
      <c r="B14" s="116" t="str">
        <f>Saisie!B13</f>
        <v/>
      </c>
      <c r="C14" s="18" t="str">
        <f>IF(Saisie!G13&lt;&gt;"",IF(data!AC16=data!$T$3,IF(data!AD16=data!$T$3,IF(data!AE16=data!$T$3,"OUI","NON"),"NON"),"NON"),"")</f>
        <v/>
      </c>
      <c r="D14" s="123" t="str">
        <f>IF(Saisie!E13&lt;&gt;"",Saisie!E13,"")</f>
        <v/>
      </c>
      <c r="E14" s="166"/>
      <c r="F14" s="156"/>
      <c r="G14" s="162"/>
      <c r="H14" s="96"/>
      <c r="I14" s="97"/>
      <c r="J14" s="98"/>
      <c r="K14" s="99"/>
      <c r="L14" s="162"/>
      <c r="M14" s="91"/>
      <c r="N14" s="92"/>
      <c r="O14" s="92"/>
      <c r="P14" s="159"/>
      <c r="Q14" s="91"/>
      <c r="R14" s="92"/>
      <c r="S14" s="159"/>
      <c r="T14" s="96"/>
      <c r="U14" s="97"/>
      <c r="V14" s="98"/>
      <c r="W14" s="164"/>
      <c r="X14" s="46" t="str">
        <f>IF(D14=data!$T$2,IF(Saisie!G13&lt;=0.42,IF((Saisie!G13+Saisie!D13)&gt;=0.58,"OUI","NON"),"NON"),"NON")</f>
        <v>NON</v>
      </c>
      <c r="Y14" s="58" t="str">
        <f>IF(D14=data!$T$2,IF(Saisie!G13&lt;=0.71,IF((Saisie!G13+Saisie!D13)&gt;=0.88,"OUI","NON"),"NON"),"NON")</f>
        <v>NON</v>
      </c>
      <c r="Z14" s="104" t="str">
        <f>IF(Saisie!G13&lt;&gt;"",IF(Saisie!G13&lt;0.21,"OUI","NON"),"NON")</f>
        <v>NON</v>
      </c>
      <c r="AA14" s="105" t="str">
        <f>IF(Saisie!AD13&gt;=0.33,IF(Frais!D14=data!$T$2,IF(X14=data!$T$2,IF(Y14=data!$T$2,IF(Z14=data!$T$2,"OUI","NON"),"NON"),"NON"),"NON"),"NON")</f>
        <v>NON</v>
      </c>
      <c r="AB14" s="105" t="str">
        <f>IF(Saisie!G13&lt;&gt;"",IF(Saisie!G13&lt;=0.084,"OUI","NON"),"NON")</f>
        <v>NON</v>
      </c>
      <c r="AC14" s="106" t="str">
        <f>IF(Saisie!G13&lt;&gt;"",IF((Saisie!G13+(Saisie!AD13-(Frais!F14-Frais!E14)))&gt;=1.04,"OUI","NON"),"NON")</f>
        <v>NON</v>
      </c>
    </row>
    <row r="15" spans="1:29" ht="16.5" thickBot="1">
      <c r="A15" s="1">
        <f t="shared" si="0"/>
        <v>43809</v>
      </c>
      <c r="B15" s="116" t="str">
        <f>Saisie!B14</f>
        <v/>
      </c>
      <c r="C15" s="18" t="str">
        <f>IF(Saisie!G14&lt;&gt;"",IF(data!AC17=data!$T$3,IF(data!AD17=data!$T$3,IF(data!AE17=data!$T$3,"OUI","NON"),"NON"),"NON"),"")</f>
        <v/>
      </c>
      <c r="D15" s="123" t="str">
        <f>IF(Saisie!E14&lt;&gt;"",Saisie!E14,"")</f>
        <v/>
      </c>
      <c r="E15" s="166"/>
      <c r="F15" s="156"/>
      <c r="G15" s="162"/>
      <c r="H15" s="96"/>
      <c r="I15" s="97"/>
      <c r="J15" s="98"/>
      <c r="K15" s="99"/>
      <c r="L15" s="162"/>
      <c r="M15" s="91"/>
      <c r="N15" s="92"/>
      <c r="O15" s="92"/>
      <c r="P15" s="159"/>
      <c r="Q15" s="91"/>
      <c r="R15" s="92"/>
      <c r="S15" s="159"/>
      <c r="T15" s="96"/>
      <c r="U15" s="97"/>
      <c r="V15" s="98"/>
      <c r="W15" s="164"/>
      <c r="X15" s="46" t="str">
        <f>IF(D15=data!$T$2,IF(Saisie!G14&lt;=0.42,IF((Saisie!G14+Saisie!D14)&gt;=0.58,"OUI","NON"),"NON"),"NON")</f>
        <v>NON</v>
      </c>
      <c r="Y15" s="58" t="str">
        <f>IF(D15=data!$T$2,IF(Saisie!G14&lt;=0.71,IF((Saisie!G14+Saisie!D14)&gt;=0.88,"OUI","NON"),"NON"),"NON")</f>
        <v>NON</v>
      </c>
      <c r="Z15" s="104" t="str">
        <f>IF(Saisie!G14&lt;&gt;"",IF(Saisie!G14&lt;0.21,"OUI","NON"),"NON")</f>
        <v>NON</v>
      </c>
      <c r="AA15" s="105" t="str">
        <f>IF(Saisie!AD14&gt;=0.33,IF(Frais!D15=data!$T$2,IF(X15=data!$T$2,IF(Y15=data!$T$2,IF(Z15=data!$T$2,"OUI","NON"),"NON"),"NON"),"NON"),"NON")</f>
        <v>NON</v>
      </c>
      <c r="AB15" s="105" t="str">
        <f>IF(Saisie!G14&lt;&gt;"",IF(Saisie!G14&lt;=0.084,"OUI","NON"),"NON")</f>
        <v>NON</v>
      </c>
      <c r="AC15" s="106" t="str">
        <f>IF(Saisie!G14&lt;&gt;"",IF((Saisie!G14+(Saisie!AD14-(Frais!F15-Frais!E15)))&gt;=1.04,"OUI","NON"),"NON")</f>
        <v>NON</v>
      </c>
    </row>
    <row r="16" spans="1:29" ht="16.5" thickBot="1">
      <c r="A16" s="1">
        <f t="shared" si="0"/>
        <v>43810</v>
      </c>
      <c r="B16" s="116" t="str">
        <f>Saisie!B15</f>
        <v/>
      </c>
      <c r="C16" s="18" t="str">
        <f>IF(Saisie!G15&lt;&gt;"",IF(data!AC18=data!$T$3,IF(data!AD18=data!$T$3,IF(data!AE18=data!$T$3,"OUI","NON"),"NON"),"NON"),"")</f>
        <v/>
      </c>
      <c r="D16" s="123" t="str">
        <f>IF(Saisie!E15&lt;&gt;"",Saisie!E15,"")</f>
        <v/>
      </c>
      <c r="E16" s="166"/>
      <c r="F16" s="156"/>
      <c r="G16" s="162"/>
      <c r="H16" s="96"/>
      <c r="I16" s="97"/>
      <c r="J16" s="98"/>
      <c r="K16" s="99"/>
      <c r="L16" s="162"/>
      <c r="M16" s="91"/>
      <c r="N16" s="92"/>
      <c r="O16" s="92"/>
      <c r="P16" s="159"/>
      <c r="Q16" s="91"/>
      <c r="R16" s="92"/>
      <c r="S16" s="159"/>
      <c r="T16" s="96"/>
      <c r="U16" s="97"/>
      <c r="V16" s="98"/>
      <c r="W16" s="164"/>
      <c r="X16" s="46" t="str">
        <f>IF(D16=data!$T$2,IF(Saisie!G15&lt;=0.42,IF((Saisie!G15+Saisie!D15)&gt;=0.58,"OUI","NON"),"NON"),"NON")</f>
        <v>NON</v>
      </c>
      <c r="Y16" s="58" t="str">
        <f>IF(D16=data!$T$2,IF(Saisie!G15&lt;=0.71,IF((Saisie!G15+Saisie!D15)&gt;=0.88,"OUI","NON"),"NON"),"NON")</f>
        <v>NON</v>
      </c>
      <c r="Z16" s="104" t="str">
        <f>IF(Saisie!G15&lt;&gt;"",IF(Saisie!G15&lt;0.21,"OUI","NON"),"NON")</f>
        <v>NON</v>
      </c>
      <c r="AA16" s="105" t="str">
        <f>IF(Saisie!AD15&gt;=0.33,IF(Frais!D16=data!$T$2,IF(X16=data!$T$2,IF(Y16=data!$T$2,IF(Z16=data!$T$2,"OUI","NON"),"NON"),"NON"),"NON"),"NON")</f>
        <v>NON</v>
      </c>
      <c r="AB16" s="105" t="str">
        <f>IF(Saisie!G15&lt;&gt;"",IF(Saisie!G15&lt;=0.084,"OUI","NON"),"NON")</f>
        <v>NON</v>
      </c>
      <c r="AC16" s="106" t="str">
        <f>IF(Saisie!G15&lt;&gt;"",IF((Saisie!G15+(Saisie!AD15-(Frais!F16-Frais!E16)))&gt;=1.04,"OUI","NON"),"NON")</f>
        <v>NON</v>
      </c>
    </row>
    <row r="17" spans="1:29" ht="16.5" thickBot="1">
      <c r="A17" s="1">
        <f t="shared" si="0"/>
        <v>43811</v>
      </c>
      <c r="B17" s="116" t="str">
        <f>Saisie!B16</f>
        <v/>
      </c>
      <c r="C17" s="18" t="str">
        <f>IF(Saisie!G16&lt;&gt;"",IF(data!AC19=data!$T$3,IF(data!AD19=data!$T$3,IF(data!AE19=data!$T$3,"OUI","NON"),"NON"),"NON"),"")</f>
        <v/>
      </c>
      <c r="D17" s="123" t="str">
        <f>IF(Saisie!E16&lt;&gt;"",Saisie!E16,"")</f>
        <v/>
      </c>
      <c r="E17" s="166"/>
      <c r="F17" s="156"/>
      <c r="G17" s="162"/>
      <c r="H17" s="96"/>
      <c r="I17" s="97"/>
      <c r="J17" s="98"/>
      <c r="K17" s="99"/>
      <c r="L17" s="162"/>
      <c r="M17" s="91"/>
      <c r="N17" s="92"/>
      <c r="O17" s="92"/>
      <c r="P17" s="159"/>
      <c r="Q17" s="91"/>
      <c r="R17" s="92"/>
      <c r="S17" s="159"/>
      <c r="T17" s="96"/>
      <c r="U17" s="97"/>
      <c r="V17" s="98"/>
      <c r="W17" s="164"/>
      <c r="X17" s="46" t="str">
        <f>IF(D17=data!$T$2,IF(Saisie!G16&lt;=0.42,IF((Saisie!G16+Saisie!D16)&gt;=0.58,"OUI","NON"),"NON"),"NON")</f>
        <v>NON</v>
      </c>
      <c r="Y17" s="58" t="str">
        <f>IF(D17=data!$T$2,IF(Saisie!G16&lt;=0.71,IF((Saisie!G16+Saisie!D16)&gt;=0.88,"OUI","NON"),"NON"),"NON")</f>
        <v>NON</v>
      </c>
      <c r="Z17" s="104" t="str">
        <f>IF(Saisie!G16&lt;&gt;"",IF(Saisie!G16&lt;0.21,"OUI","NON"),"NON")</f>
        <v>NON</v>
      </c>
      <c r="AA17" s="105" t="str">
        <f>IF(Saisie!AD16&gt;=0.33,IF(Frais!D17=data!$T$2,IF(X17=data!$T$2,IF(Y17=data!$T$2,IF(Z17=data!$T$2,"OUI","NON"),"NON"),"NON"),"NON"),"NON")</f>
        <v>NON</v>
      </c>
      <c r="AB17" s="105" t="str">
        <f>IF(Saisie!G16&lt;&gt;"",IF(Saisie!G16&lt;=0.084,"OUI","NON"),"NON")</f>
        <v>NON</v>
      </c>
      <c r="AC17" s="106" t="str">
        <f>IF(Saisie!G16&lt;&gt;"",IF((Saisie!G16+(Saisie!AD16-(Frais!F17-Frais!E17)))&gt;=1.04,"OUI","NON"),"NON")</f>
        <v>NON</v>
      </c>
    </row>
    <row r="18" spans="1:29" ht="16.5" thickBot="1">
      <c r="A18" s="1">
        <f t="shared" si="0"/>
        <v>43812</v>
      </c>
      <c r="B18" s="116" t="str">
        <f>Saisie!B17</f>
        <v/>
      </c>
      <c r="C18" s="18" t="str">
        <f>IF(Saisie!G17&lt;&gt;"",IF(data!AC20=data!$T$3,IF(data!AD20=data!$T$3,IF(data!AE20=data!$T$3,"OUI","NON"),"NON"),"NON"),"")</f>
        <v/>
      </c>
      <c r="D18" s="123" t="str">
        <f>IF(Saisie!E17&lt;&gt;"",Saisie!E17,"")</f>
        <v/>
      </c>
      <c r="E18" s="166"/>
      <c r="F18" s="156"/>
      <c r="G18" s="162"/>
      <c r="H18" s="96"/>
      <c r="I18" s="97"/>
      <c r="J18" s="98"/>
      <c r="K18" s="99"/>
      <c r="L18" s="162"/>
      <c r="M18" s="91"/>
      <c r="N18" s="92"/>
      <c r="O18" s="92"/>
      <c r="P18" s="159"/>
      <c r="Q18" s="91"/>
      <c r="R18" s="92"/>
      <c r="S18" s="159"/>
      <c r="T18" s="96"/>
      <c r="U18" s="97"/>
      <c r="V18" s="98"/>
      <c r="W18" s="164"/>
      <c r="X18" s="46" t="str">
        <f>IF(D18=data!$T$2,IF(Saisie!G17&lt;=0.42,IF((Saisie!G17+Saisie!D17)&gt;=0.58,"OUI","NON"),"NON"),"NON")</f>
        <v>NON</v>
      </c>
      <c r="Y18" s="58" t="str">
        <f>IF(D18=data!$T$2,IF(Saisie!G17&lt;=0.71,IF((Saisie!G17+Saisie!D17)&gt;=0.88,"OUI","NON"),"NON"),"NON")</f>
        <v>NON</v>
      </c>
      <c r="Z18" s="104" t="str">
        <f>IF(Saisie!G17&lt;&gt;"",IF(Saisie!G17&lt;0.21,"OUI","NON"),"NON")</f>
        <v>NON</v>
      </c>
      <c r="AA18" s="105" t="str">
        <f>IF(Saisie!AD17&gt;=0.33,IF(Frais!D18=data!$T$2,IF(X18=data!$T$2,IF(Y18=data!$T$2,IF(Z18=data!$T$2,"OUI","NON"),"NON"),"NON"),"NON"),"NON")</f>
        <v>NON</v>
      </c>
      <c r="AB18" s="105" t="str">
        <f>IF(Saisie!G17&lt;&gt;"",IF(Saisie!G17&lt;=0.084,"OUI","NON"),"NON")</f>
        <v>NON</v>
      </c>
      <c r="AC18" s="106" t="str">
        <f>IF(Saisie!G17&lt;&gt;"",IF((Saisie!G17+(Saisie!AD17-(Frais!F18-Frais!E18)))&gt;=1.04,"OUI","NON"),"NON")</f>
        <v>NON</v>
      </c>
    </row>
    <row r="19" spans="1:29" ht="16.5" thickBot="1">
      <c r="A19" s="1">
        <f t="shared" si="0"/>
        <v>43813</v>
      </c>
      <c r="B19" s="116" t="str">
        <f>Saisie!B18</f>
        <v/>
      </c>
      <c r="C19" s="18" t="str">
        <f>IF(Saisie!G18&lt;&gt;"",IF(data!AC21=data!$T$3,IF(data!AD21=data!$T$3,IF(data!AE21=data!$T$3,"OUI","NON"),"NON"),"NON"),"")</f>
        <v/>
      </c>
      <c r="D19" s="123" t="str">
        <f>IF(Saisie!E18&lt;&gt;"",Saisie!E18,"")</f>
        <v/>
      </c>
      <c r="E19" s="166"/>
      <c r="F19" s="156"/>
      <c r="G19" s="162"/>
      <c r="H19" s="96"/>
      <c r="I19" s="97"/>
      <c r="J19" s="98"/>
      <c r="K19" s="99"/>
      <c r="L19" s="162"/>
      <c r="M19" s="91"/>
      <c r="N19" s="92"/>
      <c r="O19" s="92"/>
      <c r="P19" s="159"/>
      <c r="Q19" s="91"/>
      <c r="R19" s="92"/>
      <c r="S19" s="159"/>
      <c r="T19" s="96"/>
      <c r="U19" s="97"/>
      <c r="V19" s="98"/>
      <c r="W19" s="164"/>
      <c r="X19" s="46" t="str">
        <f>IF(D19=data!$T$2,IF(Saisie!G18&lt;=0.42,IF((Saisie!G18+Saisie!D18)&gt;=0.58,"OUI","NON"),"NON"),"NON")</f>
        <v>NON</v>
      </c>
      <c r="Y19" s="58" t="str">
        <f>IF(D19=data!$T$2,IF(Saisie!G18&lt;=0.71,IF((Saisie!G18+Saisie!D18)&gt;=0.88,"OUI","NON"),"NON"),"NON")</f>
        <v>NON</v>
      </c>
      <c r="Z19" s="104" t="str">
        <f>IF(Saisie!G18&lt;&gt;"",IF(Saisie!G18&lt;0.21,"OUI","NON"),"NON")</f>
        <v>NON</v>
      </c>
      <c r="AA19" s="105" t="str">
        <f>IF(Saisie!AD18&gt;=0.33,IF(Frais!D19=data!$T$2,IF(X19=data!$T$2,IF(Y19=data!$T$2,IF(Z19=data!$T$2,"OUI","NON"),"NON"),"NON"),"NON"),"NON")</f>
        <v>NON</v>
      </c>
      <c r="AB19" s="105" t="str">
        <f>IF(Saisie!G18&lt;&gt;"",IF(Saisie!G18&lt;=0.084,"OUI","NON"),"NON")</f>
        <v>NON</v>
      </c>
      <c r="AC19" s="106" t="str">
        <f>IF(Saisie!G18&lt;&gt;"",IF((Saisie!G18+(Saisie!AD18-(Frais!F19-Frais!E19)))&gt;=1.04,"OUI","NON"),"NON")</f>
        <v>NON</v>
      </c>
    </row>
    <row r="20" spans="1:29" ht="16.5" thickBot="1">
      <c r="A20" s="1">
        <f t="shared" si="0"/>
        <v>43814</v>
      </c>
      <c r="B20" s="116" t="str">
        <f>Saisie!B19</f>
        <v/>
      </c>
      <c r="C20" s="18" t="str">
        <f>IF(Saisie!G19&lt;&gt;"",IF(data!AC22=data!$T$3,IF(data!AD22=data!$T$3,IF(data!AE22=data!$T$3,"OUI","NON"),"NON"),"NON"),"")</f>
        <v/>
      </c>
      <c r="D20" s="123" t="str">
        <f>IF(Saisie!E19&lt;&gt;"",Saisie!E19,"")</f>
        <v/>
      </c>
      <c r="E20" s="166"/>
      <c r="F20" s="156"/>
      <c r="G20" s="162"/>
      <c r="H20" s="96"/>
      <c r="I20" s="97"/>
      <c r="J20" s="98"/>
      <c r="K20" s="99"/>
      <c r="L20" s="162"/>
      <c r="M20" s="91"/>
      <c r="N20" s="92"/>
      <c r="O20" s="92"/>
      <c r="P20" s="159"/>
      <c r="Q20" s="91"/>
      <c r="R20" s="92"/>
      <c r="S20" s="159"/>
      <c r="T20" s="96"/>
      <c r="U20" s="97"/>
      <c r="V20" s="98"/>
      <c r="W20" s="164"/>
      <c r="X20" s="46" t="str">
        <f>IF(D20=data!$T$2,IF(Saisie!G19&lt;=0.42,IF((Saisie!G19+Saisie!D19)&gt;=0.58,"OUI","NON"),"NON"),"NON")</f>
        <v>NON</v>
      </c>
      <c r="Y20" s="58" t="str">
        <f>IF(D20=data!$T$2,IF(Saisie!G19&lt;=0.71,IF((Saisie!G19+Saisie!D19)&gt;=0.88,"OUI","NON"),"NON"),"NON")</f>
        <v>NON</v>
      </c>
      <c r="Z20" s="104" t="str">
        <f>IF(Saisie!G19&lt;&gt;"",IF(Saisie!G19&lt;0.21,"OUI","NON"),"NON")</f>
        <v>NON</v>
      </c>
      <c r="AA20" s="105" t="str">
        <f>IF(Saisie!AD19&gt;=0.33,IF(Frais!D20=data!$T$2,IF(X20=data!$T$2,IF(Y20=data!$T$2,IF(Z20=data!$T$2,"OUI","NON"),"NON"),"NON"),"NON"),"NON")</f>
        <v>NON</v>
      </c>
      <c r="AB20" s="105" t="str">
        <f>IF(Saisie!G19&lt;&gt;"",IF(Saisie!G19&lt;=0.084,"OUI","NON"),"NON")</f>
        <v>NON</v>
      </c>
      <c r="AC20" s="106" t="str">
        <f>IF(Saisie!G19&lt;&gt;"",IF((Saisie!G19+(Saisie!AD19-(Frais!F20-Frais!E20)))&gt;=1.04,"OUI","NON"),"NON")</f>
        <v>NON</v>
      </c>
    </row>
    <row r="21" spans="1:29" ht="16.5" thickBot="1">
      <c r="A21" s="1">
        <f t="shared" si="0"/>
        <v>43815</v>
      </c>
      <c r="B21" s="116" t="str">
        <f>Saisie!B20</f>
        <v/>
      </c>
      <c r="C21" s="18" t="str">
        <f>IF(Saisie!G20&lt;&gt;"",IF(data!AC23=data!$T$3,IF(data!AD23=data!$T$3,IF(data!AE23=data!$T$3,"OUI","NON"),"NON"),"NON"),"")</f>
        <v/>
      </c>
      <c r="D21" s="123" t="str">
        <f>IF(Saisie!E20&lt;&gt;"",Saisie!E20,"")</f>
        <v/>
      </c>
      <c r="E21" s="166"/>
      <c r="F21" s="156"/>
      <c r="G21" s="162"/>
      <c r="H21" s="96"/>
      <c r="I21" s="97"/>
      <c r="J21" s="98"/>
      <c r="K21" s="99"/>
      <c r="L21" s="162"/>
      <c r="M21" s="91"/>
      <c r="N21" s="92"/>
      <c r="O21" s="92"/>
      <c r="P21" s="159"/>
      <c r="Q21" s="91"/>
      <c r="R21" s="92"/>
      <c r="S21" s="159"/>
      <c r="T21" s="96"/>
      <c r="U21" s="97"/>
      <c r="V21" s="98"/>
      <c r="W21" s="164"/>
      <c r="X21" s="46" t="str">
        <f>IF(D21=data!$T$2,IF(Saisie!G20&lt;=0.42,IF((Saisie!G20+Saisie!D20)&gt;=0.58,"OUI","NON"),"NON"),"NON")</f>
        <v>NON</v>
      </c>
      <c r="Y21" s="58" t="str">
        <f>IF(D21=data!$T$2,IF(Saisie!G20&lt;=0.71,IF((Saisie!G20+Saisie!D20)&gt;=0.88,"OUI","NON"),"NON"),"NON")</f>
        <v>NON</v>
      </c>
      <c r="Z21" s="104" t="str">
        <f>IF(Saisie!G20&lt;&gt;"",IF(Saisie!G20&lt;0.21,"OUI","NON"),"NON")</f>
        <v>NON</v>
      </c>
      <c r="AA21" s="105" t="str">
        <f>IF(Saisie!AD20&gt;=0.33,IF(Frais!D21=data!$T$2,IF(X21=data!$T$2,IF(Y21=data!$T$2,IF(Z21=data!$T$2,"OUI","NON"),"NON"),"NON"),"NON"),"NON")</f>
        <v>NON</v>
      </c>
      <c r="AB21" s="105" t="str">
        <f>IF(Saisie!G20&lt;&gt;"",IF(Saisie!G20&lt;=0.084,"OUI","NON"),"NON")</f>
        <v>NON</v>
      </c>
      <c r="AC21" s="106" t="str">
        <f>IF(Saisie!G20&lt;&gt;"",IF((Saisie!G20+(Saisie!AD20-(Frais!F21-Frais!E21)))&gt;=1.04,"OUI","NON"),"NON")</f>
        <v>NON</v>
      </c>
    </row>
    <row r="22" spans="1:29" ht="16.5" thickBot="1">
      <c r="A22" s="1">
        <f t="shared" si="0"/>
        <v>43816</v>
      </c>
      <c r="B22" s="116" t="str">
        <f>Saisie!B21</f>
        <v/>
      </c>
      <c r="C22" s="18" t="str">
        <f>IF(Saisie!G21&lt;&gt;"",IF(data!AC24=data!$T$3,IF(data!AD24=data!$T$3,IF(data!AE24=data!$T$3,"OUI","NON"),"NON"),"NON"),"")</f>
        <v/>
      </c>
      <c r="D22" s="123" t="str">
        <f>IF(Saisie!E21&lt;&gt;"",Saisie!E21,"")</f>
        <v/>
      </c>
      <c r="E22" s="166"/>
      <c r="F22" s="156"/>
      <c r="G22" s="162"/>
      <c r="H22" s="96"/>
      <c r="I22" s="97"/>
      <c r="J22" s="98"/>
      <c r="K22" s="99"/>
      <c r="L22" s="162"/>
      <c r="M22" s="91"/>
      <c r="N22" s="92"/>
      <c r="O22" s="92"/>
      <c r="P22" s="159"/>
      <c r="Q22" s="91"/>
      <c r="R22" s="92"/>
      <c r="S22" s="159"/>
      <c r="T22" s="96"/>
      <c r="U22" s="97"/>
      <c r="V22" s="98"/>
      <c r="W22" s="164"/>
      <c r="X22" s="46" t="str">
        <f>IF(D22=data!$T$2,IF(Saisie!G21&lt;=0.42,IF((Saisie!G21+Saisie!D21)&gt;=0.58,"OUI","NON"),"NON"),"NON")</f>
        <v>NON</v>
      </c>
      <c r="Y22" s="58" t="str">
        <f>IF(D22=data!$T$2,IF(Saisie!G21&lt;=0.71,IF((Saisie!G21+Saisie!D21)&gt;=0.88,"OUI","NON"),"NON"),"NON")</f>
        <v>NON</v>
      </c>
      <c r="Z22" s="104" t="str">
        <f>IF(Saisie!G21&lt;&gt;"",IF(Saisie!G21&lt;0.21,"OUI","NON"),"NON")</f>
        <v>NON</v>
      </c>
      <c r="AA22" s="105" t="str">
        <f>IF(Saisie!AD21&gt;=0.33,IF(Frais!D22=data!$T$2,IF(X22=data!$T$2,IF(Y22=data!$T$2,IF(Z22=data!$T$2,"OUI","NON"),"NON"),"NON"),"NON"),"NON")</f>
        <v>NON</v>
      </c>
      <c r="AB22" s="105" t="str">
        <f>IF(Saisie!G21&lt;&gt;"",IF(Saisie!G21&lt;=0.084,"OUI","NON"),"NON")</f>
        <v>NON</v>
      </c>
      <c r="AC22" s="106" t="str">
        <f>IF(Saisie!G21&lt;&gt;"",IF((Saisie!G21+(Saisie!AD21-(Frais!F22-Frais!E22)))&gt;=1.04,"OUI","NON"),"NON")</f>
        <v>NON</v>
      </c>
    </row>
    <row r="23" spans="1:29" ht="16.5" thickBot="1">
      <c r="A23" s="1">
        <f t="shared" si="0"/>
        <v>43817</v>
      </c>
      <c r="B23" s="116" t="str">
        <f>Saisie!B22</f>
        <v/>
      </c>
      <c r="C23" s="18" t="str">
        <f>IF(Saisie!G22&lt;&gt;"",IF(data!AC25=data!$T$3,IF(data!AD25=data!$T$3,IF(data!AE25=data!$T$3,"OUI","NON"),"NON"),"NON"),"")</f>
        <v/>
      </c>
      <c r="D23" s="123" t="str">
        <f>IF(Saisie!E22&lt;&gt;"",Saisie!E22,"")</f>
        <v/>
      </c>
      <c r="E23" s="166"/>
      <c r="F23" s="156"/>
      <c r="G23" s="162"/>
      <c r="H23" s="96"/>
      <c r="I23" s="97"/>
      <c r="J23" s="98"/>
      <c r="K23" s="99"/>
      <c r="L23" s="162"/>
      <c r="M23" s="91"/>
      <c r="N23" s="92"/>
      <c r="O23" s="92"/>
      <c r="P23" s="159"/>
      <c r="Q23" s="91"/>
      <c r="R23" s="92"/>
      <c r="S23" s="159"/>
      <c r="T23" s="96"/>
      <c r="U23" s="97"/>
      <c r="V23" s="98"/>
      <c r="W23" s="164"/>
      <c r="X23" s="46" t="str">
        <f>IF(D23=data!$T$2,IF(Saisie!G22&lt;=0.42,IF((Saisie!G22+Saisie!D22)&gt;=0.58,"OUI","NON"),"NON"),"NON")</f>
        <v>NON</v>
      </c>
      <c r="Y23" s="58" t="str">
        <f>IF(D23=data!$T$2,IF(Saisie!G22&lt;=0.71,IF((Saisie!G22+Saisie!D22)&gt;=0.88,"OUI","NON"),"NON"),"NON")</f>
        <v>NON</v>
      </c>
      <c r="Z23" s="104" t="str">
        <f>IF(Saisie!G22&lt;&gt;"",IF(Saisie!G22&lt;0.21,"OUI","NON"),"NON")</f>
        <v>NON</v>
      </c>
      <c r="AA23" s="105" t="str">
        <f>IF(Saisie!AD22&gt;=0.33,IF(Frais!D23=data!$T$2,IF(X23=data!$T$2,IF(Y23=data!$T$2,IF(Z23=data!$T$2,"OUI","NON"),"NON"),"NON"),"NON"),"NON")</f>
        <v>NON</v>
      </c>
      <c r="AB23" s="105" t="str">
        <f>IF(Saisie!G22&lt;&gt;"",IF(Saisie!G22&lt;=0.084,"OUI","NON"),"NON")</f>
        <v>NON</v>
      </c>
      <c r="AC23" s="106" t="str">
        <f>IF(Saisie!G22&lt;&gt;"",IF((Saisie!G22+(Saisie!AD22-(Frais!F23-Frais!E23)))&gt;=1.04,"OUI","NON"),"NON")</f>
        <v>NON</v>
      </c>
    </row>
    <row r="24" spans="1:29" ht="16.5" thickBot="1">
      <c r="A24" s="1">
        <f t="shared" si="0"/>
        <v>43818</v>
      </c>
      <c r="B24" s="116" t="str">
        <f>Saisie!B23</f>
        <v/>
      </c>
      <c r="C24" s="18" t="str">
        <f>IF(Saisie!G23&lt;&gt;"",IF(data!AC26=data!$T$3,IF(data!AD26=data!$T$3,IF(data!AE26=data!$T$3,"OUI","NON"),"NON"),"NON"),"")</f>
        <v/>
      </c>
      <c r="D24" s="123" t="str">
        <f>IF(Saisie!E23&lt;&gt;"",Saisie!E23,"")</f>
        <v/>
      </c>
      <c r="E24" s="166"/>
      <c r="F24" s="156"/>
      <c r="G24" s="162"/>
      <c r="H24" s="96"/>
      <c r="I24" s="97"/>
      <c r="J24" s="98"/>
      <c r="K24" s="99"/>
      <c r="L24" s="162"/>
      <c r="M24" s="91"/>
      <c r="N24" s="92"/>
      <c r="O24" s="92"/>
      <c r="P24" s="159"/>
      <c r="Q24" s="91"/>
      <c r="R24" s="92"/>
      <c r="S24" s="159"/>
      <c r="T24" s="96"/>
      <c r="U24" s="97"/>
      <c r="V24" s="98"/>
      <c r="W24" s="164"/>
      <c r="X24" s="46" t="str">
        <f>IF(D24=data!$T$2,IF(Saisie!G23&lt;=0.42,IF((Saisie!G23+Saisie!D23)&gt;=0.58,"OUI","NON"),"NON"),"NON")</f>
        <v>NON</v>
      </c>
      <c r="Y24" s="58" t="str">
        <f>IF(D24=data!$T$2,IF(Saisie!G23&lt;=0.71,IF((Saisie!G23+Saisie!D23)&gt;=0.88,"OUI","NON"),"NON"),"NON")</f>
        <v>NON</v>
      </c>
      <c r="Z24" s="104" t="str">
        <f>IF(Saisie!G23&lt;&gt;"",IF(Saisie!G23&lt;0.21,"OUI","NON"),"NON")</f>
        <v>NON</v>
      </c>
      <c r="AA24" s="105" t="str">
        <f>IF(Saisie!AD23&gt;=0.33,IF(Frais!D24=data!$T$2,IF(X24=data!$T$2,IF(Y24=data!$T$2,IF(Z24=data!$T$2,"OUI","NON"),"NON"),"NON"),"NON"),"NON")</f>
        <v>NON</v>
      </c>
      <c r="AB24" s="105" t="str">
        <f>IF(Saisie!G23&lt;&gt;"",IF(Saisie!G23&lt;=0.084,"OUI","NON"),"NON")</f>
        <v>NON</v>
      </c>
      <c r="AC24" s="106" t="str">
        <f>IF(Saisie!G23&lt;&gt;"",IF((Saisie!G23+(Saisie!AD23-(Frais!F24-Frais!E24)))&gt;=1.04,"OUI","NON"),"NON")</f>
        <v>NON</v>
      </c>
    </row>
    <row r="25" spans="1:29" ht="16.5" thickBot="1">
      <c r="A25" s="1">
        <f t="shared" si="0"/>
        <v>43819</v>
      </c>
      <c r="B25" s="116" t="str">
        <f>Saisie!B24</f>
        <v/>
      </c>
      <c r="C25" s="18" t="str">
        <f>IF(Saisie!G24&lt;&gt;"",IF(data!AC27=data!$T$3,IF(data!AD27=data!$T$3,IF(data!AE27=data!$T$3,"OUI","NON"),"NON"),"NON"),"")</f>
        <v/>
      </c>
      <c r="D25" s="123" t="str">
        <f>IF(Saisie!E24&lt;&gt;"",Saisie!E24,"")</f>
        <v/>
      </c>
      <c r="E25" s="166"/>
      <c r="F25" s="156"/>
      <c r="G25" s="162"/>
      <c r="H25" s="96"/>
      <c r="I25" s="97"/>
      <c r="J25" s="98"/>
      <c r="K25" s="99"/>
      <c r="L25" s="162"/>
      <c r="M25" s="91"/>
      <c r="N25" s="92"/>
      <c r="O25" s="92"/>
      <c r="P25" s="159"/>
      <c r="Q25" s="91"/>
      <c r="R25" s="92"/>
      <c r="S25" s="159"/>
      <c r="T25" s="96"/>
      <c r="U25" s="97"/>
      <c r="V25" s="98"/>
      <c r="W25" s="164"/>
      <c r="X25" s="46" t="str">
        <f>IF(D25=data!$T$2,IF(Saisie!G24&lt;=0.42,IF((Saisie!G24+Saisie!D24)&gt;=0.58,"OUI","NON"),"NON"),"NON")</f>
        <v>NON</v>
      </c>
      <c r="Y25" s="58" t="str">
        <f>IF(D25=data!$T$2,IF(Saisie!G24&lt;=0.71,IF((Saisie!G24+Saisie!D24)&gt;=0.88,"OUI","NON"),"NON"),"NON")</f>
        <v>NON</v>
      </c>
      <c r="Z25" s="104" t="str">
        <f>IF(Saisie!G24&lt;&gt;"",IF(Saisie!G24&lt;0.21,"OUI","NON"),"NON")</f>
        <v>NON</v>
      </c>
      <c r="AA25" s="105" t="str">
        <f>IF(Saisie!AD24&gt;=0.33,IF(Frais!D25=data!$T$2,IF(X25=data!$T$2,IF(Y25=data!$T$2,IF(Z25=data!$T$2,"OUI","NON"),"NON"),"NON"),"NON"),"NON")</f>
        <v>NON</v>
      </c>
      <c r="AB25" s="105" t="str">
        <f>IF(Saisie!G24&lt;&gt;"",IF(Saisie!G24&lt;=0.084,"OUI","NON"),"NON")</f>
        <v>NON</v>
      </c>
      <c r="AC25" s="106" t="str">
        <f>IF(Saisie!G24&lt;&gt;"",IF((Saisie!G24+(Saisie!AD24-(Frais!F25-Frais!E25)))&gt;=1.04,"OUI","NON"),"NON")</f>
        <v>NON</v>
      </c>
    </row>
    <row r="26" spans="1:29" ht="16.5" thickBot="1">
      <c r="A26" s="1">
        <f t="shared" si="0"/>
        <v>43820</v>
      </c>
      <c r="B26" s="116" t="str">
        <f>Saisie!B25</f>
        <v/>
      </c>
      <c r="C26" s="18" t="str">
        <f>IF(Saisie!G25&lt;&gt;"",IF(data!AC28=data!$T$3,IF(data!AD28=data!$T$3,IF(data!AE28=data!$T$3,"OUI","NON"),"NON"),"NON"),"")</f>
        <v/>
      </c>
      <c r="D26" s="123" t="str">
        <f>IF(Saisie!E25&lt;&gt;"",Saisie!E25,"")</f>
        <v/>
      </c>
      <c r="E26" s="166"/>
      <c r="F26" s="156"/>
      <c r="G26" s="162"/>
      <c r="H26" s="96"/>
      <c r="I26" s="97"/>
      <c r="J26" s="98"/>
      <c r="K26" s="99"/>
      <c r="L26" s="162"/>
      <c r="M26" s="91"/>
      <c r="N26" s="92"/>
      <c r="O26" s="92"/>
      <c r="P26" s="159"/>
      <c r="Q26" s="91"/>
      <c r="R26" s="92"/>
      <c r="S26" s="159"/>
      <c r="T26" s="96"/>
      <c r="U26" s="97"/>
      <c r="V26" s="98"/>
      <c r="W26" s="164"/>
      <c r="X26" s="46" t="str">
        <f>IF(D26=data!$T$2,IF(Saisie!G25&lt;=0.42,IF((Saisie!G25+Saisie!D25)&gt;=0.58,"OUI","NON"),"NON"),"NON")</f>
        <v>NON</v>
      </c>
      <c r="Y26" s="58" t="str">
        <f>IF(D26=data!$T$2,IF(Saisie!G25&lt;=0.71,IF((Saisie!G25+Saisie!D25)&gt;=0.88,"OUI","NON"),"NON"),"NON")</f>
        <v>NON</v>
      </c>
      <c r="Z26" s="104" t="str">
        <f>IF(Saisie!G25&lt;&gt;"",IF(Saisie!G25&lt;0.21,"OUI","NON"),"NON")</f>
        <v>NON</v>
      </c>
      <c r="AA26" s="105" t="str">
        <f>IF(Saisie!AD25&gt;=0.33,IF(Frais!D26=data!$T$2,IF(X26=data!$T$2,IF(Y26=data!$T$2,IF(Z26=data!$T$2,"OUI","NON"),"NON"),"NON"),"NON"),"NON")</f>
        <v>NON</v>
      </c>
      <c r="AB26" s="105" t="str">
        <f>IF(Saisie!G25&lt;&gt;"",IF(Saisie!G25&lt;=0.084,"OUI","NON"),"NON")</f>
        <v>NON</v>
      </c>
      <c r="AC26" s="106" t="str">
        <f>IF(Saisie!G25&lt;&gt;"",IF((Saisie!G25+(Saisie!AD25-(Frais!F26-Frais!E26)))&gt;=1.04,"OUI","NON"),"NON")</f>
        <v>NON</v>
      </c>
    </row>
    <row r="27" spans="1:29" ht="16.5" thickBot="1">
      <c r="A27" s="1">
        <f t="shared" si="0"/>
        <v>43821</v>
      </c>
      <c r="B27" s="116" t="str">
        <f>Saisie!B26</f>
        <v/>
      </c>
      <c r="C27" s="18" t="str">
        <f>IF(Saisie!G26&lt;&gt;"",IF(data!AC29=data!$T$3,IF(data!AD29=data!$T$3,IF(data!AE29=data!$T$3,"OUI","NON"),"NON"),"NON"),"")</f>
        <v/>
      </c>
      <c r="D27" s="123" t="str">
        <f>IF(Saisie!E26&lt;&gt;"",Saisie!E26,"")</f>
        <v/>
      </c>
      <c r="E27" s="166"/>
      <c r="F27" s="156"/>
      <c r="G27" s="162"/>
      <c r="H27" s="96"/>
      <c r="I27" s="97"/>
      <c r="J27" s="98"/>
      <c r="K27" s="99"/>
      <c r="L27" s="162"/>
      <c r="M27" s="91"/>
      <c r="N27" s="92"/>
      <c r="O27" s="92"/>
      <c r="P27" s="159"/>
      <c r="Q27" s="91"/>
      <c r="R27" s="92"/>
      <c r="S27" s="159"/>
      <c r="T27" s="96"/>
      <c r="U27" s="97"/>
      <c r="V27" s="98"/>
      <c r="W27" s="164"/>
      <c r="X27" s="46" t="str">
        <f>IF(D27=data!$T$2,IF(Saisie!G26&lt;=0.42,IF((Saisie!G26+Saisie!D26)&gt;=0.58,"OUI","NON"),"NON"),"NON")</f>
        <v>NON</v>
      </c>
      <c r="Y27" s="58" t="str">
        <f>IF(D27=data!$T$2,IF(Saisie!G26&lt;=0.71,IF((Saisie!G26+Saisie!D26)&gt;=0.88,"OUI","NON"),"NON"),"NON")</f>
        <v>NON</v>
      </c>
      <c r="Z27" s="104" t="str">
        <f>IF(Saisie!G26&lt;&gt;"",IF(Saisie!G26&lt;0.21,"OUI","NON"),"NON")</f>
        <v>NON</v>
      </c>
      <c r="AA27" s="105" t="str">
        <f>IF(Saisie!AD26&gt;=0.33,IF(Frais!D27=data!$T$2,IF(X27=data!$T$2,IF(Y27=data!$T$2,IF(Z27=data!$T$2,"OUI","NON"),"NON"),"NON"),"NON"),"NON")</f>
        <v>NON</v>
      </c>
      <c r="AB27" s="105" t="str">
        <f>IF(Saisie!G26&lt;&gt;"",IF(Saisie!G26&lt;=0.084,"OUI","NON"),"NON")</f>
        <v>NON</v>
      </c>
      <c r="AC27" s="106" t="str">
        <f>IF(Saisie!G26&lt;&gt;"",IF((Saisie!G26+(Saisie!AD26-(Frais!F27-Frais!E27)))&gt;=1.04,"OUI","NON"),"NON")</f>
        <v>NON</v>
      </c>
    </row>
    <row r="28" spans="1:29" ht="16.5" thickBot="1">
      <c r="A28" s="1">
        <f t="shared" si="0"/>
        <v>43822</v>
      </c>
      <c r="B28" s="116" t="str">
        <f>Saisie!B27</f>
        <v/>
      </c>
      <c r="C28" s="18" t="str">
        <f>IF(Saisie!G27&lt;&gt;"",IF(data!AC30=data!$T$3,IF(data!AD30=data!$T$3,IF(data!AE30=data!$T$3,"OUI","NON"),"NON"),"NON"),"")</f>
        <v/>
      </c>
      <c r="D28" s="123" t="str">
        <f>IF(Saisie!E27&lt;&gt;"",Saisie!E27,"")</f>
        <v/>
      </c>
      <c r="E28" s="166"/>
      <c r="F28" s="156"/>
      <c r="G28" s="162"/>
      <c r="H28" s="96"/>
      <c r="I28" s="97"/>
      <c r="J28" s="98"/>
      <c r="K28" s="99"/>
      <c r="L28" s="162"/>
      <c r="M28" s="91"/>
      <c r="N28" s="92"/>
      <c r="O28" s="92"/>
      <c r="P28" s="159"/>
      <c r="Q28" s="91"/>
      <c r="R28" s="92"/>
      <c r="S28" s="159"/>
      <c r="T28" s="96"/>
      <c r="U28" s="97"/>
      <c r="V28" s="98"/>
      <c r="W28" s="164"/>
      <c r="X28" s="46" t="str">
        <f>IF(D28=data!$T$2,IF(Saisie!G27&lt;=0.42,IF((Saisie!G27+Saisie!D27)&gt;=0.58,"OUI","NON"),"NON"),"NON")</f>
        <v>NON</v>
      </c>
      <c r="Y28" s="58" t="str">
        <f>IF(D28=data!$T$2,IF(Saisie!G27&lt;=0.71,IF((Saisie!G27+Saisie!D27)&gt;=0.88,"OUI","NON"),"NON"),"NON")</f>
        <v>NON</v>
      </c>
      <c r="Z28" s="104" t="str">
        <f>IF(Saisie!G27&lt;&gt;"",IF(Saisie!G27&lt;0.21,"OUI","NON"),"NON")</f>
        <v>NON</v>
      </c>
      <c r="AA28" s="105" t="str">
        <f>IF(Saisie!AD27&gt;=0.33,IF(Frais!D28=data!$T$2,IF(X28=data!$T$2,IF(Y28=data!$T$2,IF(Z28=data!$T$2,"OUI","NON"),"NON"),"NON"),"NON"),"NON")</f>
        <v>NON</v>
      </c>
      <c r="AB28" s="105" t="str">
        <f>IF(Saisie!G27&lt;&gt;"",IF(Saisie!G27&lt;=0.084,"OUI","NON"),"NON")</f>
        <v>NON</v>
      </c>
      <c r="AC28" s="106" t="str">
        <f>IF(Saisie!G27&lt;&gt;"",IF((Saisie!G27+(Saisie!AD27-(Frais!F28-Frais!E28)))&gt;=1.04,"OUI","NON"),"NON")</f>
        <v>NON</v>
      </c>
    </row>
    <row r="29" spans="1:29" ht="16.5" thickBot="1">
      <c r="A29" s="1">
        <f t="shared" si="0"/>
        <v>43823</v>
      </c>
      <c r="B29" s="116" t="str">
        <f>Saisie!B28</f>
        <v/>
      </c>
      <c r="C29" s="18" t="str">
        <f>IF(Saisie!G28&lt;&gt;"",IF(data!AC31=data!$T$3,IF(data!AD31=data!$T$3,IF(data!AE31=data!$T$3,"OUI","NON"),"NON"),"NON"),"")</f>
        <v/>
      </c>
      <c r="D29" s="123" t="str">
        <f>IF(Saisie!E28&lt;&gt;"",Saisie!E28,"")</f>
        <v/>
      </c>
      <c r="E29" s="166"/>
      <c r="F29" s="156"/>
      <c r="G29" s="162"/>
      <c r="H29" s="96"/>
      <c r="I29" s="97"/>
      <c r="J29" s="98"/>
      <c r="K29" s="99"/>
      <c r="L29" s="162"/>
      <c r="M29" s="91"/>
      <c r="N29" s="92"/>
      <c r="O29" s="92"/>
      <c r="P29" s="159"/>
      <c r="Q29" s="91"/>
      <c r="R29" s="92"/>
      <c r="S29" s="159"/>
      <c r="T29" s="96"/>
      <c r="U29" s="97"/>
      <c r="V29" s="98"/>
      <c r="W29" s="164"/>
      <c r="X29" s="46" t="str">
        <f>IF(D29=data!$T$2,IF(Saisie!G28&lt;=0.42,IF((Saisie!G28+Saisie!D28)&gt;=0.58,"OUI","NON"),"NON"),"NON")</f>
        <v>NON</v>
      </c>
      <c r="Y29" s="58" t="str">
        <f>IF(D29=data!$T$2,IF(Saisie!G28&lt;=0.71,IF((Saisie!G28+Saisie!D28)&gt;=0.88,"OUI","NON"),"NON"),"NON")</f>
        <v>NON</v>
      </c>
      <c r="Z29" s="104" t="str">
        <f>IF(Saisie!G28&lt;&gt;"",IF(Saisie!G28&lt;0.21,"OUI","NON"),"NON")</f>
        <v>NON</v>
      </c>
      <c r="AA29" s="105" t="str">
        <f>IF(Saisie!AD28&gt;=0.33,IF(Frais!D29=data!$T$2,IF(X29=data!$T$2,IF(Y29=data!$T$2,IF(Z29=data!$T$2,"OUI","NON"),"NON"),"NON"),"NON"),"NON")</f>
        <v>NON</v>
      </c>
      <c r="AB29" s="105" t="str">
        <f>IF(Saisie!G28&lt;&gt;"",IF(Saisie!G28&lt;=0.084,"OUI","NON"),"NON")</f>
        <v>NON</v>
      </c>
      <c r="AC29" s="106" t="str">
        <f>IF(Saisie!G28&lt;&gt;"",IF((Saisie!G28+(Saisie!AD28-(Frais!F29-Frais!E29)))&gt;=1.04,"OUI","NON"),"NON")</f>
        <v>NON</v>
      </c>
    </row>
    <row r="30" spans="1:29" ht="16.5" thickBot="1">
      <c r="A30" s="1">
        <f t="shared" si="0"/>
        <v>43824</v>
      </c>
      <c r="B30" s="116" t="str">
        <f>Saisie!B29</f>
        <v/>
      </c>
      <c r="C30" s="18" t="str">
        <f>IF(Saisie!G29&lt;&gt;"",IF(data!AC32=data!$T$3,IF(data!AD32=data!$T$3,IF(data!AE32=data!$T$3,"OUI","NON"),"NON"),"NON"),"")</f>
        <v/>
      </c>
      <c r="D30" s="123" t="str">
        <f>IF(Saisie!E29&lt;&gt;"",Saisie!E29,"")</f>
        <v/>
      </c>
      <c r="E30" s="166"/>
      <c r="F30" s="156"/>
      <c r="G30" s="162"/>
      <c r="H30" s="96"/>
      <c r="I30" s="97"/>
      <c r="J30" s="98"/>
      <c r="K30" s="99"/>
      <c r="L30" s="162"/>
      <c r="M30" s="91"/>
      <c r="N30" s="92"/>
      <c r="O30" s="92"/>
      <c r="P30" s="159"/>
      <c r="Q30" s="91"/>
      <c r="R30" s="92"/>
      <c r="S30" s="159"/>
      <c r="T30" s="96"/>
      <c r="U30" s="97"/>
      <c r="V30" s="98"/>
      <c r="W30" s="164"/>
      <c r="X30" s="46" t="str">
        <f>IF(D30=data!$T$2,IF(Saisie!G29&lt;=0.42,IF((Saisie!G29+Saisie!D29)&gt;=0.58,"OUI","NON"),"NON"),"NON")</f>
        <v>NON</v>
      </c>
      <c r="Y30" s="58" t="str">
        <f>IF(D30=data!$T$2,IF(Saisie!G29&lt;=0.71,IF((Saisie!G29+Saisie!D29)&gt;=0.88,"OUI","NON"),"NON"),"NON")</f>
        <v>NON</v>
      </c>
      <c r="Z30" s="104" t="str">
        <f>IF(Saisie!G29&lt;&gt;"",IF(Saisie!G29&lt;0.21,"OUI","NON"),"NON")</f>
        <v>NON</v>
      </c>
      <c r="AA30" s="105" t="str">
        <f>IF(Saisie!AD29&gt;=0.33,IF(Frais!D30=data!$T$2,IF(X30=data!$T$2,IF(Y30=data!$T$2,IF(Z30=data!$T$2,"OUI","NON"),"NON"),"NON"),"NON"),"NON")</f>
        <v>NON</v>
      </c>
      <c r="AB30" s="105" t="str">
        <f>IF(Saisie!G29&lt;&gt;"",IF(Saisie!G29&lt;=0.084,"OUI","NON"),"NON")</f>
        <v>NON</v>
      </c>
      <c r="AC30" s="106" t="str">
        <f>IF(Saisie!G29&lt;&gt;"",IF((Saisie!G29+(Saisie!AD29-(Frais!F30-Frais!E30)))&gt;=1.04,"OUI","NON"),"NON")</f>
        <v>NON</v>
      </c>
    </row>
    <row r="31" spans="1:29" ht="16.5" thickBot="1">
      <c r="A31" s="1">
        <f t="shared" si="0"/>
        <v>43825</v>
      </c>
      <c r="B31" s="116" t="str">
        <f>Saisie!B30</f>
        <v/>
      </c>
      <c r="C31" s="18" t="str">
        <f>IF(Saisie!G30&lt;&gt;"",IF(data!AC33=data!$T$3,IF(data!AD33=data!$T$3,IF(data!AE33=data!$T$3,"OUI","NON"),"NON"),"NON"),"")</f>
        <v/>
      </c>
      <c r="D31" s="123" t="str">
        <f>IF(Saisie!E30&lt;&gt;"",Saisie!E30,"")</f>
        <v/>
      </c>
      <c r="E31" s="166"/>
      <c r="F31" s="156"/>
      <c r="G31" s="162"/>
      <c r="H31" s="96"/>
      <c r="I31" s="97"/>
      <c r="J31" s="98"/>
      <c r="K31" s="99"/>
      <c r="L31" s="162"/>
      <c r="M31" s="91"/>
      <c r="N31" s="92"/>
      <c r="O31" s="92"/>
      <c r="P31" s="159"/>
      <c r="Q31" s="91"/>
      <c r="R31" s="92"/>
      <c r="S31" s="159"/>
      <c r="T31" s="96"/>
      <c r="U31" s="97"/>
      <c r="V31" s="98"/>
      <c r="W31" s="164"/>
      <c r="X31" s="46" t="str">
        <f>IF(D31=data!$T$2,IF(Saisie!G30&lt;=0.42,IF((Saisie!G30+Saisie!D30)&gt;=0.58,"OUI","NON"),"NON"),"NON")</f>
        <v>NON</v>
      </c>
      <c r="Y31" s="58" t="str">
        <f>IF(D31=data!$T$2,IF(Saisie!G30&lt;=0.71,IF((Saisie!G30+Saisie!D30)&gt;=0.88,"OUI","NON"),"NON"),"NON")</f>
        <v>NON</v>
      </c>
      <c r="Z31" s="104" t="str">
        <f>IF(Saisie!G30&lt;&gt;"",IF(Saisie!G30&lt;0.21,"OUI","NON"),"NON")</f>
        <v>NON</v>
      </c>
      <c r="AA31" s="105" t="str">
        <f>IF(Saisie!AD30&gt;=0.33,IF(Frais!D31=data!$T$2,IF(X31=data!$T$2,IF(Y31=data!$T$2,IF(Z31=data!$T$2,"OUI","NON"),"NON"),"NON"),"NON"),"NON")</f>
        <v>NON</v>
      </c>
      <c r="AB31" s="105" t="str">
        <f>IF(Saisie!G30&lt;&gt;"",IF(Saisie!G30&lt;=0.084,"OUI","NON"),"NON")</f>
        <v>NON</v>
      </c>
      <c r="AC31" s="106" t="str">
        <f>IF(Saisie!G30&lt;&gt;"",IF((Saisie!G30+(Saisie!AD30-(Frais!F31-Frais!E31)))&gt;=1.04,"OUI","NON"),"NON")</f>
        <v>NON</v>
      </c>
    </row>
    <row r="32" spans="1:29" ht="16.5" thickBot="1">
      <c r="A32" s="1">
        <f t="shared" si="0"/>
        <v>43826</v>
      </c>
      <c r="B32" s="116" t="str">
        <f>Saisie!B31</f>
        <v/>
      </c>
      <c r="C32" s="18" t="str">
        <f>IF(Saisie!G31&lt;&gt;"",IF(data!AC34=data!$T$3,IF(data!AD34=data!$T$3,IF(data!AE34=data!$T$3,"OUI","NON"),"NON"),"NON"),"")</f>
        <v/>
      </c>
      <c r="D32" s="123" t="str">
        <f>IF(Saisie!E31&lt;&gt;"",Saisie!E31,"")</f>
        <v/>
      </c>
      <c r="E32" s="166"/>
      <c r="F32" s="156"/>
      <c r="G32" s="162"/>
      <c r="H32" s="96"/>
      <c r="I32" s="97"/>
      <c r="J32" s="98"/>
      <c r="K32" s="99"/>
      <c r="L32" s="162"/>
      <c r="M32" s="91"/>
      <c r="N32" s="92"/>
      <c r="O32" s="92"/>
      <c r="P32" s="159"/>
      <c r="Q32" s="91"/>
      <c r="R32" s="92"/>
      <c r="S32" s="159"/>
      <c r="T32" s="96"/>
      <c r="U32" s="97"/>
      <c r="V32" s="98"/>
      <c r="W32" s="164"/>
      <c r="X32" s="46" t="str">
        <f>IF(D32=data!$T$2,IF(Saisie!G31&lt;=0.42,IF((Saisie!G31+Saisie!D31)&gt;=0.58,"OUI","NON"),"NON"),"NON")</f>
        <v>NON</v>
      </c>
      <c r="Y32" s="58" t="str">
        <f>IF(D32=data!$T$2,IF(Saisie!G31&lt;=0.71,IF((Saisie!G31+Saisie!D31)&gt;=0.88,"OUI","NON"),"NON"),"NON")</f>
        <v>NON</v>
      </c>
      <c r="Z32" s="104" t="str">
        <f>IF(Saisie!G31&lt;&gt;"",IF(Saisie!G31&lt;0.21,"OUI","NON"),"NON")</f>
        <v>NON</v>
      </c>
      <c r="AA32" s="105" t="str">
        <f>IF(Saisie!AD31&gt;=0.33,IF(Frais!D32=data!$T$2,IF(X32=data!$T$2,IF(Y32=data!$T$2,IF(Z32=data!$T$2,"OUI","NON"),"NON"),"NON"),"NON"),"NON")</f>
        <v>NON</v>
      </c>
      <c r="AB32" s="105" t="str">
        <f>IF(Saisie!G31&lt;&gt;"",IF(Saisie!G31&lt;=0.084,"OUI","NON"),"NON")</f>
        <v>NON</v>
      </c>
      <c r="AC32" s="106" t="str">
        <f>IF(Saisie!G31&lt;&gt;"",IF((Saisie!G31+(Saisie!AD31-(Frais!F32-Frais!E32)))&gt;=1.04,"OUI","NON"),"NON")</f>
        <v>NON</v>
      </c>
    </row>
    <row r="33" spans="1:29" ht="16.5" thickBot="1">
      <c r="A33" s="1">
        <f t="shared" si="0"/>
        <v>43827</v>
      </c>
      <c r="B33" s="116" t="str">
        <f>Saisie!B32</f>
        <v/>
      </c>
      <c r="C33" s="18" t="str">
        <f>IF(Saisie!G32&lt;&gt;"",IF(data!AC35=data!$T$3,IF(data!AD35=data!$T$3,IF(data!AE35=data!$T$3,"OUI","NON"),"NON"),"NON"),"")</f>
        <v/>
      </c>
      <c r="D33" s="123" t="str">
        <f>IF(Saisie!E32&lt;&gt;"",Saisie!E32,"")</f>
        <v/>
      </c>
      <c r="E33" s="166"/>
      <c r="F33" s="156"/>
      <c r="G33" s="162"/>
      <c r="H33" s="96"/>
      <c r="I33" s="97"/>
      <c r="J33" s="98"/>
      <c r="K33" s="99"/>
      <c r="L33" s="162"/>
      <c r="M33" s="91"/>
      <c r="N33" s="92"/>
      <c r="O33" s="92"/>
      <c r="P33" s="159"/>
      <c r="Q33" s="91"/>
      <c r="R33" s="92"/>
      <c r="S33" s="159"/>
      <c r="T33" s="96"/>
      <c r="U33" s="97"/>
      <c r="V33" s="98"/>
      <c r="W33" s="164"/>
      <c r="X33" s="46" t="str">
        <f>IF(D33=data!$T$2,IF(Saisie!G32&lt;=0.42,IF((Saisie!G32+Saisie!D32)&gt;=0.58,"OUI","NON"),"NON"),"NON")</f>
        <v>NON</v>
      </c>
      <c r="Y33" s="58" t="str">
        <f>IF(D33=data!$T$2,IF(Saisie!G32&lt;=0.71,IF((Saisie!G32+Saisie!D32)&gt;=0.88,"OUI","NON"),"NON"),"NON")</f>
        <v>NON</v>
      </c>
      <c r="Z33" s="104" t="str">
        <f>IF(Saisie!G32&lt;&gt;"",IF(Saisie!G32&lt;0.21,"OUI","NON"),"NON")</f>
        <v>NON</v>
      </c>
      <c r="AA33" s="105" t="str">
        <f>IF(Saisie!AD32&gt;=0.33,IF(Frais!D33=data!$T$2,IF(X33=data!$T$2,IF(Y33=data!$T$2,IF(Z33=data!$T$2,"OUI","NON"),"NON"),"NON"),"NON"),"NON")</f>
        <v>NON</v>
      </c>
      <c r="AB33" s="105" t="str">
        <f>IF(Saisie!G32&lt;&gt;"",IF(Saisie!G32&lt;=0.084,"OUI","NON"),"NON")</f>
        <v>NON</v>
      </c>
      <c r="AC33" s="106" t="str">
        <f>IF(Saisie!G32&lt;&gt;"",IF((Saisie!G32+(Saisie!AD32-(Frais!F33-Frais!E33)))&gt;=1.04,"OUI","NON"),"NON")</f>
        <v>NON</v>
      </c>
    </row>
    <row r="34" spans="1:29" ht="16.5" thickBot="1">
      <c r="A34" s="17">
        <f>IF(Saisie!$B$1=data!$Q$2,"",A33+1)</f>
        <v>43828</v>
      </c>
      <c r="B34" s="116" t="str">
        <f>Saisie!B33</f>
        <v/>
      </c>
      <c r="C34" s="18" t="str">
        <f>IF(Saisie!G33&lt;&gt;"",IF(data!AC36=data!$T$3,IF(data!AD36=data!$T$3,IF(data!AE36=data!$T$3,"OUI","NON"),"NON"),"NON"),"")</f>
        <v/>
      </c>
      <c r="D34" s="123" t="str">
        <f>IF(Saisie!E33&lt;&gt;"",Saisie!E33,"")</f>
        <v/>
      </c>
      <c r="E34" s="166"/>
      <c r="F34" s="156"/>
      <c r="G34" s="162"/>
      <c r="H34" s="96"/>
      <c r="I34" s="97"/>
      <c r="J34" s="98"/>
      <c r="K34" s="99"/>
      <c r="L34" s="162"/>
      <c r="M34" s="91"/>
      <c r="N34" s="92"/>
      <c r="O34" s="92"/>
      <c r="P34" s="159"/>
      <c r="Q34" s="91"/>
      <c r="R34" s="92"/>
      <c r="S34" s="159"/>
      <c r="T34" s="96"/>
      <c r="U34" s="97"/>
      <c r="V34" s="98"/>
      <c r="W34" s="164"/>
      <c r="X34" s="46" t="str">
        <f>IF(D34=data!$T$2,IF(Saisie!G33&lt;=0.42,IF((Saisie!G33+Saisie!D33)&gt;=0.58,"OUI","NON"),"NON"),"NON")</f>
        <v>NON</v>
      </c>
      <c r="Y34" s="58" t="str">
        <f>IF(D34=data!$T$2,IF(Saisie!G33&lt;=0.71,IF((Saisie!G33+Saisie!D33)&gt;=0.88,"OUI","NON"),"NON"),"NON")</f>
        <v>NON</v>
      </c>
      <c r="Z34" s="104" t="str">
        <f>IF(Saisie!G33&lt;&gt;"",IF(Saisie!G33&lt;0.21,"OUI","NON"),"NON")</f>
        <v>NON</v>
      </c>
      <c r="AA34" s="105" t="str">
        <f>IF(Saisie!AD33&gt;=0.33,IF(Frais!D34=data!$T$2,IF(X34=data!$T$2,IF(Y34=data!$T$2,IF(Z34=data!$T$2,"OUI","NON"),"NON"),"NON"),"NON"),"NON")</f>
        <v>NON</v>
      </c>
      <c r="AB34" s="105" t="str">
        <f>IF(Saisie!G33&lt;&gt;"",IF(Saisie!G33&lt;=0.084,"OUI","NON"),"NON")</f>
        <v>NON</v>
      </c>
      <c r="AC34" s="106" t="str">
        <f>IF(Saisie!G33&lt;&gt;"",IF((Saisie!G33+(Saisie!AD33-(Frais!F34-Frais!E34)))&gt;=1.04,"OUI","NON"),"NON")</f>
        <v>NON</v>
      </c>
    </row>
    <row r="35" spans="1:29" ht="16.5" thickBot="1">
      <c r="A35" s="1">
        <f>IF(A34=data!$Q$4,"",A34+1)</f>
        <v>43829</v>
      </c>
      <c r="B35" s="116" t="str">
        <f>Saisie!B34</f>
        <v/>
      </c>
      <c r="C35" s="18" t="str">
        <f>IF(Saisie!G34&lt;&gt;"",IF(data!AC37=data!$T$3,IF(data!AD37=data!$T$3,IF(data!AE37=data!$T$3,"OUI","NON"),"NON"),"NON"),"")</f>
        <v/>
      </c>
      <c r="D35" s="123" t="str">
        <f>IF(Saisie!E34&lt;&gt;"",Saisie!E34,"")</f>
        <v/>
      </c>
      <c r="E35" s="166"/>
      <c r="F35" s="156"/>
      <c r="G35" s="162"/>
      <c r="H35" s="96"/>
      <c r="I35" s="97"/>
      <c r="J35" s="98"/>
      <c r="K35" s="99"/>
      <c r="L35" s="162"/>
      <c r="M35" s="91"/>
      <c r="N35" s="92"/>
      <c r="O35" s="92"/>
      <c r="P35" s="159"/>
      <c r="Q35" s="91"/>
      <c r="R35" s="92"/>
      <c r="S35" s="159"/>
      <c r="T35" s="96"/>
      <c r="U35" s="97"/>
      <c r="V35" s="98"/>
      <c r="W35" s="164"/>
      <c r="X35" s="46" t="str">
        <f>IF(D35=data!$T$2,IF(Saisie!G34&lt;=0.42,IF((Saisie!G34+Saisie!D34)&gt;=0.58,"OUI","NON"),"NON"),"NON")</f>
        <v>NON</v>
      </c>
      <c r="Y35" s="58" t="str">
        <f>IF(D35=data!$T$2,IF(Saisie!G34&lt;=0.71,IF((Saisie!G34+Saisie!D34)&gt;=0.88,"OUI","NON"),"NON"),"NON")</f>
        <v>NON</v>
      </c>
      <c r="Z35" s="104" t="str">
        <f>IF(Saisie!G34&lt;&gt;"",IF(Saisie!G34&lt;0.21,"OUI","NON"),"NON")</f>
        <v>NON</v>
      </c>
      <c r="AA35" s="105" t="str">
        <f>IF(Saisie!AD34&gt;=0.33,IF(Frais!D35=data!$T$2,IF(X35=data!$T$2,IF(Y35=data!$T$2,IF(Z35=data!$T$2,"OUI","NON"),"NON"),"NON"),"NON"),"NON")</f>
        <v>NON</v>
      </c>
      <c r="AB35" s="105" t="str">
        <f>IF(Saisie!G34&lt;&gt;"",IF(Saisie!G34&lt;=0.084,"OUI","NON"),"NON")</f>
        <v>NON</v>
      </c>
      <c r="AC35" s="106" t="str">
        <f>IF(Saisie!G34&lt;&gt;"",IF((Saisie!G34+(Saisie!AD34-(Frais!F35-Frais!E35)))&gt;=1.04,"OUI","NON"),"NON")</f>
        <v>NON</v>
      </c>
    </row>
    <row r="36" spans="1:29" ht="16.5" thickBot="1">
      <c r="A36" s="1">
        <f>IF(A35=data!$Q$4,"",IF(Saisie!B1=data!$O$2,"",IF(Saisie!B1=data!$O$3,"",IF(Saisie!B1=data!$O$4,"",IF(Saisie!B1=data!$O$5,"",A35+1)))))</f>
        <v>43830</v>
      </c>
      <c r="B36" s="116" t="str">
        <f>Saisie!B35</f>
        <v/>
      </c>
      <c r="C36" s="18" t="str">
        <f>IF(Saisie!G35&lt;&gt;"",IF(data!AC38=data!$T$3,IF(data!AD38=data!$T$3,IF(data!AE38=data!$T$3,"OUI","NON"),"NON"),"NON"),"")</f>
        <v/>
      </c>
      <c r="D36" s="124" t="str">
        <f>IF(Saisie!E35&lt;&gt;"",Saisie!E35,"")</f>
        <v/>
      </c>
      <c r="E36" s="167"/>
      <c r="F36" s="157"/>
      <c r="G36" s="163"/>
      <c r="I36" s="107"/>
      <c r="J36" s="108"/>
      <c r="K36" s="109"/>
      <c r="L36" s="163"/>
      <c r="M36" s="93"/>
      <c r="N36" s="94"/>
      <c r="O36" s="94"/>
      <c r="P36" s="160"/>
      <c r="Q36" s="93"/>
      <c r="R36" s="94"/>
      <c r="S36" s="160"/>
      <c r="U36" s="107"/>
      <c r="V36" s="108"/>
      <c r="W36" s="165"/>
      <c r="X36" s="46" t="str">
        <f>IF(D36=data!$T$2,IF(Saisie!G35&lt;=0.42,IF((Saisie!G35+Saisie!D35)&gt;=0.58,"OUI","NON"),"NON"),"NON")</f>
        <v>NON</v>
      </c>
      <c r="Y36" s="58" t="str">
        <f>IF(D36=data!$T$2,IF(Saisie!G35&lt;=0.71,IF((Saisie!G35+Saisie!D35)&gt;=0.88,"OUI","NON"),"NON"),"NON")</f>
        <v>NON</v>
      </c>
      <c r="Z36" s="104" t="str">
        <f>IF(Saisie!G35&lt;&gt;"",IF(Saisie!G35&lt;0.21,"OUI","NON"),"NON")</f>
        <v>NON</v>
      </c>
      <c r="AA36" s="105" t="str">
        <f>IF(Saisie!AD35&gt;=0.33,IF(Frais!D36=data!$T$2,IF(X36=data!$T$2,IF(Y36=data!$T$2,IF(Z36=data!$T$2,"OUI","NON"),"NON"),"NON"),"NON"),"NON")</f>
        <v>NON</v>
      </c>
      <c r="AB36" s="105" t="str">
        <f>IF(Saisie!G35&lt;&gt;"",IF(Saisie!G35&lt;=0.084,"OUI","NON"),"NON")</f>
        <v>NON</v>
      </c>
      <c r="AC36" s="106" t="str">
        <f>IF(Saisie!G35&lt;&gt;"",IF((Saisie!G35+(Saisie!AD35-(Frais!F36-Frais!E36)))&gt;=1.04,"OUI","NON"),"NON")</f>
        <v>NON</v>
      </c>
    </row>
    <row r="37" spans="1:29" s="86" customFormat="1" ht="16.5" thickBot="1">
      <c r="A37" s="110"/>
      <c r="B37" s="115"/>
      <c r="W37" s="111" t="s">
        <v>94</v>
      </c>
      <c r="X37" s="268">
        <f>COUNTIF(X6:Y36,"OUI")</f>
        <v>0</v>
      </c>
      <c r="Y37" s="269"/>
      <c r="Z37" s="112">
        <f>COUNTIF(Z6:Z36,"OUI")</f>
        <v>0</v>
      </c>
      <c r="AA37" s="112">
        <f>COUNTIF(AA6:AA36,"OUI")</f>
        <v>0</v>
      </c>
      <c r="AB37" s="269">
        <f>COUNTIF(AB6:AC36,"OUI")</f>
        <v>0</v>
      </c>
      <c r="AC37" s="273"/>
    </row>
    <row r="38" spans="1:29" s="86" customFormat="1">
      <c r="A38" s="110"/>
      <c r="B38" s="113"/>
      <c r="X38" s="39"/>
    </row>
    <row r="39" spans="1:29" s="86" customFormat="1">
      <c r="A39" s="110"/>
      <c r="B39" s="113"/>
      <c r="X39" s="39"/>
    </row>
    <row r="40" spans="1:29" s="86" customFormat="1">
      <c r="B40" s="113"/>
      <c r="X40" s="39"/>
    </row>
    <row r="41" spans="1:29" s="86" customFormat="1">
      <c r="B41" s="113"/>
      <c r="X41" s="39"/>
    </row>
    <row r="42" spans="1:29" s="86" customFormat="1">
      <c r="B42" s="113"/>
      <c r="X42" s="39"/>
    </row>
    <row r="43" spans="1:29" s="86" customFormat="1">
      <c r="B43" s="113"/>
      <c r="X43" s="39"/>
    </row>
    <row r="44" spans="1:29" s="86" customFormat="1">
      <c r="B44" s="113"/>
      <c r="X44" s="39"/>
    </row>
    <row r="45" spans="1:29" s="86" customFormat="1">
      <c r="B45" s="113"/>
      <c r="X45" s="39"/>
    </row>
    <row r="46" spans="1:29" s="86" customFormat="1">
      <c r="B46" s="113"/>
      <c r="X46" s="39"/>
    </row>
    <row r="47" spans="1:29" s="86" customFormat="1">
      <c r="B47" s="113"/>
      <c r="X47" s="39"/>
    </row>
    <row r="48" spans="1:29" s="86" customFormat="1">
      <c r="B48" s="113"/>
      <c r="X48" s="39"/>
    </row>
    <row r="49" spans="2:24" s="86" customFormat="1">
      <c r="B49" s="113"/>
      <c r="X49" s="39"/>
    </row>
    <row r="50" spans="2:24" s="86" customFormat="1">
      <c r="B50" s="113"/>
      <c r="X50" s="39"/>
    </row>
    <row r="51" spans="2:24" s="86" customFormat="1">
      <c r="B51" s="113"/>
      <c r="X51" s="39"/>
    </row>
    <row r="52" spans="2:24" s="86" customFormat="1">
      <c r="B52" s="113"/>
      <c r="X52" s="39"/>
    </row>
    <row r="53" spans="2:24" s="86" customFormat="1">
      <c r="B53" s="113"/>
      <c r="X53" s="39"/>
    </row>
    <row r="54" spans="2:24" s="86" customFormat="1">
      <c r="B54" s="113"/>
      <c r="X54" s="39"/>
    </row>
    <row r="55" spans="2:24" s="86" customFormat="1">
      <c r="B55" s="113"/>
      <c r="X55" s="39"/>
    </row>
    <row r="56" spans="2:24" s="86" customFormat="1">
      <c r="B56" s="113"/>
      <c r="X56" s="39"/>
    </row>
    <row r="57" spans="2:24" s="86" customFormat="1">
      <c r="B57" s="113"/>
      <c r="X57" s="39"/>
    </row>
    <row r="58" spans="2:24" s="86" customFormat="1">
      <c r="B58" s="113"/>
      <c r="X58" s="39"/>
    </row>
    <row r="59" spans="2:24" s="86" customFormat="1">
      <c r="B59" s="113"/>
      <c r="X59" s="39"/>
    </row>
    <row r="60" spans="2:24" s="86" customFormat="1">
      <c r="B60" s="113"/>
      <c r="X60" s="39"/>
    </row>
    <row r="61" spans="2:24" s="86" customFormat="1">
      <c r="B61" s="113"/>
      <c r="X61" s="39"/>
    </row>
    <row r="62" spans="2:24" s="86" customFormat="1">
      <c r="B62" s="113"/>
      <c r="X62" s="39"/>
    </row>
    <row r="63" spans="2:24" s="86" customFormat="1">
      <c r="B63" s="113"/>
      <c r="X63" s="39"/>
    </row>
    <row r="64" spans="2:24" s="86" customFormat="1">
      <c r="B64" s="113"/>
      <c r="X64" s="39"/>
    </row>
    <row r="65" spans="2:24" s="86" customFormat="1">
      <c r="B65" s="113"/>
      <c r="X65" s="39"/>
    </row>
    <row r="66" spans="2:24" s="86" customFormat="1">
      <c r="B66" s="113"/>
      <c r="X66" s="39"/>
    </row>
    <row r="67" spans="2:24" s="86" customFormat="1">
      <c r="B67" s="113"/>
      <c r="X67" s="39"/>
    </row>
    <row r="68" spans="2:24" s="86" customFormat="1">
      <c r="B68" s="113"/>
      <c r="X68" s="39"/>
    </row>
    <row r="69" spans="2:24" s="86" customFormat="1">
      <c r="B69" s="113"/>
      <c r="X69" s="39"/>
    </row>
    <row r="70" spans="2:24" s="86" customFormat="1">
      <c r="B70" s="113"/>
      <c r="X70" s="39"/>
    </row>
    <row r="71" spans="2:24" s="86" customFormat="1">
      <c r="B71" s="113"/>
      <c r="X71" s="39"/>
    </row>
    <row r="72" spans="2:24" s="86" customFormat="1">
      <c r="B72" s="113"/>
      <c r="X72" s="39"/>
    </row>
    <row r="73" spans="2:24" s="86" customFormat="1">
      <c r="B73" s="113"/>
      <c r="X73" s="39"/>
    </row>
    <row r="74" spans="2:24" s="86" customFormat="1">
      <c r="B74" s="113"/>
      <c r="X74" s="39"/>
    </row>
    <row r="75" spans="2:24" s="86" customFormat="1">
      <c r="B75" s="113"/>
      <c r="X75" s="39"/>
    </row>
    <row r="76" spans="2:24" s="86" customFormat="1">
      <c r="B76" s="113"/>
      <c r="X76" s="39"/>
    </row>
    <row r="77" spans="2:24" s="86" customFormat="1">
      <c r="B77" s="113"/>
      <c r="X77" s="39"/>
    </row>
    <row r="78" spans="2:24" s="86" customFormat="1">
      <c r="B78" s="113"/>
      <c r="X78" s="39"/>
    </row>
    <row r="79" spans="2:24" s="86" customFormat="1">
      <c r="B79" s="113"/>
      <c r="X79" s="39"/>
    </row>
    <row r="80" spans="2:24" s="86" customFormat="1">
      <c r="B80" s="113"/>
      <c r="X80" s="39"/>
    </row>
    <row r="81" spans="2:24" s="86" customFormat="1">
      <c r="B81" s="113"/>
      <c r="X81" s="39"/>
    </row>
    <row r="82" spans="2:24" s="86" customFormat="1">
      <c r="B82" s="113"/>
      <c r="X82" s="39"/>
    </row>
    <row r="83" spans="2:24" s="86" customFormat="1">
      <c r="B83" s="113"/>
      <c r="X83" s="39"/>
    </row>
    <row r="84" spans="2:24" s="86" customFormat="1">
      <c r="B84" s="113"/>
      <c r="X84" s="39"/>
    </row>
    <row r="85" spans="2:24" s="86" customFormat="1">
      <c r="B85" s="113"/>
      <c r="X85" s="39"/>
    </row>
    <row r="86" spans="2:24" s="86" customFormat="1">
      <c r="B86" s="113"/>
      <c r="X86" s="39"/>
    </row>
    <row r="87" spans="2:24" s="86" customFormat="1">
      <c r="B87" s="113"/>
      <c r="X87" s="39"/>
    </row>
    <row r="88" spans="2:24" s="86" customFormat="1">
      <c r="B88" s="113"/>
      <c r="X88" s="39"/>
    </row>
    <row r="89" spans="2:24" s="86" customFormat="1">
      <c r="B89" s="113"/>
      <c r="X89" s="39"/>
    </row>
    <row r="90" spans="2:24" s="86" customFormat="1">
      <c r="B90" s="113"/>
      <c r="X90" s="39"/>
    </row>
    <row r="91" spans="2:24" s="86" customFormat="1">
      <c r="B91" s="113"/>
      <c r="X91" s="39"/>
    </row>
    <row r="92" spans="2:24" s="86" customFormat="1">
      <c r="B92" s="113"/>
      <c r="X92" s="39"/>
    </row>
    <row r="93" spans="2:24" s="86" customFormat="1">
      <c r="B93" s="113"/>
      <c r="X93" s="39"/>
    </row>
    <row r="94" spans="2:24" s="86" customFormat="1">
      <c r="B94" s="113"/>
      <c r="X94" s="39"/>
    </row>
    <row r="95" spans="2:24" s="86" customFormat="1">
      <c r="B95" s="113"/>
      <c r="X95" s="39"/>
    </row>
    <row r="96" spans="2:24" s="86" customFormat="1">
      <c r="B96" s="113"/>
      <c r="X96" s="39"/>
    </row>
    <row r="97" spans="2:24" s="86" customFormat="1">
      <c r="B97" s="113"/>
      <c r="X97" s="39"/>
    </row>
    <row r="98" spans="2:24" s="86" customFormat="1">
      <c r="B98" s="113"/>
      <c r="X98" s="39"/>
    </row>
    <row r="99" spans="2:24" s="86" customFormat="1">
      <c r="B99" s="113"/>
      <c r="X99" s="39"/>
    </row>
    <row r="100" spans="2:24" s="86" customFormat="1">
      <c r="B100" s="113"/>
      <c r="X100" s="39"/>
    </row>
    <row r="101" spans="2:24" s="86" customFormat="1">
      <c r="B101" s="113"/>
      <c r="X101" s="39"/>
    </row>
    <row r="102" spans="2:24" s="86" customFormat="1">
      <c r="B102" s="113"/>
      <c r="X102" s="39"/>
    </row>
    <row r="103" spans="2:24" s="86" customFormat="1">
      <c r="B103" s="113"/>
      <c r="X103" s="39"/>
    </row>
    <row r="104" spans="2:24" s="86" customFormat="1">
      <c r="B104" s="113"/>
      <c r="X104" s="39"/>
    </row>
    <row r="105" spans="2:24" s="86" customFormat="1">
      <c r="B105" s="113"/>
      <c r="X105" s="39"/>
    </row>
    <row r="106" spans="2:24" s="86" customFormat="1">
      <c r="B106" s="113"/>
      <c r="X106" s="39"/>
    </row>
    <row r="107" spans="2:24" s="86" customFormat="1">
      <c r="B107" s="113"/>
      <c r="X107" s="39"/>
    </row>
    <row r="108" spans="2:24" s="86" customFormat="1">
      <c r="B108" s="113"/>
      <c r="X108" s="39"/>
    </row>
    <row r="109" spans="2:24" s="86" customFormat="1">
      <c r="B109" s="113"/>
      <c r="X109" s="39"/>
    </row>
    <row r="110" spans="2:24" s="86" customFormat="1">
      <c r="B110" s="113"/>
      <c r="X110" s="39"/>
    </row>
    <row r="111" spans="2:24" s="86" customFormat="1">
      <c r="B111" s="113"/>
      <c r="X111" s="39"/>
    </row>
    <row r="112" spans="2:24" s="86" customFormat="1">
      <c r="B112" s="113"/>
      <c r="X112" s="39"/>
    </row>
    <row r="113" spans="2:24" s="86" customFormat="1">
      <c r="B113" s="113"/>
      <c r="X113" s="39"/>
    </row>
    <row r="114" spans="2:24" s="86" customFormat="1">
      <c r="B114" s="113"/>
      <c r="X114" s="39"/>
    </row>
    <row r="115" spans="2:24" s="86" customFormat="1">
      <c r="B115" s="113"/>
      <c r="X115" s="39"/>
    </row>
    <row r="116" spans="2:24" s="86" customFormat="1">
      <c r="B116" s="113"/>
      <c r="X116" s="39"/>
    </row>
    <row r="117" spans="2:24" s="86" customFormat="1">
      <c r="B117" s="113"/>
      <c r="X117" s="39"/>
    </row>
    <row r="118" spans="2:24" s="86" customFormat="1">
      <c r="B118" s="113"/>
      <c r="X118" s="39"/>
    </row>
    <row r="119" spans="2:24" s="86" customFormat="1">
      <c r="B119" s="113"/>
      <c r="X119" s="39"/>
    </row>
    <row r="120" spans="2:24" s="86" customFormat="1">
      <c r="B120" s="113"/>
      <c r="X120" s="39"/>
    </row>
    <row r="121" spans="2:24" s="86" customFormat="1">
      <c r="B121" s="113"/>
      <c r="X121" s="39"/>
    </row>
    <row r="122" spans="2:24" s="86" customFormat="1">
      <c r="B122" s="113"/>
      <c r="X122" s="39"/>
    </row>
    <row r="123" spans="2:24" s="86" customFormat="1">
      <c r="B123" s="113"/>
      <c r="X123" s="39"/>
    </row>
    <row r="124" spans="2:24" s="86" customFormat="1">
      <c r="B124" s="113"/>
      <c r="X124" s="39"/>
    </row>
    <row r="125" spans="2:24" s="86" customFormat="1">
      <c r="B125" s="113"/>
      <c r="X125" s="39"/>
    </row>
    <row r="126" spans="2:24" s="86" customFormat="1">
      <c r="B126" s="113"/>
      <c r="X126" s="39"/>
    </row>
    <row r="127" spans="2:24" s="86" customFormat="1">
      <c r="B127" s="113"/>
      <c r="X127" s="39"/>
    </row>
    <row r="128" spans="2:24" s="86" customFormat="1">
      <c r="B128" s="113"/>
      <c r="X128" s="39"/>
    </row>
    <row r="129" spans="2:24" s="86" customFormat="1">
      <c r="B129" s="113"/>
      <c r="X129" s="39"/>
    </row>
    <row r="130" spans="2:24" s="86" customFormat="1">
      <c r="B130" s="113"/>
      <c r="X130" s="39"/>
    </row>
    <row r="131" spans="2:24" s="86" customFormat="1">
      <c r="B131" s="113"/>
      <c r="X131" s="39"/>
    </row>
    <row r="132" spans="2:24" s="86" customFormat="1">
      <c r="B132" s="113"/>
      <c r="X132" s="39"/>
    </row>
    <row r="133" spans="2:24" s="86" customFormat="1">
      <c r="B133" s="113"/>
      <c r="X133" s="39"/>
    </row>
  </sheetData>
  <sheetProtection selectLockedCells="1"/>
  <mergeCells count="11">
    <mergeCell ref="M4:S4"/>
    <mergeCell ref="U4:W4"/>
    <mergeCell ref="D2:W2"/>
    <mergeCell ref="X5:Y5"/>
    <mergeCell ref="X37:Y37"/>
    <mergeCell ref="X3:AC3"/>
    <mergeCell ref="D4:G4"/>
    <mergeCell ref="I4:L4"/>
    <mergeCell ref="AB5:AC5"/>
    <mergeCell ref="AB37:AC37"/>
    <mergeCell ref="X4:AC4"/>
  </mergeCells>
  <conditionalFormatting sqref="A6:A32">
    <cfRule type="expression" dxfId="31" priority="40">
      <formula>WEEKDAY(A6,2)&gt;5</formula>
    </cfRule>
  </conditionalFormatting>
  <conditionalFormatting sqref="A33 A35:A36">
    <cfRule type="expression" dxfId="30" priority="32">
      <formula>WEEKDAY(A33,2)&gt;5</formula>
    </cfRule>
  </conditionalFormatting>
  <dataValidations count="2">
    <dataValidation allowBlank="1" showErrorMessage="1" promptTitle="Repas" prompt="OUI/NON" sqref="D6:D36" xr:uid="{B0B0EA02-E6D7-4452-B408-28AB21F5F3E5}"/>
    <dataValidation type="list" allowBlank="1" showInputMessage="1" showErrorMessage="1" promptTitle="Essence" prompt="OUI/NON" sqref="Q6:Q36 J6:J36 N6:N36" xr:uid="{307C1AE8-8388-4D54-AB08-A4D576C209C9}">
      <formula1>"OUI , NON"</formula1>
    </dataValidation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9" id="{DEFA7081-9643-4695-9A8E-58CB18B10AF2}">
            <xm:f>NOT(ISNA(VLOOKUP(A6,data!$E$3:$E$15,1,0)))</xm:f>
            <x14:dxf>
              <fill>
                <patternFill>
                  <bgColor rgb="FFFF0000"/>
                </patternFill>
              </fill>
            </x14:dxf>
          </x14:cfRule>
          <xm:sqref>A6:A32</xm:sqref>
        </x14:conditionalFormatting>
        <x14:conditionalFormatting xmlns:xm="http://schemas.microsoft.com/office/excel/2006/main">
          <x14:cfRule type="expression" priority="31" id="{01A1CBDB-6AD5-4260-A6FE-02AE021F5E12}">
            <xm:f>NOT(ISNA(VLOOKUP(A33,data!$E$3:$E$15,1,0)))</xm:f>
            <x14:dxf>
              <fill>
                <patternFill>
                  <bgColor rgb="FFFF0000"/>
                </patternFill>
              </fill>
            </x14:dxf>
          </x14:cfRule>
          <xm:sqref>A33 A35:A36</xm:sqref>
        </x14:conditionalFormatting>
        <x14:conditionalFormatting xmlns:xm="http://schemas.microsoft.com/office/excel/2006/main">
          <x14:cfRule type="expression" priority="28" id="{B052514A-7FA8-4D07-B489-93B3280F8EC3}">
            <xm:f>IF(C6&lt;&gt;data!$U$2,"VRAI","FAUX")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X6:X36</xm:sqref>
        </x14:conditionalFormatting>
        <x14:conditionalFormatting xmlns:xm="http://schemas.microsoft.com/office/excel/2006/main">
          <x14:cfRule type="expression" priority="27" id="{26E437AE-BD54-4B1F-86EE-3F41B222C3E9}">
            <xm:f>IF(C6&lt;&gt;data!$U$2,"VRAI","FAUX")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Y6:Y36</xm:sqref>
        </x14:conditionalFormatting>
        <x14:conditionalFormatting xmlns:xm="http://schemas.microsoft.com/office/excel/2006/main">
          <x14:cfRule type="expression" priority="26" id="{C4141D4D-DC3E-47F2-8E8D-EC5C7FE56F91}">
            <xm:f>IF(C6&lt;&gt;data!$U$2,"VRAI","FAUX")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Z6:Z36</xm:sqref>
        </x14:conditionalFormatting>
        <x14:conditionalFormatting xmlns:xm="http://schemas.microsoft.com/office/excel/2006/main">
          <x14:cfRule type="expression" priority="25" id="{E3220876-DD92-409A-8761-EB2F44D0CBC4}">
            <xm:f>IF(C6&lt;&gt;data!$U$2,"VRAI","FAUX")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AA6:AA36</xm:sqref>
        </x14:conditionalFormatting>
        <x14:conditionalFormatting xmlns:xm="http://schemas.microsoft.com/office/excel/2006/main">
          <x14:cfRule type="expression" priority="24" id="{0812976A-A3A8-414B-B9FA-FE91A9190552}">
            <xm:f>IF(C6&lt;&gt;data!$U$2,"VRAI","FAUX")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AB6:AB36</xm:sqref>
        </x14:conditionalFormatting>
        <x14:conditionalFormatting xmlns:xm="http://schemas.microsoft.com/office/excel/2006/main">
          <x14:cfRule type="expression" priority="23" id="{FB56776E-9B22-4A84-9641-F83A84A78A88}">
            <xm:f>IF(C6&lt;&gt;data!$U$2,"VRAI","FAUX")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AC6:AC36</xm:sqref>
        </x14:conditionalFormatting>
        <x14:conditionalFormatting xmlns:xm="http://schemas.microsoft.com/office/excel/2006/main">
          <x14:cfRule type="expression" priority="22" id="{0627328B-2227-489A-8DEC-33359A1F7278}">
            <xm:f>NOT(ISNA(VLOOKUP(B6,data!$U$2,1,0)))</xm:f>
            <x14:dxf>
              <font>
                <color theme="1"/>
              </font>
              <fill>
                <patternFill>
                  <bgColor rgb="FF92D050"/>
                </patternFill>
              </fill>
            </x14:dxf>
          </x14:cfRule>
          <xm:sqref>B6:C36</xm:sqref>
        </x14:conditionalFormatting>
        <x14:conditionalFormatting xmlns:xm="http://schemas.microsoft.com/office/excel/2006/main">
          <x14:cfRule type="expression" priority="6" id="{AAFC7F5C-3E83-4C53-B49C-2C1D7C545F75}">
            <xm:f>NOT(ISNA(VLOOKUP(B1,data!$T$2,1,0)))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B6:B36 C1:C1048576</xm:sqref>
        </x14:conditionalFormatting>
      </x14:conditionalFormattings>
    </ex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B2841F39-44FB-4C1E-A26F-9E43B040BCE2}">
          <x14:formula1>
            <xm:f>data!$X$2:$X$35</xm:f>
          </x14:formula1>
          <xm:sqref>E6:F36</xm:sqref>
        </x14:dataValidation>
      </x14:dataValidations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6B4DCA9-F706-4626-A638-C7DDD469A7EC}">
  <dimension ref="A1:DO132"/>
  <sheetViews>
    <sheetView zoomScaleNormal="100" workbookViewId="0">
      <pane xSplit="5" ySplit="4" topLeftCell="F5" activePane="bottomRight" state="frozenSplit"/>
      <selection pane="topRight" activeCell="I1" sqref="I1"/>
      <selection pane="bottomLeft" activeCell="A8" sqref="A8"/>
      <selection pane="bottomRight" activeCell="A27" sqref="A27"/>
    </sheetView>
  </sheetViews>
  <sheetFormatPr baseColWidth="10" defaultRowHeight="15"/>
  <cols>
    <col min="1" max="1" width="13.5703125" style="173" customWidth="1"/>
    <col min="2" max="2" width="15" style="173" customWidth="1"/>
    <col min="3" max="3" width="11.42578125" style="173"/>
    <col min="4" max="4" width="11.42578125" style="210"/>
    <col min="5" max="7" width="11.42578125" style="173"/>
    <col min="8" max="8" width="11.7109375" style="173" customWidth="1"/>
    <col min="9" max="10" width="11.42578125" style="173"/>
    <col min="11" max="11" width="12.140625" style="173" customWidth="1"/>
    <col min="12" max="12" width="14.85546875" style="173" customWidth="1"/>
    <col min="13" max="18" width="12.140625" style="173" customWidth="1"/>
    <col min="19" max="20" width="11.42578125" style="173"/>
    <col min="21" max="21" width="9" style="173" customWidth="1"/>
    <col min="22" max="22" width="23.5703125" style="79" customWidth="1"/>
    <col min="23" max="23" width="26" style="173" customWidth="1"/>
    <col min="24" max="27" width="11.42578125" style="173"/>
    <col min="28" max="86" width="11.42578125" style="170"/>
    <col min="87" max="16384" width="11.42578125" style="173"/>
  </cols>
  <sheetData>
    <row r="1" spans="1:119" s="170" customFormat="1" ht="2.25" customHeight="1" thickBot="1">
      <c r="D1" s="171"/>
      <c r="F1" s="173"/>
      <c r="G1" s="173"/>
      <c r="H1" s="173"/>
      <c r="I1" s="173"/>
      <c r="J1" s="173"/>
      <c r="K1" s="173"/>
      <c r="L1" s="173"/>
      <c r="M1" s="173"/>
      <c r="N1" s="173"/>
      <c r="O1" s="173"/>
      <c r="P1" s="173"/>
      <c r="Q1" s="173"/>
      <c r="R1" s="173"/>
      <c r="S1" s="173"/>
      <c r="T1" s="173"/>
      <c r="U1" s="173"/>
      <c r="V1" s="79"/>
      <c r="W1" s="173"/>
      <c r="X1" s="173"/>
      <c r="Y1" s="173"/>
      <c r="Z1" s="173"/>
      <c r="AA1" s="173"/>
    </row>
    <row r="2" spans="1:119" s="170" customFormat="1" ht="15.75" hidden="1" thickBot="1">
      <c r="D2" s="171"/>
      <c r="V2" s="55"/>
    </row>
    <row r="3" spans="1:119" s="170" customFormat="1" ht="21" customHeight="1" thickBot="1">
      <c r="D3" s="172"/>
      <c r="E3" s="172"/>
      <c r="H3" s="274" t="s">
        <v>125</v>
      </c>
      <c r="I3" s="275"/>
      <c r="J3" s="275"/>
      <c r="K3" s="275"/>
      <c r="L3" s="275"/>
      <c r="M3" s="275"/>
      <c r="N3" s="275"/>
      <c r="O3" s="275"/>
      <c r="P3" s="275"/>
      <c r="Q3" s="275"/>
      <c r="R3" s="275"/>
      <c r="S3" s="275"/>
      <c r="T3" s="275"/>
      <c r="U3" s="275"/>
      <c r="V3" s="275"/>
      <c r="W3" s="275"/>
      <c r="X3" s="275"/>
      <c r="Y3" s="275"/>
      <c r="Z3" s="275"/>
      <c r="AA3" s="275"/>
      <c r="AB3" s="275"/>
      <c r="AC3" s="275"/>
      <c r="AD3" s="275"/>
      <c r="AE3" s="275"/>
      <c r="AF3" s="275"/>
      <c r="AG3" s="275"/>
      <c r="AH3" s="276"/>
      <c r="AI3" s="274" t="s">
        <v>49</v>
      </c>
      <c r="AJ3" s="275"/>
      <c r="AK3" s="275"/>
      <c r="AL3" s="276"/>
      <c r="AM3" s="274" t="s">
        <v>108</v>
      </c>
      <c r="AN3" s="275"/>
      <c r="AO3" s="275"/>
      <c r="AP3" s="276"/>
      <c r="AQ3" s="281" t="s">
        <v>103</v>
      </c>
      <c r="AR3" s="282"/>
      <c r="AS3" s="282"/>
      <c r="AT3" s="282"/>
      <c r="AU3" s="282"/>
      <c r="AV3" s="282"/>
      <c r="AW3" s="283"/>
      <c r="AX3" s="274" t="s">
        <v>52</v>
      </c>
      <c r="AY3" s="275"/>
      <c r="AZ3" s="276"/>
      <c r="BA3" s="274" t="s">
        <v>126</v>
      </c>
      <c r="BB3" s="275"/>
      <c r="BC3" s="275"/>
      <c r="BD3" s="275"/>
      <c r="BE3" s="275"/>
      <c r="BF3" s="276"/>
      <c r="DN3" s="173"/>
      <c r="DO3" s="173"/>
    </row>
    <row r="4" spans="1:119" s="170" customFormat="1" ht="76.5" thickBot="1">
      <c r="A4" s="64" t="s">
        <v>122</v>
      </c>
      <c r="B4" s="64" t="s">
        <v>123</v>
      </c>
      <c r="C4" s="64" t="s">
        <v>124</v>
      </c>
      <c r="D4" s="64" t="s">
        <v>45</v>
      </c>
      <c r="E4" s="174" t="s">
        <v>107</v>
      </c>
      <c r="F4" s="64" t="s">
        <v>106</v>
      </c>
      <c r="G4" s="65" t="s">
        <v>68</v>
      </c>
      <c r="H4" s="68" t="s">
        <v>96</v>
      </c>
      <c r="I4" s="69" t="s">
        <v>97</v>
      </c>
      <c r="J4" s="70" t="s">
        <v>44</v>
      </c>
      <c r="K4" s="82" t="s">
        <v>101</v>
      </c>
      <c r="L4" s="71" t="s">
        <v>59</v>
      </c>
      <c r="M4" s="72" t="s">
        <v>88</v>
      </c>
      <c r="N4" s="73" t="s">
        <v>89</v>
      </c>
      <c r="O4" s="70" t="s">
        <v>44</v>
      </c>
      <c r="P4" s="82" t="s">
        <v>101</v>
      </c>
      <c r="Q4" s="71" t="s">
        <v>59</v>
      </c>
      <c r="R4" s="72" t="s">
        <v>88</v>
      </c>
      <c r="S4" s="73" t="s">
        <v>89</v>
      </c>
      <c r="T4" s="70" t="s">
        <v>44</v>
      </c>
      <c r="U4" s="82" t="s">
        <v>101</v>
      </c>
      <c r="V4" s="71" t="s">
        <v>59</v>
      </c>
      <c r="W4" s="72" t="s">
        <v>88</v>
      </c>
      <c r="X4" s="73" t="s">
        <v>89</v>
      </c>
      <c r="Y4" s="70" t="s">
        <v>44</v>
      </c>
      <c r="Z4" s="82" t="s">
        <v>101</v>
      </c>
      <c r="AA4" s="71" t="s">
        <v>59</v>
      </c>
      <c r="AB4" s="72" t="s">
        <v>88</v>
      </c>
      <c r="AC4" s="73" t="s">
        <v>89</v>
      </c>
      <c r="AD4" s="70" t="s">
        <v>44</v>
      </c>
      <c r="AE4" s="82" t="s">
        <v>101</v>
      </c>
      <c r="AF4" s="71" t="s">
        <v>59</v>
      </c>
      <c r="AG4" s="72" t="s">
        <v>88</v>
      </c>
      <c r="AH4" s="73" t="s">
        <v>89</v>
      </c>
      <c r="AI4" s="70" t="s">
        <v>50</v>
      </c>
      <c r="AJ4" s="175" t="s">
        <v>61</v>
      </c>
      <c r="AK4" s="176" t="s">
        <v>62</v>
      </c>
      <c r="AL4" s="177" t="s">
        <v>51</v>
      </c>
      <c r="AM4" s="70" t="s">
        <v>100</v>
      </c>
      <c r="AN4" s="175" t="s">
        <v>90</v>
      </c>
      <c r="AO4" s="176" t="s">
        <v>63</v>
      </c>
      <c r="AP4" s="177" t="s">
        <v>54</v>
      </c>
      <c r="AQ4" s="70" t="s">
        <v>104</v>
      </c>
      <c r="AR4" s="175" t="s">
        <v>90</v>
      </c>
      <c r="AS4" s="176" t="s">
        <v>63</v>
      </c>
      <c r="AT4" s="177" t="s">
        <v>54</v>
      </c>
      <c r="AU4" s="175" t="s">
        <v>105</v>
      </c>
      <c r="AV4" s="176" t="s">
        <v>63</v>
      </c>
      <c r="AW4" s="177" t="s">
        <v>54</v>
      </c>
      <c r="AX4" s="70" t="s">
        <v>55</v>
      </c>
      <c r="AY4" s="175" t="s">
        <v>56</v>
      </c>
      <c r="AZ4" s="177" t="s">
        <v>57</v>
      </c>
      <c r="BA4" s="277" t="s">
        <v>93</v>
      </c>
      <c r="BB4" s="278"/>
      <c r="BC4" s="243" t="s">
        <v>70</v>
      </c>
      <c r="BD4" s="243" t="s">
        <v>71</v>
      </c>
      <c r="BE4" s="279" t="s">
        <v>87</v>
      </c>
      <c r="BF4" s="280"/>
      <c r="DN4" s="173"/>
      <c r="DO4" s="173"/>
    </row>
    <row r="5" spans="1:119" s="170" customFormat="1" ht="16.5" thickBot="1">
      <c r="A5" s="215">
        <f>Bilan!$G$9</f>
        <v>0</v>
      </c>
      <c r="B5" s="216">
        <f>Bilan!$F$11</f>
        <v>0</v>
      </c>
      <c r="C5" s="178">
        <f>Saisie!A1</f>
        <v>43800</v>
      </c>
      <c r="D5" s="116" t="str">
        <f>Saisie!B5</f>
        <v/>
      </c>
      <c r="E5" s="51" t="str">
        <f>Frais!C6</f>
        <v/>
      </c>
      <c r="F5" s="74" t="str">
        <f>Saisie!C5</f>
        <v>Incomplet</v>
      </c>
      <c r="G5" s="232">
        <f>Saisie!D5</f>
        <v>0</v>
      </c>
      <c r="H5" s="233">
        <f>Saisie!G5</f>
        <v>0</v>
      </c>
      <c r="I5" s="234">
        <f>Saisie!H5</f>
        <v>0</v>
      </c>
      <c r="J5" s="241">
        <f>Saisie!I5</f>
        <v>0</v>
      </c>
      <c r="K5" s="221">
        <f>Saisie!J5</f>
        <v>0</v>
      </c>
      <c r="L5" s="249">
        <f>Saisie!K5</f>
        <v>0</v>
      </c>
      <c r="M5" s="222">
        <f>Saisie!L5</f>
        <v>0</v>
      </c>
      <c r="N5" s="223">
        <f>Saisie!M5</f>
        <v>0</v>
      </c>
      <c r="O5" s="242">
        <f>Saisie!N5</f>
        <v>0</v>
      </c>
      <c r="P5" s="221">
        <f>Saisie!O5</f>
        <v>0</v>
      </c>
      <c r="Q5" s="249">
        <f>Saisie!P5</f>
        <v>0</v>
      </c>
      <c r="R5" s="222">
        <f>Saisie!Q5</f>
        <v>0</v>
      </c>
      <c r="S5" s="223">
        <f>Saisie!R5</f>
        <v>0</v>
      </c>
      <c r="T5" s="242">
        <f>Saisie!S5</f>
        <v>0</v>
      </c>
      <c r="U5" s="221">
        <f>Saisie!T5</f>
        <v>0</v>
      </c>
      <c r="V5" s="249">
        <f>Saisie!U5</f>
        <v>0</v>
      </c>
      <c r="W5" s="222">
        <f>Saisie!V5</f>
        <v>0</v>
      </c>
      <c r="X5" s="223">
        <f>Saisie!W5</f>
        <v>0</v>
      </c>
      <c r="Y5" s="242">
        <f>Saisie!X5</f>
        <v>0</v>
      </c>
      <c r="Z5" s="221">
        <f>Saisie!Y5</f>
        <v>0</v>
      </c>
      <c r="AA5" s="249">
        <f>Saisie!Z5</f>
        <v>0</v>
      </c>
      <c r="AB5" s="222">
        <f>Saisie!AA5</f>
        <v>0</v>
      </c>
      <c r="AC5" s="223">
        <f>Saisie!AB5</f>
        <v>0</v>
      </c>
      <c r="AD5" s="242">
        <f>Saisie!AC5</f>
        <v>0</v>
      </c>
      <c r="AE5" s="221">
        <f>Saisie!AD5</f>
        <v>0</v>
      </c>
      <c r="AF5" s="249">
        <f>Saisie!AE5</f>
        <v>0</v>
      </c>
      <c r="AG5" s="222">
        <f>Saisie!AF5</f>
        <v>0</v>
      </c>
      <c r="AH5" s="223">
        <f>Saisie!AG5</f>
        <v>0</v>
      </c>
      <c r="AI5" s="123" t="str">
        <f>Frais!D6</f>
        <v/>
      </c>
      <c r="AJ5" s="217">
        <f>Frais!E6</f>
        <v>0</v>
      </c>
      <c r="AK5" s="218">
        <f>Frais!F6</f>
        <v>0</v>
      </c>
      <c r="AL5" s="181">
        <f>Frais!G6</f>
        <v>0</v>
      </c>
      <c r="AM5" s="123">
        <f>Frais!I6</f>
        <v>0</v>
      </c>
      <c r="AN5" s="179">
        <f>Frais!J6</f>
        <v>0</v>
      </c>
      <c r="AO5" s="180">
        <f>Frais!K6</f>
        <v>0</v>
      </c>
      <c r="AP5" s="181">
        <f>Frais!L6</f>
        <v>0</v>
      </c>
      <c r="AQ5" s="182">
        <f>Frais!M6</f>
        <v>0</v>
      </c>
      <c r="AR5" s="183">
        <f>Frais!N6</f>
        <v>0</v>
      </c>
      <c r="AS5" s="183">
        <f>Frais!O6</f>
        <v>0</v>
      </c>
      <c r="AT5" s="184">
        <f>Frais!P6</f>
        <v>0</v>
      </c>
      <c r="AU5" s="185">
        <f>Frais!Q6</f>
        <v>0</v>
      </c>
      <c r="AV5" s="186">
        <f>Frais!R6</f>
        <v>0</v>
      </c>
      <c r="AW5" s="187">
        <f>Frais!S6</f>
        <v>0</v>
      </c>
      <c r="AX5" s="123">
        <f>Frais!U6</f>
        <v>0</v>
      </c>
      <c r="AY5" s="179">
        <f>Frais!V6</f>
        <v>0</v>
      </c>
      <c r="AZ5" s="181">
        <f>Frais!W6</f>
        <v>0</v>
      </c>
      <c r="BA5" s="188" t="str">
        <f>Frais!X6</f>
        <v>NON</v>
      </c>
      <c r="BB5" s="189" t="str">
        <f>Frais!Y6</f>
        <v>NON</v>
      </c>
      <c r="BC5" s="190" t="str">
        <f>Frais!Z6</f>
        <v>NON</v>
      </c>
      <c r="BD5" s="191" t="str">
        <f>Frais!AA6</f>
        <v>NON</v>
      </c>
      <c r="BE5" s="192" t="str">
        <f>Frais!AB6</f>
        <v>NON</v>
      </c>
      <c r="BF5" s="193" t="str">
        <f>Frais!AC6</f>
        <v>NON</v>
      </c>
      <c r="DN5" s="173"/>
      <c r="DO5" s="173"/>
    </row>
    <row r="6" spans="1:119" s="170" customFormat="1" ht="16.5" thickBot="1">
      <c r="A6" s="211">
        <f>Bilan!$G$9</f>
        <v>0</v>
      </c>
      <c r="B6" s="212">
        <f>Bilan!$F$11</f>
        <v>0</v>
      </c>
      <c r="C6" s="178">
        <f t="shared" ref="C6:C32" si="0">C5+1</f>
        <v>43801</v>
      </c>
      <c r="D6" s="116" t="str">
        <f>Saisie!B6</f>
        <v/>
      </c>
      <c r="E6" s="51" t="str">
        <f>Frais!C7</f>
        <v/>
      </c>
      <c r="F6" s="74" t="str">
        <f>Saisie!C6</f>
        <v>Incomplet</v>
      </c>
      <c r="G6" s="232">
        <f>Saisie!D6</f>
        <v>0</v>
      </c>
      <c r="H6" s="235">
        <f>Saisie!G6</f>
        <v>0</v>
      </c>
      <c r="I6" s="236">
        <f>Saisie!H6</f>
        <v>0</v>
      </c>
      <c r="J6" s="239">
        <f>Saisie!I6</f>
        <v>0</v>
      </c>
      <c r="K6" s="225">
        <f>Saisie!J6</f>
        <v>0</v>
      </c>
      <c r="L6" s="239">
        <f>Saisie!K6</f>
        <v>0</v>
      </c>
      <c r="M6" s="226">
        <f>Saisie!L6</f>
        <v>0</v>
      </c>
      <c r="N6" s="227">
        <f>Saisie!M6</f>
        <v>0</v>
      </c>
      <c r="O6" s="224">
        <f>Saisie!N6</f>
        <v>0</v>
      </c>
      <c r="P6" s="225">
        <f>Saisie!O6</f>
        <v>0</v>
      </c>
      <c r="Q6" s="239">
        <f>Saisie!P6</f>
        <v>0</v>
      </c>
      <c r="R6" s="226">
        <f>Saisie!Q6</f>
        <v>0</v>
      </c>
      <c r="S6" s="227">
        <f>Saisie!R6</f>
        <v>0</v>
      </c>
      <c r="T6" s="224">
        <f>Saisie!S6</f>
        <v>0</v>
      </c>
      <c r="U6" s="225">
        <f>Saisie!T6</f>
        <v>0</v>
      </c>
      <c r="V6" s="239">
        <f>Saisie!U6</f>
        <v>0</v>
      </c>
      <c r="W6" s="226">
        <f>Saisie!V6</f>
        <v>0</v>
      </c>
      <c r="X6" s="227">
        <f>Saisie!W6</f>
        <v>0</v>
      </c>
      <c r="Y6" s="224">
        <f>Saisie!X6</f>
        <v>0</v>
      </c>
      <c r="Z6" s="225">
        <f>Saisie!Y6</f>
        <v>0</v>
      </c>
      <c r="AA6" s="239">
        <f>Saisie!Z6</f>
        <v>0</v>
      </c>
      <c r="AB6" s="226">
        <f>Saisie!AA6</f>
        <v>0</v>
      </c>
      <c r="AC6" s="227">
        <f>Saisie!AB6</f>
        <v>0</v>
      </c>
      <c r="AD6" s="224">
        <f>Saisie!AC6</f>
        <v>0</v>
      </c>
      <c r="AE6" s="225">
        <f>Saisie!AD6</f>
        <v>0</v>
      </c>
      <c r="AF6" s="239">
        <f>Saisie!AE6</f>
        <v>0</v>
      </c>
      <c r="AG6" s="226">
        <f>Saisie!AF6</f>
        <v>0</v>
      </c>
      <c r="AH6" s="227">
        <f>Saisie!AG6</f>
        <v>0</v>
      </c>
      <c r="AI6" s="123" t="str">
        <f>Frais!D7</f>
        <v/>
      </c>
      <c r="AJ6" s="217">
        <f>Frais!E7</f>
        <v>0</v>
      </c>
      <c r="AK6" s="218">
        <f>Frais!F7</f>
        <v>0</v>
      </c>
      <c r="AL6" s="181">
        <f>Frais!G7</f>
        <v>0</v>
      </c>
      <c r="AM6" s="123">
        <f>Frais!I7</f>
        <v>0</v>
      </c>
      <c r="AN6" s="179">
        <f>Frais!J7</f>
        <v>0</v>
      </c>
      <c r="AO6" s="180">
        <f>Frais!K7</f>
        <v>0</v>
      </c>
      <c r="AP6" s="181">
        <f>Frais!L7</f>
        <v>0</v>
      </c>
      <c r="AQ6" s="194">
        <f>Frais!M7</f>
        <v>0</v>
      </c>
      <c r="AR6" s="195">
        <f>Frais!N7</f>
        <v>0</v>
      </c>
      <c r="AS6" s="195">
        <f>Frais!O7</f>
        <v>0</v>
      </c>
      <c r="AT6" s="196">
        <f>Frais!P7</f>
        <v>0</v>
      </c>
      <c r="AU6" s="194">
        <f>Frais!Q7</f>
        <v>0</v>
      </c>
      <c r="AV6" s="195">
        <f>Frais!R7</f>
        <v>0</v>
      </c>
      <c r="AW6" s="196">
        <f>Frais!S7</f>
        <v>0</v>
      </c>
      <c r="AX6" s="123">
        <f>Frais!U7</f>
        <v>0</v>
      </c>
      <c r="AY6" s="179">
        <f>Frais!V7</f>
        <v>0</v>
      </c>
      <c r="AZ6" s="181">
        <f>Frais!W7</f>
        <v>0</v>
      </c>
      <c r="BA6" s="197" t="str">
        <f>Frais!X7</f>
        <v>NON</v>
      </c>
      <c r="BB6" s="198" t="str">
        <f>Frais!Y7</f>
        <v>NON</v>
      </c>
      <c r="BC6" s="199" t="str">
        <f>Frais!Z7</f>
        <v>NON</v>
      </c>
      <c r="BD6" s="200" t="str">
        <f>Frais!AA7</f>
        <v>NON</v>
      </c>
      <c r="BE6" s="200" t="str">
        <f>Frais!AB7</f>
        <v>NON</v>
      </c>
      <c r="BF6" s="201" t="str">
        <f>Frais!AC7</f>
        <v>NON</v>
      </c>
      <c r="DN6" s="173"/>
      <c r="DO6" s="173"/>
    </row>
    <row r="7" spans="1:119" s="170" customFormat="1" ht="16.5" thickBot="1">
      <c r="A7" s="211">
        <f>Bilan!$G$9</f>
        <v>0</v>
      </c>
      <c r="B7" s="212">
        <f>Bilan!$F$11</f>
        <v>0</v>
      </c>
      <c r="C7" s="178">
        <f t="shared" si="0"/>
        <v>43802</v>
      </c>
      <c r="D7" s="116" t="str">
        <f>Saisie!B7</f>
        <v/>
      </c>
      <c r="E7" s="51" t="str">
        <f>Frais!C8</f>
        <v/>
      </c>
      <c r="F7" s="74" t="str">
        <f>Saisie!C7</f>
        <v>Incomplet</v>
      </c>
      <c r="G7" s="232">
        <f>Saisie!D7</f>
        <v>0</v>
      </c>
      <c r="H7" s="235">
        <f>Saisie!G7</f>
        <v>0</v>
      </c>
      <c r="I7" s="236">
        <f>Saisie!H7</f>
        <v>0</v>
      </c>
      <c r="J7" s="239">
        <f>Saisie!I7</f>
        <v>0</v>
      </c>
      <c r="K7" s="225">
        <f>Saisie!J7</f>
        <v>0</v>
      </c>
      <c r="L7" s="239">
        <f>Saisie!K7</f>
        <v>0</v>
      </c>
      <c r="M7" s="226">
        <f>Saisie!L7</f>
        <v>0</v>
      </c>
      <c r="N7" s="227">
        <f>Saisie!M7</f>
        <v>0</v>
      </c>
      <c r="O7" s="224">
        <f>Saisie!N7</f>
        <v>0</v>
      </c>
      <c r="P7" s="225">
        <f>Saisie!O7</f>
        <v>0</v>
      </c>
      <c r="Q7" s="239">
        <f>Saisie!P7</f>
        <v>0</v>
      </c>
      <c r="R7" s="226">
        <f>Saisie!Q7</f>
        <v>0</v>
      </c>
      <c r="S7" s="227">
        <f>Saisie!R7</f>
        <v>0</v>
      </c>
      <c r="T7" s="224">
        <f>Saisie!S7</f>
        <v>0</v>
      </c>
      <c r="U7" s="225">
        <f>Saisie!T7</f>
        <v>0</v>
      </c>
      <c r="V7" s="239">
        <f>Saisie!U7</f>
        <v>0</v>
      </c>
      <c r="W7" s="226">
        <f>Saisie!V7</f>
        <v>0</v>
      </c>
      <c r="X7" s="227">
        <f>Saisie!W7</f>
        <v>0</v>
      </c>
      <c r="Y7" s="224">
        <f>Saisie!X7</f>
        <v>0</v>
      </c>
      <c r="Z7" s="225">
        <f>Saisie!Y7</f>
        <v>0</v>
      </c>
      <c r="AA7" s="239">
        <f>Saisie!Z7</f>
        <v>0</v>
      </c>
      <c r="AB7" s="226">
        <f>Saisie!AA7</f>
        <v>0</v>
      </c>
      <c r="AC7" s="227">
        <f>Saisie!AB7</f>
        <v>0</v>
      </c>
      <c r="AD7" s="224">
        <f>Saisie!AC7</f>
        <v>0</v>
      </c>
      <c r="AE7" s="225">
        <f>Saisie!AD7</f>
        <v>0</v>
      </c>
      <c r="AF7" s="239">
        <f>Saisie!AE7</f>
        <v>0</v>
      </c>
      <c r="AG7" s="226">
        <f>Saisie!AF7</f>
        <v>0</v>
      </c>
      <c r="AH7" s="227">
        <f>Saisie!AG7</f>
        <v>0</v>
      </c>
      <c r="AI7" s="123" t="str">
        <f>Frais!D8</f>
        <v/>
      </c>
      <c r="AJ7" s="217">
        <f>Frais!E8</f>
        <v>0</v>
      </c>
      <c r="AK7" s="218">
        <f>Frais!F8</f>
        <v>0</v>
      </c>
      <c r="AL7" s="181">
        <f>Frais!G8</f>
        <v>0</v>
      </c>
      <c r="AM7" s="123">
        <f>Frais!I8</f>
        <v>0</v>
      </c>
      <c r="AN7" s="179">
        <f>Frais!J8</f>
        <v>0</v>
      </c>
      <c r="AO7" s="180">
        <f>Frais!K8</f>
        <v>0</v>
      </c>
      <c r="AP7" s="181">
        <f>Frais!L8</f>
        <v>0</v>
      </c>
      <c r="AQ7" s="194">
        <f>Frais!M8</f>
        <v>0</v>
      </c>
      <c r="AR7" s="195">
        <f>Frais!N8</f>
        <v>0</v>
      </c>
      <c r="AS7" s="195">
        <f>Frais!O8</f>
        <v>0</v>
      </c>
      <c r="AT7" s="196">
        <f>Frais!P8</f>
        <v>0</v>
      </c>
      <c r="AU7" s="194">
        <f>Frais!Q8</f>
        <v>0</v>
      </c>
      <c r="AV7" s="195">
        <f>Frais!R8</f>
        <v>0</v>
      </c>
      <c r="AW7" s="196">
        <f>Frais!S8</f>
        <v>0</v>
      </c>
      <c r="AX7" s="123">
        <f>Frais!U8</f>
        <v>0</v>
      </c>
      <c r="AY7" s="179">
        <f>Frais!V8</f>
        <v>0</v>
      </c>
      <c r="AZ7" s="181">
        <f>Frais!W8</f>
        <v>0</v>
      </c>
      <c r="BA7" s="197" t="str">
        <f>Frais!X8</f>
        <v>NON</v>
      </c>
      <c r="BB7" s="198" t="str">
        <f>Frais!Y8</f>
        <v>NON</v>
      </c>
      <c r="BC7" s="199" t="str">
        <f>Frais!Z8</f>
        <v>NON</v>
      </c>
      <c r="BD7" s="200" t="str">
        <f>Frais!AA8</f>
        <v>NON</v>
      </c>
      <c r="BE7" s="200" t="str">
        <f>Frais!AB8</f>
        <v>NON</v>
      </c>
      <c r="BF7" s="201" t="str">
        <f>Frais!AC8</f>
        <v>NON</v>
      </c>
      <c r="DN7" s="173"/>
      <c r="DO7" s="173"/>
    </row>
    <row r="8" spans="1:119" s="170" customFormat="1" ht="16.5" thickBot="1">
      <c r="A8" s="211">
        <f>Bilan!$G$9</f>
        <v>0</v>
      </c>
      <c r="B8" s="212">
        <f>Bilan!$F$11</f>
        <v>0</v>
      </c>
      <c r="C8" s="178">
        <f t="shared" si="0"/>
        <v>43803</v>
      </c>
      <c r="D8" s="116" t="str">
        <f>Saisie!B8</f>
        <v/>
      </c>
      <c r="E8" s="51" t="str">
        <f>Frais!C9</f>
        <v/>
      </c>
      <c r="F8" s="74" t="str">
        <f>Saisie!C8</f>
        <v>Incomplet</v>
      </c>
      <c r="G8" s="232">
        <f>Saisie!D8</f>
        <v>0</v>
      </c>
      <c r="H8" s="235">
        <f>Saisie!G8</f>
        <v>0</v>
      </c>
      <c r="I8" s="236">
        <f>Saisie!H8</f>
        <v>0</v>
      </c>
      <c r="J8" s="239">
        <f>Saisie!I8</f>
        <v>0</v>
      </c>
      <c r="K8" s="225">
        <f>Saisie!J8</f>
        <v>0</v>
      </c>
      <c r="L8" s="239">
        <f>Saisie!K8</f>
        <v>0</v>
      </c>
      <c r="M8" s="226">
        <f>Saisie!L8</f>
        <v>0</v>
      </c>
      <c r="N8" s="227">
        <f>Saisie!M8</f>
        <v>0</v>
      </c>
      <c r="O8" s="224">
        <f>Saisie!N8</f>
        <v>0</v>
      </c>
      <c r="P8" s="225">
        <f>Saisie!O8</f>
        <v>0</v>
      </c>
      <c r="Q8" s="239">
        <f>Saisie!P8</f>
        <v>0</v>
      </c>
      <c r="R8" s="226">
        <f>Saisie!Q8</f>
        <v>0</v>
      </c>
      <c r="S8" s="227">
        <f>Saisie!R8</f>
        <v>0</v>
      </c>
      <c r="T8" s="224">
        <f>Saisie!S8</f>
        <v>0</v>
      </c>
      <c r="U8" s="225">
        <f>Saisie!T8</f>
        <v>0</v>
      </c>
      <c r="V8" s="239">
        <f>Saisie!U8</f>
        <v>0</v>
      </c>
      <c r="W8" s="226">
        <f>Saisie!V8</f>
        <v>0</v>
      </c>
      <c r="X8" s="227">
        <f>Saisie!W8</f>
        <v>0</v>
      </c>
      <c r="Y8" s="224">
        <f>Saisie!X8</f>
        <v>0</v>
      </c>
      <c r="Z8" s="225">
        <f>Saisie!Y8</f>
        <v>0</v>
      </c>
      <c r="AA8" s="239">
        <f>Saisie!Z8</f>
        <v>0</v>
      </c>
      <c r="AB8" s="226">
        <f>Saisie!AA8</f>
        <v>0</v>
      </c>
      <c r="AC8" s="227">
        <f>Saisie!AB8</f>
        <v>0</v>
      </c>
      <c r="AD8" s="224">
        <f>Saisie!AC8</f>
        <v>0</v>
      </c>
      <c r="AE8" s="225">
        <f>Saisie!AD8</f>
        <v>0</v>
      </c>
      <c r="AF8" s="239">
        <f>Saisie!AE8</f>
        <v>0</v>
      </c>
      <c r="AG8" s="226">
        <f>Saisie!AF8</f>
        <v>0</v>
      </c>
      <c r="AH8" s="227">
        <f>Saisie!AG8</f>
        <v>0</v>
      </c>
      <c r="AI8" s="123" t="str">
        <f>Frais!D9</f>
        <v/>
      </c>
      <c r="AJ8" s="217">
        <f>Frais!E9</f>
        <v>0</v>
      </c>
      <c r="AK8" s="218">
        <f>Frais!F9</f>
        <v>0</v>
      </c>
      <c r="AL8" s="181">
        <f>Frais!G9</f>
        <v>0</v>
      </c>
      <c r="AM8" s="123">
        <f>Frais!I9</f>
        <v>0</v>
      </c>
      <c r="AN8" s="179">
        <f>Frais!J9</f>
        <v>0</v>
      </c>
      <c r="AO8" s="180">
        <f>Frais!K9</f>
        <v>0</v>
      </c>
      <c r="AP8" s="181">
        <f>Frais!L9</f>
        <v>0</v>
      </c>
      <c r="AQ8" s="194">
        <f>Frais!M9</f>
        <v>0</v>
      </c>
      <c r="AR8" s="195">
        <f>Frais!N9</f>
        <v>0</v>
      </c>
      <c r="AS8" s="195">
        <f>Frais!O9</f>
        <v>0</v>
      </c>
      <c r="AT8" s="196">
        <f>Frais!P9</f>
        <v>0</v>
      </c>
      <c r="AU8" s="194">
        <f>Frais!Q9</f>
        <v>0</v>
      </c>
      <c r="AV8" s="195">
        <f>Frais!R9</f>
        <v>0</v>
      </c>
      <c r="AW8" s="196">
        <f>Frais!S9</f>
        <v>0</v>
      </c>
      <c r="AX8" s="123">
        <f>Frais!U9</f>
        <v>0</v>
      </c>
      <c r="AY8" s="179">
        <f>Frais!V9</f>
        <v>0</v>
      </c>
      <c r="AZ8" s="181">
        <f>Frais!W9</f>
        <v>0</v>
      </c>
      <c r="BA8" s="197" t="str">
        <f>Frais!X9</f>
        <v>NON</v>
      </c>
      <c r="BB8" s="198" t="str">
        <f>Frais!Y9</f>
        <v>NON</v>
      </c>
      <c r="BC8" s="199" t="str">
        <f>Frais!Z9</f>
        <v>NON</v>
      </c>
      <c r="BD8" s="200" t="str">
        <f>Frais!AA9</f>
        <v>NON</v>
      </c>
      <c r="BE8" s="200" t="str">
        <f>Frais!AB9</f>
        <v>NON</v>
      </c>
      <c r="BF8" s="201" t="str">
        <f>Frais!AC9</f>
        <v>NON</v>
      </c>
      <c r="DN8" s="173"/>
      <c r="DO8" s="173"/>
    </row>
    <row r="9" spans="1:119" s="170" customFormat="1" ht="16.5" thickBot="1">
      <c r="A9" s="211">
        <f>Bilan!$G$9</f>
        <v>0</v>
      </c>
      <c r="B9" s="212">
        <f>Bilan!$F$11</f>
        <v>0</v>
      </c>
      <c r="C9" s="178">
        <f t="shared" si="0"/>
        <v>43804</v>
      </c>
      <c r="D9" s="116" t="str">
        <f>Saisie!B9</f>
        <v/>
      </c>
      <c r="E9" s="51" t="str">
        <f>Frais!C10</f>
        <v/>
      </c>
      <c r="F9" s="74" t="str">
        <f>Saisie!C9</f>
        <v>Incomplet</v>
      </c>
      <c r="G9" s="232">
        <f>Saisie!D9</f>
        <v>0</v>
      </c>
      <c r="H9" s="235">
        <f>Saisie!G9</f>
        <v>0</v>
      </c>
      <c r="I9" s="236">
        <f>Saisie!H9</f>
        <v>0</v>
      </c>
      <c r="J9" s="239">
        <f>Saisie!I9</f>
        <v>0</v>
      </c>
      <c r="K9" s="225">
        <f>Saisie!J9</f>
        <v>0</v>
      </c>
      <c r="L9" s="239">
        <f>Saisie!K9</f>
        <v>0</v>
      </c>
      <c r="M9" s="226">
        <f>Saisie!L9</f>
        <v>0</v>
      </c>
      <c r="N9" s="227">
        <f>Saisie!M9</f>
        <v>0</v>
      </c>
      <c r="O9" s="224">
        <f>Saisie!N9</f>
        <v>0</v>
      </c>
      <c r="P9" s="225">
        <f>Saisie!O9</f>
        <v>0</v>
      </c>
      <c r="Q9" s="239">
        <f>Saisie!P9</f>
        <v>0</v>
      </c>
      <c r="R9" s="226">
        <f>Saisie!Q9</f>
        <v>0</v>
      </c>
      <c r="S9" s="227">
        <f>Saisie!R9</f>
        <v>0</v>
      </c>
      <c r="T9" s="224">
        <f>Saisie!S9</f>
        <v>0</v>
      </c>
      <c r="U9" s="225">
        <f>Saisie!T9</f>
        <v>0</v>
      </c>
      <c r="V9" s="239">
        <f>Saisie!U9</f>
        <v>0</v>
      </c>
      <c r="W9" s="226">
        <f>Saisie!V9</f>
        <v>0</v>
      </c>
      <c r="X9" s="227">
        <f>Saisie!W9</f>
        <v>0</v>
      </c>
      <c r="Y9" s="224">
        <f>Saisie!X9</f>
        <v>0</v>
      </c>
      <c r="Z9" s="225">
        <f>Saisie!Y9</f>
        <v>0</v>
      </c>
      <c r="AA9" s="239">
        <f>Saisie!Z9</f>
        <v>0</v>
      </c>
      <c r="AB9" s="226">
        <f>Saisie!AA9</f>
        <v>0</v>
      </c>
      <c r="AC9" s="227">
        <f>Saisie!AB9</f>
        <v>0</v>
      </c>
      <c r="AD9" s="224">
        <f>Saisie!AC9</f>
        <v>0</v>
      </c>
      <c r="AE9" s="225">
        <f>Saisie!AD9</f>
        <v>0</v>
      </c>
      <c r="AF9" s="239">
        <f>Saisie!AE9</f>
        <v>0</v>
      </c>
      <c r="AG9" s="226">
        <f>Saisie!AF9</f>
        <v>0</v>
      </c>
      <c r="AH9" s="227">
        <f>Saisie!AG9</f>
        <v>0</v>
      </c>
      <c r="AI9" s="123" t="str">
        <f>Frais!D10</f>
        <v/>
      </c>
      <c r="AJ9" s="217">
        <f>Frais!E10</f>
        <v>0</v>
      </c>
      <c r="AK9" s="218">
        <f>Frais!F10</f>
        <v>0</v>
      </c>
      <c r="AL9" s="181">
        <f>Frais!G10</f>
        <v>0</v>
      </c>
      <c r="AM9" s="123">
        <f>Frais!I10</f>
        <v>0</v>
      </c>
      <c r="AN9" s="179">
        <f>Frais!J10</f>
        <v>0</v>
      </c>
      <c r="AO9" s="180">
        <f>Frais!K10</f>
        <v>0</v>
      </c>
      <c r="AP9" s="181">
        <f>Frais!L10</f>
        <v>0</v>
      </c>
      <c r="AQ9" s="194">
        <f>Frais!M10</f>
        <v>0</v>
      </c>
      <c r="AR9" s="195">
        <f>Frais!N10</f>
        <v>0</v>
      </c>
      <c r="AS9" s="195">
        <f>Frais!O10</f>
        <v>0</v>
      </c>
      <c r="AT9" s="196">
        <f>Frais!P10</f>
        <v>0</v>
      </c>
      <c r="AU9" s="194">
        <f>Frais!Q10</f>
        <v>0</v>
      </c>
      <c r="AV9" s="195">
        <f>Frais!R10</f>
        <v>0</v>
      </c>
      <c r="AW9" s="196">
        <f>Frais!S10</f>
        <v>0</v>
      </c>
      <c r="AX9" s="123">
        <f>Frais!U10</f>
        <v>0</v>
      </c>
      <c r="AY9" s="179">
        <f>Frais!V10</f>
        <v>0</v>
      </c>
      <c r="AZ9" s="181">
        <f>Frais!W10</f>
        <v>0</v>
      </c>
      <c r="BA9" s="197" t="str">
        <f>Frais!X10</f>
        <v>NON</v>
      </c>
      <c r="BB9" s="198" t="str">
        <f>Frais!Y10</f>
        <v>NON</v>
      </c>
      <c r="BC9" s="199" t="str">
        <f>Frais!Z10</f>
        <v>NON</v>
      </c>
      <c r="BD9" s="200" t="str">
        <f>Frais!AA10</f>
        <v>NON</v>
      </c>
      <c r="BE9" s="200" t="str">
        <f>Frais!AB10</f>
        <v>NON</v>
      </c>
      <c r="BF9" s="201" t="str">
        <f>Frais!AC10</f>
        <v>NON</v>
      </c>
      <c r="DN9" s="173"/>
      <c r="DO9" s="173"/>
    </row>
    <row r="10" spans="1:119" s="170" customFormat="1" ht="16.5" thickBot="1">
      <c r="A10" s="211">
        <f>Bilan!$G$9</f>
        <v>0</v>
      </c>
      <c r="B10" s="212">
        <f>Bilan!$F$11</f>
        <v>0</v>
      </c>
      <c r="C10" s="178">
        <f t="shared" si="0"/>
        <v>43805</v>
      </c>
      <c r="D10" s="116" t="str">
        <f>Saisie!B10</f>
        <v/>
      </c>
      <c r="E10" s="51" t="str">
        <f>Frais!C11</f>
        <v/>
      </c>
      <c r="F10" s="74" t="str">
        <f>Saisie!C10</f>
        <v>Incomplet</v>
      </c>
      <c r="G10" s="232">
        <f>Saisie!D10</f>
        <v>0</v>
      </c>
      <c r="H10" s="235">
        <f>Saisie!G10</f>
        <v>0</v>
      </c>
      <c r="I10" s="236">
        <f>Saisie!H10</f>
        <v>0</v>
      </c>
      <c r="J10" s="239">
        <f>Saisie!I10</f>
        <v>0</v>
      </c>
      <c r="K10" s="225">
        <f>Saisie!J10</f>
        <v>0</v>
      </c>
      <c r="L10" s="239">
        <f>Saisie!K10</f>
        <v>0</v>
      </c>
      <c r="M10" s="226">
        <f>Saisie!L10</f>
        <v>0</v>
      </c>
      <c r="N10" s="227">
        <f>Saisie!M10</f>
        <v>0</v>
      </c>
      <c r="O10" s="224">
        <f>Saisie!N10</f>
        <v>0</v>
      </c>
      <c r="P10" s="225">
        <f>Saisie!O10</f>
        <v>0</v>
      </c>
      <c r="Q10" s="239">
        <f>Saisie!P10</f>
        <v>0</v>
      </c>
      <c r="R10" s="226">
        <f>Saisie!Q10</f>
        <v>0</v>
      </c>
      <c r="S10" s="227">
        <f>Saisie!R10</f>
        <v>0</v>
      </c>
      <c r="T10" s="224">
        <f>Saisie!S10</f>
        <v>0</v>
      </c>
      <c r="U10" s="225">
        <f>Saisie!T10</f>
        <v>0</v>
      </c>
      <c r="V10" s="239">
        <f>Saisie!U10</f>
        <v>0</v>
      </c>
      <c r="W10" s="226">
        <f>Saisie!V10</f>
        <v>0</v>
      </c>
      <c r="X10" s="227">
        <f>Saisie!W10</f>
        <v>0</v>
      </c>
      <c r="Y10" s="224">
        <f>Saisie!X10</f>
        <v>0</v>
      </c>
      <c r="Z10" s="225">
        <f>Saisie!Y10</f>
        <v>0</v>
      </c>
      <c r="AA10" s="239">
        <f>Saisie!Z10</f>
        <v>0</v>
      </c>
      <c r="AB10" s="226">
        <f>Saisie!AA10</f>
        <v>0</v>
      </c>
      <c r="AC10" s="227">
        <f>Saisie!AB10</f>
        <v>0</v>
      </c>
      <c r="AD10" s="224">
        <f>Saisie!AC10</f>
        <v>0</v>
      </c>
      <c r="AE10" s="225">
        <f>Saisie!AD10</f>
        <v>0</v>
      </c>
      <c r="AF10" s="239">
        <f>Saisie!AE10</f>
        <v>0</v>
      </c>
      <c r="AG10" s="226">
        <f>Saisie!AF10</f>
        <v>0</v>
      </c>
      <c r="AH10" s="227">
        <f>Saisie!AG10</f>
        <v>0</v>
      </c>
      <c r="AI10" s="123" t="str">
        <f>Frais!D11</f>
        <v/>
      </c>
      <c r="AJ10" s="217">
        <f>Frais!E11</f>
        <v>0</v>
      </c>
      <c r="AK10" s="218">
        <f>Frais!F11</f>
        <v>0</v>
      </c>
      <c r="AL10" s="181">
        <f>Frais!G11</f>
        <v>0</v>
      </c>
      <c r="AM10" s="123">
        <f>Frais!I11</f>
        <v>0</v>
      </c>
      <c r="AN10" s="179">
        <f>Frais!J11</f>
        <v>0</v>
      </c>
      <c r="AO10" s="180">
        <f>Frais!K11</f>
        <v>0</v>
      </c>
      <c r="AP10" s="181">
        <f>Frais!L11</f>
        <v>0</v>
      </c>
      <c r="AQ10" s="194">
        <f>Frais!M11</f>
        <v>0</v>
      </c>
      <c r="AR10" s="195">
        <f>Frais!N11</f>
        <v>0</v>
      </c>
      <c r="AS10" s="195">
        <f>Frais!O11</f>
        <v>0</v>
      </c>
      <c r="AT10" s="196">
        <f>Frais!P11</f>
        <v>0</v>
      </c>
      <c r="AU10" s="194">
        <f>Frais!Q11</f>
        <v>0</v>
      </c>
      <c r="AV10" s="195">
        <f>Frais!R11</f>
        <v>0</v>
      </c>
      <c r="AW10" s="196">
        <f>Frais!S11</f>
        <v>0</v>
      </c>
      <c r="AX10" s="123">
        <f>Frais!U11</f>
        <v>0</v>
      </c>
      <c r="AY10" s="179">
        <f>Frais!V11</f>
        <v>0</v>
      </c>
      <c r="AZ10" s="181">
        <f>Frais!W11</f>
        <v>0</v>
      </c>
      <c r="BA10" s="197" t="str">
        <f>Frais!X11</f>
        <v>NON</v>
      </c>
      <c r="BB10" s="198" t="str">
        <f>Frais!Y11</f>
        <v>NON</v>
      </c>
      <c r="BC10" s="199" t="str">
        <f>Frais!Z11</f>
        <v>NON</v>
      </c>
      <c r="BD10" s="200" t="str">
        <f>Frais!AA11</f>
        <v>NON</v>
      </c>
      <c r="BE10" s="200" t="str">
        <f>Frais!AB11</f>
        <v>NON</v>
      </c>
      <c r="BF10" s="201" t="str">
        <f>Frais!AC11</f>
        <v>NON</v>
      </c>
      <c r="DN10" s="173"/>
      <c r="DO10" s="173"/>
    </row>
    <row r="11" spans="1:119" s="170" customFormat="1" ht="16.5" thickBot="1">
      <c r="A11" s="211">
        <f>Bilan!$G$9</f>
        <v>0</v>
      </c>
      <c r="B11" s="212">
        <f>Bilan!$F$11</f>
        <v>0</v>
      </c>
      <c r="C11" s="178">
        <f t="shared" si="0"/>
        <v>43806</v>
      </c>
      <c r="D11" s="116" t="str">
        <f>Saisie!B11</f>
        <v/>
      </c>
      <c r="E11" s="51" t="str">
        <f>Frais!C12</f>
        <v/>
      </c>
      <c r="F11" s="74" t="str">
        <f>Saisie!C11</f>
        <v>Incomplet</v>
      </c>
      <c r="G11" s="232">
        <f>Saisie!D11</f>
        <v>0</v>
      </c>
      <c r="H11" s="235">
        <f>Saisie!G11</f>
        <v>0</v>
      </c>
      <c r="I11" s="236">
        <f>Saisie!H11</f>
        <v>0</v>
      </c>
      <c r="J11" s="239">
        <f>Saisie!I11</f>
        <v>0</v>
      </c>
      <c r="K11" s="225">
        <f>Saisie!J11</f>
        <v>0</v>
      </c>
      <c r="L11" s="239">
        <f>Saisie!K11</f>
        <v>0</v>
      </c>
      <c r="M11" s="226">
        <f>Saisie!L11</f>
        <v>0</v>
      </c>
      <c r="N11" s="227">
        <f>Saisie!M11</f>
        <v>0</v>
      </c>
      <c r="O11" s="224">
        <f>Saisie!N11</f>
        <v>0</v>
      </c>
      <c r="P11" s="225">
        <f>Saisie!O11</f>
        <v>0</v>
      </c>
      <c r="Q11" s="239">
        <f>Saisie!P11</f>
        <v>0</v>
      </c>
      <c r="R11" s="226">
        <f>Saisie!Q11</f>
        <v>0</v>
      </c>
      <c r="S11" s="227">
        <f>Saisie!R11</f>
        <v>0</v>
      </c>
      <c r="T11" s="224">
        <f>Saisie!S11</f>
        <v>0</v>
      </c>
      <c r="U11" s="225">
        <f>Saisie!T11</f>
        <v>0</v>
      </c>
      <c r="V11" s="239">
        <f>Saisie!U11</f>
        <v>0</v>
      </c>
      <c r="W11" s="226">
        <f>Saisie!V11</f>
        <v>0</v>
      </c>
      <c r="X11" s="227">
        <f>Saisie!W11</f>
        <v>0</v>
      </c>
      <c r="Y11" s="224">
        <f>Saisie!X11</f>
        <v>0</v>
      </c>
      <c r="Z11" s="225">
        <f>Saisie!Y11</f>
        <v>0</v>
      </c>
      <c r="AA11" s="239">
        <f>Saisie!Z11</f>
        <v>0</v>
      </c>
      <c r="AB11" s="226">
        <f>Saisie!AA11</f>
        <v>0</v>
      </c>
      <c r="AC11" s="227">
        <f>Saisie!AB11</f>
        <v>0</v>
      </c>
      <c r="AD11" s="224">
        <f>Saisie!AC11</f>
        <v>0</v>
      </c>
      <c r="AE11" s="225">
        <f>Saisie!AD11</f>
        <v>0</v>
      </c>
      <c r="AF11" s="239">
        <f>Saisie!AE11</f>
        <v>0</v>
      </c>
      <c r="AG11" s="226">
        <f>Saisie!AF11</f>
        <v>0</v>
      </c>
      <c r="AH11" s="227">
        <f>Saisie!AG11</f>
        <v>0</v>
      </c>
      <c r="AI11" s="123" t="str">
        <f>Frais!D12</f>
        <v/>
      </c>
      <c r="AJ11" s="217">
        <f>Frais!E12</f>
        <v>0</v>
      </c>
      <c r="AK11" s="218">
        <f>Frais!F12</f>
        <v>0</v>
      </c>
      <c r="AL11" s="181">
        <f>Frais!G12</f>
        <v>0</v>
      </c>
      <c r="AM11" s="123">
        <f>Frais!I12</f>
        <v>0</v>
      </c>
      <c r="AN11" s="179">
        <f>Frais!J12</f>
        <v>0</v>
      </c>
      <c r="AO11" s="180">
        <f>Frais!K12</f>
        <v>0</v>
      </c>
      <c r="AP11" s="181">
        <f>Frais!L12</f>
        <v>0</v>
      </c>
      <c r="AQ11" s="194">
        <f>Frais!M12</f>
        <v>0</v>
      </c>
      <c r="AR11" s="195">
        <f>Frais!N12</f>
        <v>0</v>
      </c>
      <c r="AS11" s="195">
        <f>Frais!O12</f>
        <v>0</v>
      </c>
      <c r="AT11" s="196">
        <f>Frais!P12</f>
        <v>0</v>
      </c>
      <c r="AU11" s="194">
        <f>Frais!Q12</f>
        <v>0</v>
      </c>
      <c r="AV11" s="195">
        <f>Frais!R12</f>
        <v>0</v>
      </c>
      <c r="AW11" s="196">
        <f>Frais!S12</f>
        <v>0</v>
      </c>
      <c r="AX11" s="123">
        <f>Frais!U12</f>
        <v>0</v>
      </c>
      <c r="AY11" s="179">
        <f>Frais!V12</f>
        <v>0</v>
      </c>
      <c r="AZ11" s="181">
        <f>Frais!W12</f>
        <v>0</v>
      </c>
      <c r="BA11" s="197" t="str">
        <f>Frais!X12</f>
        <v>NON</v>
      </c>
      <c r="BB11" s="198" t="str">
        <f>Frais!Y12</f>
        <v>NON</v>
      </c>
      <c r="BC11" s="199" t="str">
        <f>Frais!Z12</f>
        <v>NON</v>
      </c>
      <c r="BD11" s="200" t="str">
        <f>Frais!AA12</f>
        <v>NON</v>
      </c>
      <c r="BE11" s="200" t="str">
        <f>Frais!AB12</f>
        <v>NON</v>
      </c>
      <c r="BF11" s="201" t="str">
        <f>Frais!AC12</f>
        <v>NON</v>
      </c>
      <c r="DN11" s="173"/>
      <c r="DO11" s="173"/>
    </row>
    <row r="12" spans="1:119" s="170" customFormat="1" ht="16.5" thickBot="1">
      <c r="A12" s="211">
        <f>Bilan!$G$9</f>
        <v>0</v>
      </c>
      <c r="B12" s="212">
        <f>Bilan!$F$11</f>
        <v>0</v>
      </c>
      <c r="C12" s="178">
        <f t="shared" si="0"/>
        <v>43807</v>
      </c>
      <c r="D12" s="116" t="str">
        <f>Saisie!B12</f>
        <v/>
      </c>
      <c r="E12" s="51" t="str">
        <f>Frais!C13</f>
        <v/>
      </c>
      <c r="F12" s="74" t="str">
        <f>Saisie!C12</f>
        <v>Incomplet</v>
      </c>
      <c r="G12" s="232">
        <f>Saisie!D12</f>
        <v>0</v>
      </c>
      <c r="H12" s="235">
        <f>Saisie!G12</f>
        <v>0</v>
      </c>
      <c r="I12" s="236">
        <f>Saisie!H12</f>
        <v>0</v>
      </c>
      <c r="J12" s="239">
        <f>Saisie!I12</f>
        <v>0</v>
      </c>
      <c r="K12" s="225">
        <f>Saisie!J12</f>
        <v>0</v>
      </c>
      <c r="L12" s="239">
        <f>Saisie!K12</f>
        <v>0</v>
      </c>
      <c r="M12" s="226">
        <f>Saisie!L12</f>
        <v>0</v>
      </c>
      <c r="N12" s="227">
        <f>Saisie!M12</f>
        <v>0</v>
      </c>
      <c r="O12" s="224">
        <f>Saisie!N12</f>
        <v>0</v>
      </c>
      <c r="P12" s="225">
        <f>Saisie!O12</f>
        <v>0</v>
      </c>
      <c r="Q12" s="239">
        <f>Saisie!P12</f>
        <v>0</v>
      </c>
      <c r="R12" s="226">
        <f>Saisie!Q12</f>
        <v>0</v>
      </c>
      <c r="S12" s="227">
        <f>Saisie!R12</f>
        <v>0</v>
      </c>
      <c r="T12" s="224">
        <f>Saisie!S12</f>
        <v>0</v>
      </c>
      <c r="U12" s="225">
        <f>Saisie!T12</f>
        <v>0</v>
      </c>
      <c r="V12" s="239">
        <f>Saisie!U12</f>
        <v>0</v>
      </c>
      <c r="W12" s="226">
        <f>Saisie!V12</f>
        <v>0</v>
      </c>
      <c r="X12" s="227">
        <f>Saisie!W12</f>
        <v>0</v>
      </c>
      <c r="Y12" s="224">
        <f>Saisie!X12</f>
        <v>0</v>
      </c>
      <c r="Z12" s="225">
        <f>Saisie!Y12</f>
        <v>0</v>
      </c>
      <c r="AA12" s="239">
        <f>Saisie!Z12</f>
        <v>0</v>
      </c>
      <c r="AB12" s="226">
        <f>Saisie!AA12</f>
        <v>0</v>
      </c>
      <c r="AC12" s="227">
        <f>Saisie!AB12</f>
        <v>0</v>
      </c>
      <c r="AD12" s="224">
        <f>Saisie!AC12</f>
        <v>0</v>
      </c>
      <c r="AE12" s="225">
        <f>Saisie!AD12</f>
        <v>0</v>
      </c>
      <c r="AF12" s="239">
        <f>Saisie!AE12</f>
        <v>0</v>
      </c>
      <c r="AG12" s="226">
        <f>Saisie!AF12</f>
        <v>0</v>
      </c>
      <c r="AH12" s="227">
        <f>Saisie!AG12</f>
        <v>0</v>
      </c>
      <c r="AI12" s="123" t="str">
        <f>Frais!D13</f>
        <v/>
      </c>
      <c r="AJ12" s="217">
        <f>Frais!E13</f>
        <v>0</v>
      </c>
      <c r="AK12" s="218">
        <f>Frais!F13</f>
        <v>0</v>
      </c>
      <c r="AL12" s="181">
        <f>Frais!G13</f>
        <v>0</v>
      </c>
      <c r="AM12" s="123">
        <f>Frais!I13</f>
        <v>0</v>
      </c>
      <c r="AN12" s="179">
        <f>Frais!J13</f>
        <v>0</v>
      </c>
      <c r="AO12" s="180">
        <f>Frais!K13</f>
        <v>0</v>
      </c>
      <c r="AP12" s="181">
        <f>Frais!L13</f>
        <v>0</v>
      </c>
      <c r="AQ12" s="194">
        <f>Frais!M13</f>
        <v>0</v>
      </c>
      <c r="AR12" s="195">
        <f>Frais!N13</f>
        <v>0</v>
      </c>
      <c r="AS12" s="195">
        <f>Frais!O13</f>
        <v>0</v>
      </c>
      <c r="AT12" s="196">
        <f>Frais!P13</f>
        <v>0</v>
      </c>
      <c r="AU12" s="194">
        <f>Frais!Q13</f>
        <v>0</v>
      </c>
      <c r="AV12" s="195">
        <f>Frais!R13</f>
        <v>0</v>
      </c>
      <c r="AW12" s="196">
        <f>Frais!S13</f>
        <v>0</v>
      </c>
      <c r="AX12" s="123">
        <f>Frais!U13</f>
        <v>0</v>
      </c>
      <c r="AY12" s="179">
        <f>Frais!V13</f>
        <v>0</v>
      </c>
      <c r="AZ12" s="181">
        <f>Frais!W13</f>
        <v>0</v>
      </c>
      <c r="BA12" s="197" t="str">
        <f>Frais!X13</f>
        <v>NON</v>
      </c>
      <c r="BB12" s="198" t="str">
        <f>Frais!Y13</f>
        <v>NON</v>
      </c>
      <c r="BC12" s="199" t="str">
        <f>Frais!Z13</f>
        <v>NON</v>
      </c>
      <c r="BD12" s="200" t="str">
        <f>Frais!AA13</f>
        <v>NON</v>
      </c>
      <c r="BE12" s="200" t="str">
        <f>Frais!AB13</f>
        <v>NON</v>
      </c>
      <c r="BF12" s="201" t="str">
        <f>Frais!AC13</f>
        <v>NON</v>
      </c>
      <c r="DN12" s="173"/>
      <c r="DO12" s="173"/>
    </row>
    <row r="13" spans="1:119" s="170" customFormat="1" ht="16.5" thickBot="1">
      <c r="A13" s="211">
        <f>Bilan!$G$9</f>
        <v>0</v>
      </c>
      <c r="B13" s="212">
        <f>Bilan!$F$11</f>
        <v>0</v>
      </c>
      <c r="C13" s="178">
        <f t="shared" si="0"/>
        <v>43808</v>
      </c>
      <c r="D13" s="116" t="str">
        <f>Saisie!B13</f>
        <v/>
      </c>
      <c r="E13" s="51" t="str">
        <f>Frais!C14</f>
        <v/>
      </c>
      <c r="F13" s="74" t="str">
        <f>Saisie!C13</f>
        <v>Incomplet</v>
      </c>
      <c r="G13" s="232">
        <f>Saisie!D13</f>
        <v>0</v>
      </c>
      <c r="H13" s="235">
        <f>Saisie!G13</f>
        <v>0</v>
      </c>
      <c r="I13" s="236">
        <f>Saisie!H13</f>
        <v>0</v>
      </c>
      <c r="J13" s="239">
        <f>Saisie!I13</f>
        <v>0</v>
      </c>
      <c r="K13" s="225">
        <f>Saisie!J13</f>
        <v>0</v>
      </c>
      <c r="L13" s="239">
        <f>Saisie!K13</f>
        <v>0</v>
      </c>
      <c r="M13" s="226">
        <f>Saisie!L13</f>
        <v>0</v>
      </c>
      <c r="N13" s="227">
        <f>Saisie!M13</f>
        <v>0</v>
      </c>
      <c r="O13" s="224">
        <f>Saisie!N13</f>
        <v>0</v>
      </c>
      <c r="P13" s="225">
        <f>Saisie!O13</f>
        <v>0</v>
      </c>
      <c r="Q13" s="239">
        <f>Saisie!P13</f>
        <v>0</v>
      </c>
      <c r="R13" s="226">
        <f>Saisie!Q13</f>
        <v>0</v>
      </c>
      <c r="S13" s="227">
        <f>Saisie!R13</f>
        <v>0</v>
      </c>
      <c r="T13" s="224">
        <f>Saisie!S13</f>
        <v>0</v>
      </c>
      <c r="U13" s="225">
        <f>Saisie!T13</f>
        <v>0</v>
      </c>
      <c r="V13" s="239">
        <f>Saisie!U13</f>
        <v>0</v>
      </c>
      <c r="W13" s="226">
        <f>Saisie!V13</f>
        <v>0</v>
      </c>
      <c r="X13" s="227">
        <f>Saisie!W13</f>
        <v>0</v>
      </c>
      <c r="Y13" s="224">
        <f>Saisie!X13</f>
        <v>0</v>
      </c>
      <c r="Z13" s="225">
        <f>Saisie!Y13</f>
        <v>0</v>
      </c>
      <c r="AA13" s="239">
        <f>Saisie!Z13</f>
        <v>0</v>
      </c>
      <c r="AB13" s="226">
        <f>Saisie!AA13</f>
        <v>0</v>
      </c>
      <c r="AC13" s="227">
        <f>Saisie!AB13</f>
        <v>0</v>
      </c>
      <c r="AD13" s="224">
        <f>Saisie!AC13</f>
        <v>0</v>
      </c>
      <c r="AE13" s="225">
        <f>Saisie!AD13</f>
        <v>0</v>
      </c>
      <c r="AF13" s="239">
        <f>Saisie!AE13</f>
        <v>0</v>
      </c>
      <c r="AG13" s="226">
        <f>Saisie!AF13</f>
        <v>0</v>
      </c>
      <c r="AH13" s="227">
        <f>Saisie!AG13</f>
        <v>0</v>
      </c>
      <c r="AI13" s="123" t="str">
        <f>Frais!D14</f>
        <v/>
      </c>
      <c r="AJ13" s="217">
        <f>Frais!E14</f>
        <v>0</v>
      </c>
      <c r="AK13" s="218">
        <f>Frais!F14</f>
        <v>0</v>
      </c>
      <c r="AL13" s="181">
        <f>Frais!G14</f>
        <v>0</v>
      </c>
      <c r="AM13" s="123">
        <f>Frais!I14</f>
        <v>0</v>
      </c>
      <c r="AN13" s="179">
        <f>Frais!J14</f>
        <v>0</v>
      </c>
      <c r="AO13" s="180">
        <f>Frais!K14</f>
        <v>0</v>
      </c>
      <c r="AP13" s="181">
        <f>Frais!L14</f>
        <v>0</v>
      </c>
      <c r="AQ13" s="194">
        <f>Frais!M14</f>
        <v>0</v>
      </c>
      <c r="AR13" s="195">
        <f>Frais!N14</f>
        <v>0</v>
      </c>
      <c r="AS13" s="195">
        <f>Frais!O14</f>
        <v>0</v>
      </c>
      <c r="AT13" s="196">
        <f>Frais!P14</f>
        <v>0</v>
      </c>
      <c r="AU13" s="194">
        <f>Frais!Q14</f>
        <v>0</v>
      </c>
      <c r="AV13" s="195">
        <f>Frais!R14</f>
        <v>0</v>
      </c>
      <c r="AW13" s="196">
        <f>Frais!S14</f>
        <v>0</v>
      </c>
      <c r="AX13" s="123">
        <f>Frais!U14</f>
        <v>0</v>
      </c>
      <c r="AY13" s="179">
        <f>Frais!V14</f>
        <v>0</v>
      </c>
      <c r="AZ13" s="181">
        <f>Frais!W14</f>
        <v>0</v>
      </c>
      <c r="BA13" s="197" t="str">
        <f>Frais!X14</f>
        <v>NON</v>
      </c>
      <c r="BB13" s="198" t="str">
        <f>Frais!Y14</f>
        <v>NON</v>
      </c>
      <c r="BC13" s="199" t="str">
        <f>Frais!Z14</f>
        <v>NON</v>
      </c>
      <c r="BD13" s="200" t="str">
        <f>Frais!AA14</f>
        <v>NON</v>
      </c>
      <c r="BE13" s="200" t="str">
        <f>Frais!AB14</f>
        <v>NON</v>
      </c>
      <c r="BF13" s="201" t="str">
        <f>Frais!AC14</f>
        <v>NON</v>
      </c>
      <c r="DN13" s="173"/>
      <c r="DO13" s="173"/>
    </row>
    <row r="14" spans="1:119" s="170" customFormat="1" ht="16.5" thickBot="1">
      <c r="A14" s="211">
        <f>Bilan!$G$9</f>
        <v>0</v>
      </c>
      <c r="B14" s="212">
        <f>Bilan!$F$11</f>
        <v>0</v>
      </c>
      <c r="C14" s="178">
        <f t="shared" si="0"/>
        <v>43809</v>
      </c>
      <c r="D14" s="116" t="str">
        <f>Saisie!B14</f>
        <v/>
      </c>
      <c r="E14" s="51" t="str">
        <f>Frais!C15</f>
        <v/>
      </c>
      <c r="F14" s="74" t="str">
        <f>Saisie!C14</f>
        <v>Incomplet</v>
      </c>
      <c r="G14" s="232">
        <f>Saisie!D14</f>
        <v>0</v>
      </c>
      <c r="H14" s="235">
        <f>Saisie!G14</f>
        <v>0</v>
      </c>
      <c r="I14" s="236">
        <f>Saisie!H14</f>
        <v>0</v>
      </c>
      <c r="J14" s="239">
        <f>Saisie!I14</f>
        <v>0</v>
      </c>
      <c r="K14" s="225">
        <f>Saisie!J14</f>
        <v>0</v>
      </c>
      <c r="L14" s="239">
        <f>Saisie!K14</f>
        <v>0</v>
      </c>
      <c r="M14" s="226">
        <f>Saisie!L14</f>
        <v>0</v>
      </c>
      <c r="N14" s="227">
        <f>Saisie!M14</f>
        <v>0</v>
      </c>
      <c r="O14" s="224">
        <f>Saisie!N14</f>
        <v>0</v>
      </c>
      <c r="P14" s="225">
        <f>Saisie!O14</f>
        <v>0</v>
      </c>
      <c r="Q14" s="239">
        <f>Saisie!P14</f>
        <v>0</v>
      </c>
      <c r="R14" s="226">
        <f>Saisie!Q14</f>
        <v>0</v>
      </c>
      <c r="S14" s="227">
        <f>Saisie!R14</f>
        <v>0</v>
      </c>
      <c r="T14" s="224">
        <f>Saisie!S14</f>
        <v>0</v>
      </c>
      <c r="U14" s="225">
        <f>Saisie!T14</f>
        <v>0</v>
      </c>
      <c r="V14" s="239">
        <f>Saisie!U14</f>
        <v>0</v>
      </c>
      <c r="W14" s="226">
        <f>Saisie!V14</f>
        <v>0</v>
      </c>
      <c r="X14" s="227">
        <f>Saisie!W14</f>
        <v>0</v>
      </c>
      <c r="Y14" s="224">
        <f>Saisie!X14</f>
        <v>0</v>
      </c>
      <c r="Z14" s="225">
        <f>Saisie!Y14</f>
        <v>0</v>
      </c>
      <c r="AA14" s="239">
        <f>Saisie!Z14</f>
        <v>0</v>
      </c>
      <c r="AB14" s="226">
        <f>Saisie!AA14</f>
        <v>0</v>
      </c>
      <c r="AC14" s="227">
        <f>Saisie!AB14</f>
        <v>0</v>
      </c>
      <c r="AD14" s="224">
        <f>Saisie!AC14</f>
        <v>0</v>
      </c>
      <c r="AE14" s="225">
        <f>Saisie!AD14</f>
        <v>0</v>
      </c>
      <c r="AF14" s="239">
        <f>Saisie!AE14</f>
        <v>0</v>
      </c>
      <c r="AG14" s="226">
        <f>Saisie!AF14</f>
        <v>0</v>
      </c>
      <c r="AH14" s="227">
        <f>Saisie!AG14</f>
        <v>0</v>
      </c>
      <c r="AI14" s="123" t="str">
        <f>Frais!D15</f>
        <v/>
      </c>
      <c r="AJ14" s="217">
        <f>Frais!E15</f>
        <v>0</v>
      </c>
      <c r="AK14" s="218">
        <f>Frais!F15</f>
        <v>0</v>
      </c>
      <c r="AL14" s="181">
        <f>Frais!G15</f>
        <v>0</v>
      </c>
      <c r="AM14" s="123">
        <f>Frais!I15</f>
        <v>0</v>
      </c>
      <c r="AN14" s="179">
        <f>Frais!J15</f>
        <v>0</v>
      </c>
      <c r="AO14" s="180">
        <f>Frais!K15</f>
        <v>0</v>
      </c>
      <c r="AP14" s="181">
        <f>Frais!L15</f>
        <v>0</v>
      </c>
      <c r="AQ14" s="194">
        <f>Frais!M15</f>
        <v>0</v>
      </c>
      <c r="AR14" s="195">
        <f>Frais!N15</f>
        <v>0</v>
      </c>
      <c r="AS14" s="195">
        <f>Frais!O15</f>
        <v>0</v>
      </c>
      <c r="AT14" s="196">
        <f>Frais!P15</f>
        <v>0</v>
      </c>
      <c r="AU14" s="194">
        <f>Frais!Q15</f>
        <v>0</v>
      </c>
      <c r="AV14" s="195">
        <f>Frais!R15</f>
        <v>0</v>
      </c>
      <c r="AW14" s="196">
        <f>Frais!S15</f>
        <v>0</v>
      </c>
      <c r="AX14" s="123">
        <f>Frais!U15</f>
        <v>0</v>
      </c>
      <c r="AY14" s="179">
        <f>Frais!V15</f>
        <v>0</v>
      </c>
      <c r="AZ14" s="181">
        <f>Frais!W15</f>
        <v>0</v>
      </c>
      <c r="BA14" s="197" t="str">
        <f>Frais!X15</f>
        <v>NON</v>
      </c>
      <c r="BB14" s="198" t="str">
        <f>Frais!Y15</f>
        <v>NON</v>
      </c>
      <c r="BC14" s="199" t="str">
        <f>Frais!Z15</f>
        <v>NON</v>
      </c>
      <c r="BD14" s="200" t="str">
        <f>Frais!AA15</f>
        <v>NON</v>
      </c>
      <c r="BE14" s="200" t="str">
        <f>Frais!AB15</f>
        <v>NON</v>
      </c>
      <c r="BF14" s="201" t="str">
        <f>Frais!AC15</f>
        <v>NON</v>
      </c>
      <c r="DN14" s="173"/>
      <c r="DO14" s="173"/>
    </row>
    <row r="15" spans="1:119" s="170" customFormat="1" ht="16.5" thickBot="1">
      <c r="A15" s="211">
        <f>Bilan!$G$9</f>
        <v>0</v>
      </c>
      <c r="B15" s="212">
        <f>Bilan!$F$11</f>
        <v>0</v>
      </c>
      <c r="C15" s="178">
        <f t="shared" si="0"/>
        <v>43810</v>
      </c>
      <c r="D15" s="116" t="str">
        <f>Saisie!B15</f>
        <v/>
      </c>
      <c r="E15" s="51" t="str">
        <f>Frais!C16</f>
        <v/>
      </c>
      <c r="F15" s="74" t="str">
        <f>Saisie!C15</f>
        <v>Incomplet</v>
      </c>
      <c r="G15" s="232">
        <f>Saisie!D15</f>
        <v>0</v>
      </c>
      <c r="H15" s="235">
        <f>Saisie!G15</f>
        <v>0</v>
      </c>
      <c r="I15" s="236">
        <f>Saisie!H15</f>
        <v>0</v>
      </c>
      <c r="J15" s="239">
        <f>Saisie!I15</f>
        <v>0</v>
      </c>
      <c r="K15" s="225">
        <f>Saisie!J15</f>
        <v>0</v>
      </c>
      <c r="L15" s="239">
        <f>Saisie!K15</f>
        <v>0</v>
      </c>
      <c r="M15" s="226">
        <f>Saisie!L15</f>
        <v>0</v>
      </c>
      <c r="N15" s="227">
        <f>Saisie!M15</f>
        <v>0</v>
      </c>
      <c r="O15" s="224">
        <f>Saisie!N15</f>
        <v>0</v>
      </c>
      <c r="P15" s="225">
        <f>Saisie!O15</f>
        <v>0</v>
      </c>
      <c r="Q15" s="239">
        <f>Saisie!P15</f>
        <v>0</v>
      </c>
      <c r="R15" s="226">
        <f>Saisie!Q15</f>
        <v>0</v>
      </c>
      <c r="S15" s="227">
        <f>Saisie!R15</f>
        <v>0</v>
      </c>
      <c r="T15" s="224">
        <f>Saisie!S15</f>
        <v>0</v>
      </c>
      <c r="U15" s="225">
        <f>Saisie!T15</f>
        <v>0</v>
      </c>
      <c r="V15" s="239">
        <f>Saisie!U15</f>
        <v>0</v>
      </c>
      <c r="W15" s="226">
        <f>Saisie!V15</f>
        <v>0</v>
      </c>
      <c r="X15" s="227">
        <f>Saisie!W15</f>
        <v>0</v>
      </c>
      <c r="Y15" s="224">
        <f>Saisie!X15</f>
        <v>0</v>
      </c>
      <c r="Z15" s="225">
        <f>Saisie!Y15</f>
        <v>0</v>
      </c>
      <c r="AA15" s="239">
        <f>Saisie!Z15</f>
        <v>0</v>
      </c>
      <c r="AB15" s="226">
        <f>Saisie!AA15</f>
        <v>0</v>
      </c>
      <c r="AC15" s="227">
        <f>Saisie!AB15</f>
        <v>0</v>
      </c>
      <c r="AD15" s="224">
        <f>Saisie!AC15</f>
        <v>0</v>
      </c>
      <c r="AE15" s="225">
        <f>Saisie!AD15</f>
        <v>0</v>
      </c>
      <c r="AF15" s="239">
        <f>Saisie!AE15</f>
        <v>0</v>
      </c>
      <c r="AG15" s="226">
        <f>Saisie!AF15</f>
        <v>0</v>
      </c>
      <c r="AH15" s="227">
        <f>Saisie!AG15</f>
        <v>0</v>
      </c>
      <c r="AI15" s="123" t="str">
        <f>Frais!D16</f>
        <v/>
      </c>
      <c r="AJ15" s="217">
        <f>Frais!E16</f>
        <v>0</v>
      </c>
      <c r="AK15" s="218">
        <f>Frais!F16</f>
        <v>0</v>
      </c>
      <c r="AL15" s="181">
        <f>Frais!G16</f>
        <v>0</v>
      </c>
      <c r="AM15" s="123">
        <f>Frais!I16</f>
        <v>0</v>
      </c>
      <c r="AN15" s="179">
        <f>Frais!J16</f>
        <v>0</v>
      </c>
      <c r="AO15" s="180">
        <f>Frais!K16</f>
        <v>0</v>
      </c>
      <c r="AP15" s="181">
        <f>Frais!L16</f>
        <v>0</v>
      </c>
      <c r="AQ15" s="194">
        <f>Frais!M16</f>
        <v>0</v>
      </c>
      <c r="AR15" s="195">
        <f>Frais!N16</f>
        <v>0</v>
      </c>
      <c r="AS15" s="195">
        <f>Frais!O16</f>
        <v>0</v>
      </c>
      <c r="AT15" s="196">
        <f>Frais!P16</f>
        <v>0</v>
      </c>
      <c r="AU15" s="194">
        <f>Frais!Q16</f>
        <v>0</v>
      </c>
      <c r="AV15" s="195">
        <f>Frais!R16</f>
        <v>0</v>
      </c>
      <c r="AW15" s="196">
        <f>Frais!S16</f>
        <v>0</v>
      </c>
      <c r="AX15" s="123">
        <f>Frais!U16</f>
        <v>0</v>
      </c>
      <c r="AY15" s="179">
        <f>Frais!V16</f>
        <v>0</v>
      </c>
      <c r="AZ15" s="181">
        <f>Frais!W16</f>
        <v>0</v>
      </c>
      <c r="BA15" s="197" t="str">
        <f>Frais!X16</f>
        <v>NON</v>
      </c>
      <c r="BB15" s="198" t="str">
        <f>Frais!Y16</f>
        <v>NON</v>
      </c>
      <c r="BC15" s="199" t="str">
        <f>Frais!Z16</f>
        <v>NON</v>
      </c>
      <c r="BD15" s="200" t="str">
        <f>Frais!AA16</f>
        <v>NON</v>
      </c>
      <c r="BE15" s="200" t="str">
        <f>Frais!AB16</f>
        <v>NON</v>
      </c>
      <c r="BF15" s="201" t="str">
        <f>Frais!AC16</f>
        <v>NON</v>
      </c>
      <c r="DN15" s="173"/>
      <c r="DO15" s="173"/>
    </row>
    <row r="16" spans="1:119" s="170" customFormat="1" ht="16.5" thickBot="1">
      <c r="A16" s="211">
        <f>Bilan!$G$9</f>
        <v>0</v>
      </c>
      <c r="B16" s="212">
        <f>Bilan!$F$11</f>
        <v>0</v>
      </c>
      <c r="C16" s="178">
        <f t="shared" si="0"/>
        <v>43811</v>
      </c>
      <c r="D16" s="116" t="str">
        <f>Saisie!B16</f>
        <v/>
      </c>
      <c r="E16" s="51" t="str">
        <f>Frais!C17</f>
        <v/>
      </c>
      <c r="F16" s="74" t="str">
        <f>Saisie!C16</f>
        <v>Incomplet</v>
      </c>
      <c r="G16" s="232">
        <f>Saisie!D16</f>
        <v>0</v>
      </c>
      <c r="H16" s="235">
        <f>Saisie!G16</f>
        <v>0</v>
      </c>
      <c r="I16" s="236">
        <f>Saisie!H16</f>
        <v>0</v>
      </c>
      <c r="J16" s="239">
        <f>Saisie!I16</f>
        <v>0</v>
      </c>
      <c r="K16" s="225">
        <f>Saisie!J16</f>
        <v>0</v>
      </c>
      <c r="L16" s="239">
        <f>Saisie!K16</f>
        <v>0</v>
      </c>
      <c r="M16" s="226">
        <f>Saisie!L16</f>
        <v>0</v>
      </c>
      <c r="N16" s="227">
        <f>Saisie!M16</f>
        <v>0</v>
      </c>
      <c r="O16" s="224">
        <f>Saisie!N16</f>
        <v>0</v>
      </c>
      <c r="P16" s="225">
        <f>Saisie!O16</f>
        <v>0</v>
      </c>
      <c r="Q16" s="239">
        <f>Saisie!P16</f>
        <v>0</v>
      </c>
      <c r="R16" s="226">
        <f>Saisie!Q16</f>
        <v>0</v>
      </c>
      <c r="S16" s="227">
        <f>Saisie!R16</f>
        <v>0</v>
      </c>
      <c r="T16" s="224">
        <f>Saisie!S16</f>
        <v>0</v>
      </c>
      <c r="U16" s="225">
        <f>Saisie!T16</f>
        <v>0</v>
      </c>
      <c r="V16" s="239">
        <f>Saisie!U16</f>
        <v>0</v>
      </c>
      <c r="W16" s="226">
        <f>Saisie!V16</f>
        <v>0</v>
      </c>
      <c r="X16" s="227">
        <f>Saisie!W16</f>
        <v>0</v>
      </c>
      <c r="Y16" s="224">
        <f>Saisie!X16</f>
        <v>0</v>
      </c>
      <c r="Z16" s="225">
        <f>Saisie!Y16</f>
        <v>0</v>
      </c>
      <c r="AA16" s="239">
        <f>Saisie!Z16</f>
        <v>0</v>
      </c>
      <c r="AB16" s="226">
        <f>Saisie!AA16</f>
        <v>0</v>
      </c>
      <c r="AC16" s="227">
        <f>Saisie!AB16</f>
        <v>0</v>
      </c>
      <c r="AD16" s="224">
        <f>Saisie!AC16</f>
        <v>0</v>
      </c>
      <c r="AE16" s="225">
        <f>Saisie!AD16</f>
        <v>0</v>
      </c>
      <c r="AF16" s="239">
        <f>Saisie!AE16</f>
        <v>0</v>
      </c>
      <c r="AG16" s="226">
        <f>Saisie!AF16</f>
        <v>0</v>
      </c>
      <c r="AH16" s="227">
        <f>Saisie!AG16</f>
        <v>0</v>
      </c>
      <c r="AI16" s="123" t="str">
        <f>Frais!D17</f>
        <v/>
      </c>
      <c r="AJ16" s="217">
        <f>Frais!E17</f>
        <v>0</v>
      </c>
      <c r="AK16" s="218">
        <f>Frais!F17</f>
        <v>0</v>
      </c>
      <c r="AL16" s="181">
        <f>Frais!G17</f>
        <v>0</v>
      </c>
      <c r="AM16" s="123">
        <f>Frais!I17</f>
        <v>0</v>
      </c>
      <c r="AN16" s="179">
        <f>Frais!J17</f>
        <v>0</v>
      </c>
      <c r="AO16" s="180">
        <f>Frais!K17</f>
        <v>0</v>
      </c>
      <c r="AP16" s="181">
        <f>Frais!L17</f>
        <v>0</v>
      </c>
      <c r="AQ16" s="194">
        <f>Frais!M17</f>
        <v>0</v>
      </c>
      <c r="AR16" s="195">
        <f>Frais!N17</f>
        <v>0</v>
      </c>
      <c r="AS16" s="195">
        <f>Frais!O17</f>
        <v>0</v>
      </c>
      <c r="AT16" s="196">
        <f>Frais!P17</f>
        <v>0</v>
      </c>
      <c r="AU16" s="194">
        <f>Frais!Q17</f>
        <v>0</v>
      </c>
      <c r="AV16" s="195">
        <f>Frais!R17</f>
        <v>0</v>
      </c>
      <c r="AW16" s="196">
        <f>Frais!S17</f>
        <v>0</v>
      </c>
      <c r="AX16" s="123">
        <f>Frais!U17</f>
        <v>0</v>
      </c>
      <c r="AY16" s="179">
        <f>Frais!V17</f>
        <v>0</v>
      </c>
      <c r="AZ16" s="181">
        <f>Frais!W17</f>
        <v>0</v>
      </c>
      <c r="BA16" s="197" t="str">
        <f>Frais!X17</f>
        <v>NON</v>
      </c>
      <c r="BB16" s="198" t="str">
        <f>Frais!Y17</f>
        <v>NON</v>
      </c>
      <c r="BC16" s="199" t="str">
        <f>Frais!Z17</f>
        <v>NON</v>
      </c>
      <c r="BD16" s="200" t="str">
        <f>Frais!AA17</f>
        <v>NON</v>
      </c>
      <c r="BE16" s="200" t="str">
        <f>Frais!AB17</f>
        <v>NON</v>
      </c>
      <c r="BF16" s="201" t="str">
        <f>Frais!AC17</f>
        <v>NON</v>
      </c>
      <c r="DN16" s="173"/>
      <c r="DO16" s="173"/>
    </row>
    <row r="17" spans="1:119" s="170" customFormat="1" ht="16.5" thickBot="1">
      <c r="A17" s="211">
        <f>Bilan!$G$9</f>
        <v>0</v>
      </c>
      <c r="B17" s="212">
        <f>Bilan!$F$11</f>
        <v>0</v>
      </c>
      <c r="C17" s="178">
        <f t="shared" si="0"/>
        <v>43812</v>
      </c>
      <c r="D17" s="116" t="str">
        <f>Saisie!B17</f>
        <v/>
      </c>
      <c r="E17" s="51" t="str">
        <f>Frais!C18</f>
        <v/>
      </c>
      <c r="F17" s="74" t="str">
        <f>Saisie!C17</f>
        <v>Incomplet</v>
      </c>
      <c r="G17" s="232">
        <f>Saisie!D17</f>
        <v>0</v>
      </c>
      <c r="H17" s="235">
        <f>Saisie!G17</f>
        <v>0</v>
      </c>
      <c r="I17" s="236">
        <f>Saisie!H17</f>
        <v>0</v>
      </c>
      <c r="J17" s="239">
        <f>Saisie!I17</f>
        <v>0</v>
      </c>
      <c r="K17" s="225">
        <f>Saisie!J17</f>
        <v>0</v>
      </c>
      <c r="L17" s="239">
        <f>Saisie!K17</f>
        <v>0</v>
      </c>
      <c r="M17" s="226">
        <f>Saisie!L17</f>
        <v>0</v>
      </c>
      <c r="N17" s="227">
        <f>Saisie!M17</f>
        <v>0</v>
      </c>
      <c r="O17" s="224">
        <f>Saisie!N17</f>
        <v>0</v>
      </c>
      <c r="P17" s="225">
        <f>Saisie!O17</f>
        <v>0</v>
      </c>
      <c r="Q17" s="239">
        <f>Saisie!P17</f>
        <v>0</v>
      </c>
      <c r="R17" s="226">
        <f>Saisie!Q17</f>
        <v>0</v>
      </c>
      <c r="S17" s="227">
        <f>Saisie!R17</f>
        <v>0</v>
      </c>
      <c r="T17" s="224">
        <f>Saisie!S17</f>
        <v>0</v>
      </c>
      <c r="U17" s="225">
        <f>Saisie!T17</f>
        <v>0</v>
      </c>
      <c r="V17" s="239">
        <f>Saisie!U17</f>
        <v>0</v>
      </c>
      <c r="W17" s="226">
        <f>Saisie!V17</f>
        <v>0</v>
      </c>
      <c r="X17" s="227">
        <f>Saisie!W17</f>
        <v>0</v>
      </c>
      <c r="Y17" s="224">
        <f>Saisie!X17</f>
        <v>0</v>
      </c>
      <c r="Z17" s="225">
        <f>Saisie!Y17</f>
        <v>0</v>
      </c>
      <c r="AA17" s="239">
        <f>Saisie!Z17</f>
        <v>0</v>
      </c>
      <c r="AB17" s="226">
        <f>Saisie!AA17</f>
        <v>0</v>
      </c>
      <c r="AC17" s="227">
        <f>Saisie!AB17</f>
        <v>0</v>
      </c>
      <c r="AD17" s="224">
        <f>Saisie!AC17</f>
        <v>0</v>
      </c>
      <c r="AE17" s="225">
        <f>Saisie!AD17</f>
        <v>0</v>
      </c>
      <c r="AF17" s="239">
        <f>Saisie!AE17</f>
        <v>0</v>
      </c>
      <c r="AG17" s="226">
        <f>Saisie!AF17</f>
        <v>0</v>
      </c>
      <c r="AH17" s="227">
        <f>Saisie!AG17</f>
        <v>0</v>
      </c>
      <c r="AI17" s="123" t="str">
        <f>Frais!D18</f>
        <v/>
      </c>
      <c r="AJ17" s="217">
        <f>Frais!E18</f>
        <v>0</v>
      </c>
      <c r="AK17" s="218">
        <f>Frais!F18</f>
        <v>0</v>
      </c>
      <c r="AL17" s="181">
        <f>Frais!G18</f>
        <v>0</v>
      </c>
      <c r="AM17" s="123">
        <f>Frais!I18</f>
        <v>0</v>
      </c>
      <c r="AN17" s="179">
        <f>Frais!J18</f>
        <v>0</v>
      </c>
      <c r="AO17" s="180">
        <f>Frais!K18</f>
        <v>0</v>
      </c>
      <c r="AP17" s="181">
        <f>Frais!L18</f>
        <v>0</v>
      </c>
      <c r="AQ17" s="194">
        <f>Frais!M18</f>
        <v>0</v>
      </c>
      <c r="AR17" s="195">
        <f>Frais!N18</f>
        <v>0</v>
      </c>
      <c r="AS17" s="195">
        <f>Frais!O18</f>
        <v>0</v>
      </c>
      <c r="AT17" s="196">
        <f>Frais!P18</f>
        <v>0</v>
      </c>
      <c r="AU17" s="194">
        <f>Frais!Q18</f>
        <v>0</v>
      </c>
      <c r="AV17" s="195">
        <f>Frais!R18</f>
        <v>0</v>
      </c>
      <c r="AW17" s="196">
        <f>Frais!S18</f>
        <v>0</v>
      </c>
      <c r="AX17" s="123">
        <f>Frais!U18</f>
        <v>0</v>
      </c>
      <c r="AY17" s="179">
        <f>Frais!V18</f>
        <v>0</v>
      </c>
      <c r="AZ17" s="181">
        <f>Frais!W18</f>
        <v>0</v>
      </c>
      <c r="BA17" s="197" t="str">
        <f>Frais!X18</f>
        <v>NON</v>
      </c>
      <c r="BB17" s="198" t="str">
        <f>Frais!Y18</f>
        <v>NON</v>
      </c>
      <c r="BC17" s="199" t="str">
        <f>Frais!Z18</f>
        <v>NON</v>
      </c>
      <c r="BD17" s="200" t="str">
        <f>Frais!AA18</f>
        <v>NON</v>
      </c>
      <c r="BE17" s="200" t="str">
        <f>Frais!AB18</f>
        <v>NON</v>
      </c>
      <c r="BF17" s="201" t="str">
        <f>Frais!AC18</f>
        <v>NON</v>
      </c>
      <c r="DN17" s="173"/>
      <c r="DO17" s="173"/>
    </row>
    <row r="18" spans="1:119" s="170" customFormat="1" ht="16.5" thickBot="1">
      <c r="A18" s="211">
        <f>Bilan!$G$9</f>
        <v>0</v>
      </c>
      <c r="B18" s="212">
        <f>Bilan!$F$11</f>
        <v>0</v>
      </c>
      <c r="C18" s="178">
        <f t="shared" si="0"/>
        <v>43813</v>
      </c>
      <c r="D18" s="116" t="str">
        <f>Saisie!B18</f>
        <v/>
      </c>
      <c r="E18" s="51" t="str">
        <f>Frais!C19</f>
        <v/>
      </c>
      <c r="F18" s="74" t="str">
        <f>Saisie!C18</f>
        <v>Incomplet</v>
      </c>
      <c r="G18" s="232">
        <f>Saisie!D18</f>
        <v>0</v>
      </c>
      <c r="H18" s="235">
        <f>Saisie!G18</f>
        <v>0</v>
      </c>
      <c r="I18" s="236">
        <f>Saisie!H18</f>
        <v>0</v>
      </c>
      <c r="J18" s="239">
        <f>Saisie!I18</f>
        <v>0</v>
      </c>
      <c r="K18" s="225">
        <f>Saisie!J18</f>
        <v>0</v>
      </c>
      <c r="L18" s="239">
        <f>Saisie!K18</f>
        <v>0</v>
      </c>
      <c r="M18" s="226">
        <f>Saisie!L18</f>
        <v>0</v>
      </c>
      <c r="N18" s="227">
        <f>Saisie!M18</f>
        <v>0</v>
      </c>
      <c r="O18" s="224">
        <f>Saisie!N18</f>
        <v>0</v>
      </c>
      <c r="P18" s="225">
        <f>Saisie!O18</f>
        <v>0</v>
      </c>
      <c r="Q18" s="239">
        <f>Saisie!P18</f>
        <v>0</v>
      </c>
      <c r="R18" s="226">
        <f>Saisie!Q18</f>
        <v>0</v>
      </c>
      <c r="S18" s="227">
        <f>Saisie!R18</f>
        <v>0</v>
      </c>
      <c r="T18" s="224">
        <f>Saisie!S18</f>
        <v>0</v>
      </c>
      <c r="U18" s="225">
        <f>Saisie!T18</f>
        <v>0</v>
      </c>
      <c r="V18" s="239">
        <f>Saisie!U18</f>
        <v>0</v>
      </c>
      <c r="W18" s="226">
        <f>Saisie!V18</f>
        <v>0</v>
      </c>
      <c r="X18" s="227">
        <f>Saisie!W18</f>
        <v>0</v>
      </c>
      <c r="Y18" s="224">
        <f>Saisie!X18</f>
        <v>0</v>
      </c>
      <c r="Z18" s="225">
        <f>Saisie!Y18</f>
        <v>0</v>
      </c>
      <c r="AA18" s="239">
        <f>Saisie!Z18</f>
        <v>0</v>
      </c>
      <c r="AB18" s="226">
        <f>Saisie!AA18</f>
        <v>0</v>
      </c>
      <c r="AC18" s="227">
        <f>Saisie!AB18</f>
        <v>0</v>
      </c>
      <c r="AD18" s="224">
        <f>Saisie!AC18</f>
        <v>0</v>
      </c>
      <c r="AE18" s="225">
        <f>Saisie!AD18</f>
        <v>0</v>
      </c>
      <c r="AF18" s="239">
        <f>Saisie!AE18</f>
        <v>0</v>
      </c>
      <c r="AG18" s="226">
        <f>Saisie!AF18</f>
        <v>0</v>
      </c>
      <c r="AH18" s="227">
        <f>Saisie!AG18</f>
        <v>0</v>
      </c>
      <c r="AI18" s="123" t="str">
        <f>Frais!D19</f>
        <v/>
      </c>
      <c r="AJ18" s="217">
        <f>Frais!E19</f>
        <v>0</v>
      </c>
      <c r="AK18" s="218">
        <f>Frais!F19</f>
        <v>0</v>
      </c>
      <c r="AL18" s="181">
        <f>Frais!G19</f>
        <v>0</v>
      </c>
      <c r="AM18" s="123">
        <f>Frais!I19</f>
        <v>0</v>
      </c>
      <c r="AN18" s="179">
        <f>Frais!J19</f>
        <v>0</v>
      </c>
      <c r="AO18" s="180">
        <f>Frais!K19</f>
        <v>0</v>
      </c>
      <c r="AP18" s="181">
        <f>Frais!L19</f>
        <v>0</v>
      </c>
      <c r="AQ18" s="194">
        <f>Frais!M19</f>
        <v>0</v>
      </c>
      <c r="AR18" s="195">
        <f>Frais!N19</f>
        <v>0</v>
      </c>
      <c r="AS18" s="195">
        <f>Frais!O19</f>
        <v>0</v>
      </c>
      <c r="AT18" s="196">
        <f>Frais!P19</f>
        <v>0</v>
      </c>
      <c r="AU18" s="194">
        <f>Frais!Q19</f>
        <v>0</v>
      </c>
      <c r="AV18" s="195">
        <f>Frais!R19</f>
        <v>0</v>
      </c>
      <c r="AW18" s="196">
        <f>Frais!S19</f>
        <v>0</v>
      </c>
      <c r="AX18" s="123">
        <f>Frais!U19</f>
        <v>0</v>
      </c>
      <c r="AY18" s="179">
        <f>Frais!V19</f>
        <v>0</v>
      </c>
      <c r="AZ18" s="181">
        <f>Frais!W19</f>
        <v>0</v>
      </c>
      <c r="BA18" s="197" t="str">
        <f>Frais!X19</f>
        <v>NON</v>
      </c>
      <c r="BB18" s="198" t="str">
        <f>Frais!Y19</f>
        <v>NON</v>
      </c>
      <c r="BC18" s="199" t="str">
        <f>Frais!Z19</f>
        <v>NON</v>
      </c>
      <c r="BD18" s="200" t="str">
        <f>Frais!AA19</f>
        <v>NON</v>
      </c>
      <c r="BE18" s="200" t="str">
        <f>Frais!AB19</f>
        <v>NON</v>
      </c>
      <c r="BF18" s="201" t="str">
        <f>Frais!AC19</f>
        <v>NON</v>
      </c>
      <c r="DN18" s="173"/>
      <c r="DO18" s="173"/>
    </row>
    <row r="19" spans="1:119" s="170" customFormat="1" ht="16.5" thickBot="1">
      <c r="A19" s="211">
        <f>Bilan!$G$9</f>
        <v>0</v>
      </c>
      <c r="B19" s="212">
        <f>Bilan!$F$11</f>
        <v>0</v>
      </c>
      <c r="C19" s="178">
        <f t="shared" si="0"/>
        <v>43814</v>
      </c>
      <c r="D19" s="116" t="str">
        <f>Saisie!B19</f>
        <v/>
      </c>
      <c r="E19" s="51" t="str">
        <f>Frais!C20</f>
        <v/>
      </c>
      <c r="F19" s="74" t="str">
        <f>Saisie!C19</f>
        <v>Incomplet</v>
      </c>
      <c r="G19" s="232">
        <f>Saisie!D19</f>
        <v>0</v>
      </c>
      <c r="H19" s="235">
        <f>Saisie!G19</f>
        <v>0</v>
      </c>
      <c r="I19" s="236">
        <f>Saisie!H19</f>
        <v>0</v>
      </c>
      <c r="J19" s="239">
        <f>Saisie!I19</f>
        <v>0</v>
      </c>
      <c r="K19" s="225">
        <f>Saisie!J19</f>
        <v>0</v>
      </c>
      <c r="L19" s="239">
        <f>Saisie!K19</f>
        <v>0</v>
      </c>
      <c r="M19" s="226">
        <f>Saisie!L19</f>
        <v>0</v>
      </c>
      <c r="N19" s="227">
        <f>Saisie!M19</f>
        <v>0</v>
      </c>
      <c r="O19" s="224">
        <f>Saisie!N19</f>
        <v>0</v>
      </c>
      <c r="P19" s="225">
        <f>Saisie!O19</f>
        <v>0</v>
      </c>
      <c r="Q19" s="239">
        <f>Saisie!P19</f>
        <v>0</v>
      </c>
      <c r="R19" s="226">
        <f>Saisie!Q19</f>
        <v>0</v>
      </c>
      <c r="S19" s="227">
        <f>Saisie!R19</f>
        <v>0</v>
      </c>
      <c r="T19" s="224">
        <f>Saisie!S19</f>
        <v>0</v>
      </c>
      <c r="U19" s="225">
        <f>Saisie!T19</f>
        <v>0</v>
      </c>
      <c r="V19" s="239">
        <f>Saisie!U19</f>
        <v>0</v>
      </c>
      <c r="W19" s="226">
        <f>Saisie!V19</f>
        <v>0</v>
      </c>
      <c r="X19" s="227">
        <f>Saisie!W19</f>
        <v>0</v>
      </c>
      <c r="Y19" s="224">
        <f>Saisie!X19</f>
        <v>0</v>
      </c>
      <c r="Z19" s="225">
        <f>Saisie!Y19</f>
        <v>0</v>
      </c>
      <c r="AA19" s="239">
        <f>Saisie!Z19</f>
        <v>0</v>
      </c>
      <c r="AB19" s="226">
        <f>Saisie!AA19</f>
        <v>0</v>
      </c>
      <c r="AC19" s="227">
        <f>Saisie!AB19</f>
        <v>0</v>
      </c>
      <c r="AD19" s="224">
        <f>Saisie!AC19</f>
        <v>0</v>
      </c>
      <c r="AE19" s="225">
        <f>Saisie!AD19</f>
        <v>0</v>
      </c>
      <c r="AF19" s="239">
        <f>Saisie!AE19</f>
        <v>0</v>
      </c>
      <c r="AG19" s="226">
        <f>Saisie!AF19</f>
        <v>0</v>
      </c>
      <c r="AH19" s="227">
        <f>Saisie!AG19</f>
        <v>0</v>
      </c>
      <c r="AI19" s="123" t="str">
        <f>Frais!D20</f>
        <v/>
      </c>
      <c r="AJ19" s="217">
        <f>Frais!E20</f>
        <v>0</v>
      </c>
      <c r="AK19" s="218">
        <f>Frais!F20</f>
        <v>0</v>
      </c>
      <c r="AL19" s="181">
        <f>Frais!G20</f>
        <v>0</v>
      </c>
      <c r="AM19" s="123">
        <f>Frais!I20</f>
        <v>0</v>
      </c>
      <c r="AN19" s="179">
        <f>Frais!J20</f>
        <v>0</v>
      </c>
      <c r="AO19" s="180">
        <f>Frais!K20</f>
        <v>0</v>
      </c>
      <c r="AP19" s="181">
        <f>Frais!L20</f>
        <v>0</v>
      </c>
      <c r="AQ19" s="194">
        <f>Frais!M20</f>
        <v>0</v>
      </c>
      <c r="AR19" s="195">
        <f>Frais!N20</f>
        <v>0</v>
      </c>
      <c r="AS19" s="195">
        <f>Frais!O20</f>
        <v>0</v>
      </c>
      <c r="AT19" s="196">
        <f>Frais!P20</f>
        <v>0</v>
      </c>
      <c r="AU19" s="194">
        <f>Frais!Q20</f>
        <v>0</v>
      </c>
      <c r="AV19" s="195">
        <f>Frais!R20</f>
        <v>0</v>
      </c>
      <c r="AW19" s="196">
        <f>Frais!S20</f>
        <v>0</v>
      </c>
      <c r="AX19" s="123">
        <f>Frais!U20</f>
        <v>0</v>
      </c>
      <c r="AY19" s="179">
        <f>Frais!V20</f>
        <v>0</v>
      </c>
      <c r="AZ19" s="181">
        <f>Frais!W20</f>
        <v>0</v>
      </c>
      <c r="BA19" s="197" t="str">
        <f>Frais!X20</f>
        <v>NON</v>
      </c>
      <c r="BB19" s="198" t="str">
        <f>Frais!Y20</f>
        <v>NON</v>
      </c>
      <c r="BC19" s="199" t="str">
        <f>Frais!Z20</f>
        <v>NON</v>
      </c>
      <c r="BD19" s="200" t="str">
        <f>Frais!AA20</f>
        <v>NON</v>
      </c>
      <c r="BE19" s="200" t="str">
        <f>Frais!AB20</f>
        <v>NON</v>
      </c>
      <c r="BF19" s="201" t="str">
        <f>Frais!AC20</f>
        <v>NON</v>
      </c>
      <c r="DN19" s="173"/>
      <c r="DO19" s="173"/>
    </row>
    <row r="20" spans="1:119" s="170" customFormat="1" ht="16.5" thickBot="1">
      <c r="A20" s="211">
        <f>Bilan!$G$9</f>
        <v>0</v>
      </c>
      <c r="B20" s="212">
        <f>Bilan!$F$11</f>
        <v>0</v>
      </c>
      <c r="C20" s="178">
        <f t="shared" si="0"/>
        <v>43815</v>
      </c>
      <c r="D20" s="116" t="str">
        <f>Saisie!B20</f>
        <v/>
      </c>
      <c r="E20" s="51" t="str">
        <f>Frais!C21</f>
        <v/>
      </c>
      <c r="F20" s="74" t="str">
        <f>Saisie!C20</f>
        <v>Incomplet</v>
      </c>
      <c r="G20" s="232">
        <f>Saisie!D20</f>
        <v>0</v>
      </c>
      <c r="H20" s="235">
        <f>Saisie!G20</f>
        <v>0</v>
      </c>
      <c r="I20" s="236">
        <f>Saisie!H20</f>
        <v>0</v>
      </c>
      <c r="J20" s="239">
        <f>Saisie!I20</f>
        <v>0</v>
      </c>
      <c r="K20" s="225">
        <f>Saisie!J20</f>
        <v>0</v>
      </c>
      <c r="L20" s="239">
        <f>Saisie!K20</f>
        <v>0</v>
      </c>
      <c r="M20" s="226">
        <f>Saisie!L20</f>
        <v>0</v>
      </c>
      <c r="N20" s="227">
        <f>Saisie!M20</f>
        <v>0</v>
      </c>
      <c r="O20" s="224">
        <f>Saisie!N20</f>
        <v>0</v>
      </c>
      <c r="P20" s="225">
        <f>Saisie!O20</f>
        <v>0</v>
      </c>
      <c r="Q20" s="239">
        <f>Saisie!P20</f>
        <v>0</v>
      </c>
      <c r="R20" s="226">
        <f>Saisie!Q20</f>
        <v>0</v>
      </c>
      <c r="S20" s="227">
        <f>Saisie!R20</f>
        <v>0</v>
      </c>
      <c r="T20" s="224">
        <f>Saisie!S20</f>
        <v>0</v>
      </c>
      <c r="U20" s="225">
        <f>Saisie!T20</f>
        <v>0</v>
      </c>
      <c r="V20" s="239">
        <f>Saisie!U20</f>
        <v>0</v>
      </c>
      <c r="W20" s="226">
        <f>Saisie!V20</f>
        <v>0</v>
      </c>
      <c r="X20" s="227">
        <f>Saisie!W20</f>
        <v>0</v>
      </c>
      <c r="Y20" s="224">
        <f>Saisie!X20</f>
        <v>0</v>
      </c>
      <c r="Z20" s="225">
        <f>Saisie!Y20</f>
        <v>0</v>
      </c>
      <c r="AA20" s="239">
        <f>Saisie!Z20</f>
        <v>0</v>
      </c>
      <c r="AB20" s="226">
        <f>Saisie!AA20</f>
        <v>0</v>
      </c>
      <c r="AC20" s="227">
        <f>Saisie!AB20</f>
        <v>0</v>
      </c>
      <c r="AD20" s="224">
        <f>Saisie!AC20</f>
        <v>0</v>
      </c>
      <c r="AE20" s="225">
        <f>Saisie!AD20</f>
        <v>0</v>
      </c>
      <c r="AF20" s="239">
        <f>Saisie!AE20</f>
        <v>0</v>
      </c>
      <c r="AG20" s="226">
        <f>Saisie!AF20</f>
        <v>0</v>
      </c>
      <c r="AH20" s="227">
        <f>Saisie!AG20</f>
        <v>0</v>
      </c>
      <c r="AI20" s="123" t="str">
        <f>Frais!D21</f>
        <v/>
      </c>
      <c r="AJ20" s="217">
        <f>Frais!E21</f>
        <v>0</v>
      </c>
      <c r="AK20" s="218">
        <f>Frais!F21</f>
        <v>0</v>
      </c>
      <c r="AL20" s="181">
        <f>Frais!G21</f>
        <v>0</v>
      </c>
      <c r="AM20" s="123">
        <f>Frais!I21</f>
        <v>0</v>
      </c>
      <c r="AN20" s="179">
        <f>Frais!J21</f>
        <v>0</v>
      </c>
      <c r="AO20" s="180">
        <f>Frais!K21</f>
        <v>0</v>
      </c>
      <c r="AP20" s="181">
        <f>Frais!L21</f>
        <v>0</v>
      </c>
      <c r="AQ20" s="194">
        <f>Frais!M21</f>
        <v>0</v>
      </c>
      <c r="AR20" s="195">
        <f>Frais!N21</f>
        <v>0</v>
      </c>
      <c r="AS20" s="195">
        <f>Frais!O21</f>
        <v>0</v>
      </c>
      <c r="AT20" s="196">
        <f>Frais!P21</f>
        <v>0</v>
      </c>
      <c r="AU20" s="194">
        <f>Frais!Q21</f>
        <v>0</v>
      </c>
      <c r="AV20" s="195">
        <f>Frais!R21</f>
        <v>0</v>
      </c>
      <c r="AW20" s="196">
        <f>Frais!S21</f>
        <v>0</v>
      </c>
      <c r="AX20" s="123">
        <f>Frais!U21</f>
        <v>0</v>
      </c>
      <c r="AY20" s="179">
        <f>Frais!V21</f>
        <v>0</v>
      </c>
      <c r="AZ20" s="181">
        <f>Frais!W21</f>
        <v>0</v>
      </c>
      <c r="BA20" s="197" t="str">
        <f>Frais!X21</f>
        <v>NON</v>
      </c>
      <c r="BB20" s="198" t="str">
        <f>Frais!Y21</f>
        <v>NON</v>
      </c>
      <c r="BC20" s="199" t="str">
        <f>Frais!Z21</f>
        <v>NON</v>
      </c>
      <c r="BD20" s="200" t="str">
        <f>Frais!AA21</f>
        <v>NON</v>
      </c>
      <c r="BE20" s="200" t="str">
        <f>Frais!AB21</f>
        <v>NON</v>
      </c>
      <c r="BF20" s="201" t="str">
        <f>Frais!AC21</f>
        <v>NON</v>
      </c>
      <c r="DN20" s="173"/>
      <c r="DO20" s="173"/>
    </row>
    <row r="21" spans="1:119" s="170" customFormat="1" ht="16.5" thickBot="1">
      <c r="A21" s="211">
        <f>Bilan!$G$9</f>
        <v>0</v>
      </c>
      <c r="B21" s="212">
        <f>Bilan!$F$11</f>
        <v>0</v>
      </c>
      <c r="C21" s="178">
        <f t="shared" si="0"/>
        <v>43816</v>
      </c>
      <c r="D21" s="116" t="str">
        <f>Saisie!B21</f>
        <v/>
      </c>
      <c r="E21" s="51" t="str">
        <f>Frais!C22</f>
        <v/>
      </c>
      <c r="F21" s="74" t="str">
        <f>Saisie!C21</f>
        <v>Incomplet</v>
      </c>
      <c r="G21" s="232">
        <f>Saisie!D21</f>
        <v>0</v>
      </c>
      <c r="H21" s="235">
        <f>Saisie!G21</f>
        <v>0</v>
      </c>
      <c r="I21" s="236">
        <f>Saisie!H21</f>
        <v>0</v>
      </c>
      <c r="J21" s="239">
        <f>Saisie!I21</f>
        <v>0</v>
      </c>
      <c r="K21" s="225">
        <f>Saisie!J21</f>
        <v>0</v>
      </c>
      <c r="L21" s="239">
        <f>Saisie!K21</f>
        <v>0</v>
      </c>
      <c r="M21" s="226">
        <f>Saisie!L21</f>
        <v>0</v>
      </c>
      <c r="N21" s="227">
        <f>Saisie!M21</f>
        <v>0</v>
      </c>
      <c r="O21" s="224">
        <f>Saisie!N21</f>
        <v>0</v>
      </c>
      <c r="P21" s="225">
        <f>Saisie!O21</f>
        <v>0</v>
      </c>
      <c r="Q21" s="239">
        <f>Saisie!P21</f>
        <v>0</v>
      </c>
      <c r="R21" s="226">
        <f>Saisie!Q21</f>
        <v>0</v>
      </c>
      <c r="S21" s="227">
        <f>Saisie!R21</f>
        <v>0</v>
      </c>
      <c r="T21" s="224">
        <f>Saisie!S21</f>
        <v>0</v>
      </c>
      <c r="U21" s="225">
        <f>Saisie!T21</f>
        <v>0</v>
      </c>
      <c r="V21" s="239">
        <f>Saisie!U21</f>
        <v>0</v>
      </c>
      <c r="W21" s="226">
        <f>Saisie!V21</f>
        <v>0</v>
      </c>
      <c r="X21" s="227">
        <f>Saisie!W21</f>
        <v>0</v>
      </c>
      <c r="Y21" s="224">
        <f>Saisie!X21</f>
        <v>0</v>
      </c>
      <c r="Z21" s="225">
        <f>Saisie!Y21</f>
        <v>0</v>
      </c>
      <c r="AA21" s="239">
        <f>Saisie!Z21</f>
        <v>0</v>
      </c>
      <c r="AB21" s="226">
        <f>Saisie!AA21</f>
        <v>0</v>
      </c>
      <c r="AC21" s="227">
        <f>Saisie!AB21</f>
        <v>0</v>
      </c>
      <c r="AD21" s="224">
        <f>Saisie!AC21</f>
        <v>0</v>
      </c>
      <c r="AE21" s="225">
        <f>Saisie!AD21</f>
        <v>0</v>
      </c>
      <c r="AF21" s="239">
        <f>Saisie!AE21</f>
        <v>0</v>
      </c>
      <c r="AG21" s="226">
        <f>Saisie!AF21</f>
        <v>0</v>
      </c>
      <c r="AH21" s="227">
        <f>Saisie!AG21</f>
        <v>0</v>
      </c>
      <c r="AI21" s="123" t="str">
        <f>Frais!D22</f>
        <v/>
      </c>
      <c r="AJ21" s="217">
        <f>Frais!E22</f>
        <v>0</v>
      </c>
      <c r="AK21" s="218">
        <f>Frais!F22</f>
        <v>0</v>
      </c>
      <c r="AL21" s="181">
        <f>Frais!G22</f>
        <v>0</v>
      </c>
      <c r="AM21" s="123">
        <f>Frais!I22</f>
        <v>0</v>
      </c>
      <c r="AN21" s="179">
        <f>Frais!J22</f>
        <v>0</v>
      </c>
      <c r="AO21" s="180">
        <f>Frais!K22</f>
        <v>0</v>
      </c>
      <c r="AP21" s="181">
        <f>Frais!L22</f>
        <v>0</v>
      </c>
      <c r="AQ21" s="194">
        <f>Frais!M22</f>
        <v>0</v>
      </c>
      <c r="AR21" s="195">
        <f>Frais!N22</f>
        <v>0</v>
      </c>
      <c r="AS21" s="195">
        <f>Frais!O22</f>
        <v>0</v>
      </c>
      <c r="AT21" s="196">
        <f>Frais!P22</f>
        <v>0</v>
      </c>
      <c r="AU21" s="194">
        <f>Frais!Q22</f>
        <v>0</v>
      </c>
      <c r="AV21" s="195">
        <f>Frais!R22</f>
        <v>0</v>
      </c>
      <c r="AW21" s="196">
        <f>Frais!S22</f>
        <v>0</v>
      </c>
      <c r="AX21" s="123">
        <f>Frais!U22</f>
        <v>0</v>
      </c>
      <c r="AY21" s="179">
        <f>Frais!V22</f>
        <v>0</v>
      </c>
      <c r="AZ21" s="181">
        <f>Frais!W22</f>
        <v>0</v>
      </c>
      <c r="BA21" s="197" t="str">
        <f>Frais!X22</f>
        <v>NON</v>
      </c>
      <c r="BB21" s="198" t="str">
        <f>Frais!Y22</f>
        <v>NON</v>
      </c>
      <c r="BC21" s="199" t="str">
        <f>Frais!Z22</f>
        <v>NON</v>
      </c>
      <c r="BD21" s="200" t="str">
        <f>Frais!AA22</f>
        <v>NON</v>
      </c>
      <c r="BE21" s="200" t="str">
        <f>Frais!AB22</f>
        <v>NON</v>
      </c>
      <c r="BF21" s="201" t="str">
        <f>Frais!AC22</f>
        <v>NON</v>
      </c>
      <c r="DN21" s="173"/>
      <c r="DO21" s="173"/>
    </row>
    <row r="22" spans="1:119" s="170" customFormat="1" ht="16.5" thickBot="1">
      <c r="A22" s="211">
        <f>Bilan!$G$9</f>
        <v>0</v>
      </c>
      <c r="B22" s="212">
        <f>Bilan!$F$11</f>
        <v>0</v>
      </c>
      <c r="C22" s="178">
        <f t="shared" si="0"/>
        <v>43817</v>
      </c>
      <c r="D22" s="116" t="str">
        <f>Saisie!B22</f>
        <v/>
      </c>
      <c r="E22" s="51" t="str">
        <f>Frais!C23</f>
        <v/>
      </c>
      <c r="F22" s="74" t="str">
        <f>Saisie!C22</f>
        <v>Incomplet</v>
      </c>
      <c r="G22" s="232">
        <f>Saisie!D22</f>
        <v>0</v>
      </c>
      <c r="H22" s="235">
        <f>Saisie!G22</f>
        <v>0</v>
      </c>
      <c r="I22" s="236">
        <f>Saisie!H22</f>
        <v>0</v>
      </c>
      <c r="J22" s="239">
        <f>Saisie!I22</f>
        <v>0</v>
      </c>
      <c r="K22" s="225">
        <f>Saisie!J22</f>
        <v>0</v>
      </c>
      <c r="L22" s="239">
        <f>Saisie!K22</f>
        <v>0</v>
      </c>
      <c r="M22" s="226">
        <f>Saisie!L22</f>
        <v>0</v>
      </c>
      <c r="N22" s="227">
        <f>Saisie!M22</f>
        <v>0</v>
      </c>
      <c r="O22" s="224">
        <f>Saisie!N22</f>
        <v>0</v>
      </c>
      <c r="P22" s="225">
        <f>Saisie!O22</f>
        <v>0</v>
      </c>
      <c r="Q22" s="239">
        <f>Saisie!P22</f>
        <v>0</v>
      </c>
      <c r="R22" s="226">
        <f>Saisie!Q22</f>
        <v>0</v>
      </c>
      <c r="S22" s="227">
        <f>Saisie!R22</f>
        <v>0</v>
      </c>
      <c r="T22" s="224">
        <f>Saisie!S22</f>
        <v>0</v>
      </c>
      <c r="U22" s="225">
        <f>Saisie!T22</f>
        <v>0</v>
      </c>
      <c r="V22" s="239">
        <f>Saisie!U22</f>
        <v>0</v>
      </c>
      <c r="W22" s="226">
        <f>Saisie!V22</f>
        <v>0</v>
      </c>
      <c r="X22" s="227">
        <f>Saisie!W22</f>
        <v>0</v>
      </c>
      <c r="Y22" s="224">
        <f>Saisie!X22</f>
        <v>0</v>
      </c>
      <c r="Z22" s="225">
        <f>Saisie!Y22</f>
        <v>0</v>
      </c>
      <c r="AA22" s="239">
        <f>Saisie!Z22</f>
        <v>0</v>
      </c>
      <c r="AB22" s="226">
        <f>Saisie!AA22</f>
        <v>0</v>
      </c>
      <c r="AC22" s="227">
        <f>Saisie!AB22</f>
        <v>0</v>
      </c>
      <c r="AD22" s="224">
        <f>Saisie!AC22</f>
        <v>0</v>
      </c>
      <c r="AE22" s="225">
        <f>Saisie!AD22</f>
        <v>0</v>
      </c>
      <c r="AF22" s="239">
        <f>Saisie!AE22</f>
        <v>0</v>
      </c>
      <c r="AG22" s="226">
        <f>Saisie!AF22</f>
        <v>0</v>
      </c>
      <c r="AH22" s="227">
        <f>Saisie!AG22</f>
        <v>0</v>
      </c>
      <c r="AI22" s="123" t="str">
        <f>Frais!D23</f>
        <v/>
      </c>
      <c r="AJ22" s="217">
        <f>Frais!E23</f>
        <v>0</v>
      </c>
      <c r="AK22" s="218">
        <f>Frais!F23</f>
        <v>0</v>
      </c>
      <c r="AL22" s="181">
        <f>Frais!G23</f>
        <v>0</v>
      </c>
      <c r="AM22" s="123">
        <f>Frais!I23</f>
        <v>0</v>
      </c>
      <c r="AN22" s="179">
        <f>Frais!J23</f>
        <v>0</v>
      </c>
      <c r="AO22" s="180">
        <f>Frais!K23</f>
        <v>0</v>
      </c>
      <c r="AP22" s="181">
        <f>Frais!L23</f>
        <v>0</v>
      </c>
      <c r="AQ22" s="194">
        <f>Frais!M23</f>
        <v>0</v>
      </c>
      <c r="AR22" s="195">
        <f>Frais!N23</f>
        <v>0</v>
      </c>
      <c r="AS22" s="195">
        <f>Frais!O23</f>
        <v>0</v>
      </c>
      <c r="AT22" s="196">
        <f>Frais!P23</f>
        <v>0</v>
      </c>
      <c r="AU22" s="194">
        <f>Frais!Q23</f>
        <v>0</v>
      </c>
      <c r="AV22" s="195">
        <f>Frais!R23</f>
        <v>0</v>
      </c>
      <c r="AW22" s="196">
        <f>Frais!S23</f>
        <v>0</v>
      </c>
      <c r="AX22" s="123">
        <f>Frais!U23</f>
        <v>0</v>
      </c>
      <c r="AY22" s="179">
        <f>Frais!V23</f>
        <v>0</v>
      </c>
      <c r="AZ22" s="181">
        <f>Frais!W23</f>
        <v>0</v>
      </c>
      <c r="BA22" s="197" t="str">
        <f>Frais!X23</f>
        <v>NON</v>
      </c>
      <c r="BB22" s="198" t="str">
        <f>Frais!Y23</f>
        <v>NON</v>
      </c>
      <c r="BC22" s="199" t="str">
        <f>Frais!Z23</f>
        <v>NON</v>
      </c>
      <c r="BD22" s="200" t="str">
        <f>Frais!AA23</f>
        <v>NON</v>
      </c>
      <c r="BE22" s="200" t="str">
        <f>Frais!AB23</f>
        <v>NON</v>
      </c>
      <c r="BF22" s="201" t="str">
        <f>Frais!AC23</f>
        <v>NON</v>
      </c>
      <c r="DN22" s="173"/>
      <c r="DO22" s="173"/>
    </row>
    <row r="23" spans="1:119" s="170" customFormat="1" ht="16.5" thickBot="1">
      <c r="A23" s="211">
        <f>Bilan!$G$9</f>
        <v>0</v>
      </c>
      <c r="B23" s="212">
        <f>Bilan!$F$11</f>
        <v>0</v>
      </c>
      <c r="C23" s="178">
        <f t="shared" si="0"/>
        <v>43818</v>
      </c>
      <c r="D23" s="116" t="str">
        <f>Saisie!B23</f>
        <v/>
      </c>
      <c r="E23" s="51" t="str">
        <f>Frais!C24</f>
        <v/>
      </c>
      <c r="F23" s="74" t="str">
        <f>Saisie!C23</f>
        <v>Incomplet</v>
      </c>
      <c r="G23" s="232">
        <f>Saisie!D23</f>
        <v>0</v>
      </c>
      <c r="H23" s="235">
        <f>Saisie!G23</f>
        <v>0</v>
      </c>
      <c r="I23" s="236">
        <f>Saisie!H23</f>
        <v>0</v>
      </c>
      <c r="J23" s="239">
        <f>Saisie!I23</f>
        <v>0</v>
      </c>
      <c r="K23" s="225">
        <f>Saisie!J23</f>
        <v>0</v>
      </c>
      <c r="L23" s="239">
        <f>Saisie!K23</f>
        <v>0</v>
      </c>
      <c r="M23" s="226">
        <f>Saisie!L23</f>
        <v>0</v>
      </c>
      <c r="N23" s="227">
        <f>Saisie!M23</f>
        <v>0</v>
      </c>
      <c r="O23" s="224">
        <f>Saisie!N23</f>
        <v>0</v>
      </c>
      <c r="P23" s="225">
        <f>Saisie!O23</f>
        <v>0</v>
      </c>
      <c r="Q23" s="239">
        <f>Saisie!P23</f>
        <v>0</v>
      </c>
      <c r="R23" s="226">
        <f>Saisie!Q23</f>
        <v>0</v>
      </c>
      <c r="S23" s="227">
        <f>Saisie!R23</f>
        <v>0</v>
      </c>
      <c r="T23" s="224">
        <f>Saisie!S23</f>
        <v>0</v>
      </c>
      <c r="U23" s="225">
        <f>Saisie!T23</f>
        <v>0</v>
      </c>
      <c r="V23" s="239">
        <f>Saisie!U23</f>
        <v>0</v>
      </c>
      <c r="W23" s="226">
        <f>Saisie!V23</f>
        <v>0</v>
      </c>
      <c r="X23" s="227">
        <f>Saisie!W23</f>
        <v>0</v>
      </c>
      <c r="Y23" s="224">
        <f>Saisie!X23</f>
        <v>0</v>
      </c>
      <c r="Z23" s="225">
        <f>Saisie!Y23</f>
        <v>0</v>
      </c>
      <c r="AA23" s="239">
        <f>Saisie!Z23</f>
        <v>0</v>
      </c>
      <c r="AB23" s="226">
        <f>Saisie!AA23</f>
        <v>0</v>
      </c>
      <c r="AC23" s="227">
        <f>Saisie!AB23</f>
        <v>0</v>
      </c>
      <c r="AD23" s="224">
        <f>Saisie!AC23</f>
        <v>0</v>
      </c>
      <c r="AE23" s="225">
        <f>Saisie!AD23</f>
        <v>0</v>
      </c>
      <c r="AF23" s="239">
        <f>Saisie!AE23</f>
        <v>0</v>
      </c>
      <c r="AG23" s="226">
        <f>Saisie!AF23</f>
        <v>0</v>
      </c>
      <c r="AH23" s="227">
        <f>Saisie!AG23</f>
        <v>0</v>
      </c>
      <c r="AI23" s="123" t="str">
        <f>Frais!D24</f>
        <v/>
      </c>
      <c r="AJ23" s="217">
        <f>Frais!E24</f>
        <v>0</v>
      </c>
      <c r="AK23" s="218">
        <f>Frais!F24</f>
        <v>0</v>
      </c>
      <c r="AL23" s="181">
        <f>Frais!G24</f>
        <v>0</v>
      </c>
      <c r="AM23" s="123">
        <f>Frais!I24</f>
        <v>0</v>
      </c>
      <c r="AN23" s="179">
        <f>Frais!J24</f>
        <v>0</v>
      </c>
      <c r="AO23" s="180">
        <f>Frais!K24</f>
        <v>0</v>
      </c>
      <c r="AP23" s="181">
        <f>Frais!L24</f>
        <v>0</v>
      </c>
      <c r="AQ23" s="194">
        <f>Frais!M24</f>
        <v>0</v>
      </c>
      <c r="AR23" s="195">
        <f>Frais!N24</f>
        <v>0</v>
      </c>
      <c r="AS23" s="195">
        <f>Frais!O24</f>
        <v>0</v>
      </c>
      <c r="AT23" s="196">
        <f>Frais!P24</f>
        <v>0</v>
      </c>
      <c r="AU23" s="194">
        <f>Frais!Q24</f>
        <v>0</v>
      </c>
      <c r="AV23" s="195">
        <f>Frais!R24</f>
        <v>0</v>
      </c>
      <c r="AW23" s="196">
        <f>Frais!S24</f>
        <v>0</v>
      </c>
      <c r="AX23" s="123">
        <f>Frais!U24</f>
        <v>0</v>
      </c>
      <c r="AY23" s="179">
        <f>Frais!V24</f>
        <v>0</v>
      </c>
      <c r="AZ23" s="181">
        <f>Frais!W24</f>
        <v>0</v>
      </c>
      <c r="BA23" s="197" t="str">
        <f>Frais!X24</f>
        <v>NON</v>
      </c>
      <c r="BB23" s="198" t="str">
        <f>Frais!Y24</f>
        <v>NON</v>
      </c>
      <c r="BC23" s="199" t="str">
        <f>Frais!Z24</f>
        <v>NON</v>
      </c>
      <c r="BD23" s="200" t="str">
        <f>Frais!AA24</f>
        <v>NON</v>
      </c>
      <c r="BE23" s="200" t="str">
        <f>Frais!AB24</f>
        <v>NON</v>
      </c>
      <c r="BF23" s="201" t="str">
        <f>Frais!AC24</f>
        <v>NON</v>
      </c>
      <c r="DN23" s="173"/>
      <c r="DO23" s="173"/>
    </row>
    <row r="24" spans="1:119" s="170" customFormat="1" ht="16.5" thickBot="1">
      <c r="A24" s="211">
        <f>Bilan!$G$9</f>
        <v>0</v>
      </c>
      <c r="B24" s="212">
        <f>Bilan!$F$11</f>
        <v>0</v>
      </c>
      <c r="C24" s="178">
        <f t="shared" si="0"/>
        <v>43819</v>
      </c>
      <c r="D24" s="116" t="str">
        <f>Saisie!B24</f>
        <v/>
      </c>
      <c r="E24" s="51" t="str">
        <f>Frais!C25</f>
        <v/>
      </c>
      <c r="F24" s="74" t="str">
        <f>Saisie!C24</f>
        <v>Incomplet</v>
      </c>
      <c r="G24" s="232">
        <f>Saisie!D24</f>
        <v>0</v>
      </c>
      <c r="H24" s="235">
        <f>Saisie!G24</f>
        <v>0</v>
      </c>
      <c r="I24" s="236">
        <f>Saisie!H24</f>
        <v>0</v>
      </c>
      <c r="J24" s="239">
        <f>Saisie!I24</f>
        <v>0</v>
      </c>
      <c r="K24" s="225">
        <f>Saisie!J24</f>
        <v>0</v>
      </c>
      <c r="L24" s="239">
        <f>Saisie!K24</f>
        <v>0</v>
      </c>
      <c r="M24" s="226">
        <f>Saisie!L24</f>
        <v>0</v>
      </c>
      <c r="N24" s="227">
        <f>Saisie!M24</f>
        <v>0</v>
      </c>
      <c r="O24" s="224">
        <f>Saisie!N24</f>
        <v>0</v>
      </c>
      <c r="P24" s="225">
        <f>Saisie!O24</f>
        <v>0</v>
      </c>
      <c r="Q24" s="239">
        <f>Saisie!P24</f>
        <v>0</v>
      </c>
      <c r="R24" s="226">
        <f>Saisie!Q24</f>
        <v>0</v>
      </c>
      <c r="S24" s="227">
        <f>Saisie!R24</f>
        <v>0</v>
      </c>
      <c r="T24" s="224">
        <f>Saisie!S24</f>
        <v>0</v>
      </c>
      <c r="U24" s="225">
        <f>Saisie!T24</f>
        <v>0</v>
      </c>
      <c r="V24" s="239">
        <f>Saisie!U24</f>
        <v>0</v>
      </c>
      <c r="W24" s="226">
        <f>Saisie!V24</f>
        <v>0</v>
      </c>
      <c r="X24" s="227">
        <f>Saisie!W24</f>
        <v>0</v>
      </c>
      <c r="Y24" s="224">
        <f>Saisie!X24</f>
        <v>0</v>
      </c>
      <c r="Z24" s="225">
        <f>Saisie!Y24</f>
        <v>0</v>
      </c>
      <c r="AA24" s="239">
        <f>Saisie!Z24</f>
        <v>0</v>
      </c>
      <c r="AB24" s="226">
        <f>Saisie!AA24</f>
        <v>0</v>
      </c>
      <c r="AC24" s="227">
        <f>Saisie!AB24</f>
        <v>0</v>
      </c>
      <c r="AD24" s="224">
        <f>Saisie!AC24</f>
        <v>0</v>
      </c>
      <c r="AE24" s="225">
        <f>Saisie!AD24</f>
        <v>0</v>
      </c>
      <c r="AF24" s="239">
        <f>Saisie!AE24</f>
        <v>0</v>
      </c>
      <c r="AG24" s="226">
        <f>Saisie!AF24</f>
        <v>0</v>
      </c>
      <c r="AH24" s="227">
        <f>Saisie!AG24</f>
        <v>0</v>
      </c>
      <c r="AI24" s="123" t="str">
        <f>Frais!D25</f>
        <v/>
      </c>
      <c r="AJ24" s="217">
        <f>Frais!E25</f>
        <v>0</v>
      </c>
      <c r="AK24" s="218">
        <f>Frais!F25</f>
        <v>0</v>
      </c>
      <c r="AL24" s="181">
        <f>Frais!G25</f>
        <v>0</v>
      </c>
      <c r="AM24" s="123">
        <f>Frais!I25</f>
        <v>0</v>
      </c>
      <c r="AN24" s="179">
        <f>Frais!J25</f>
        <v>0</v>
      </c>
      <c r="AO24" s="180">
        <f>Frais!K25</f>
        <v>0</v>
      </c>
      <c r="AP24" s="181">
        <f>Frais!L25</f>
        <v>0</v>
      </c>
      <c r="AQ24" s="194">
        <f>Frais!M25</f>
        <v>0</v>
      </c>
      <c r="AR24" s="195">
        <f>Frais!N25</f>
        <v>0</v>
      </c>
      <c r="AS24" s="195">
        <f>Frais!O25</f>
        <v>0</v>
      </c>
      <c r="AT24" s="196">
        <f>Frais!P25</f>
        <v>0</v>
      </c>
      <c r="AU24" s="194">
        <f>Frais!Q25</f>
        <v>0</v>
      </c>
      <c r="AV24" s="195">
        <f>Frais!R25</f>
        <v>0</v>
      </c>
      <c r="AW24" s="196">
        <f>Frais!S25</f>
        <v>0</v>
      </c>
      <c r="AX24" s="123">
        <f>Frais!U25</f>
        <v>0</v>
      </c>
      <c r="AY24" s="179">
        <f>Frais!V25</f>
        <v>0</v>
      </c>
      <c r="AZ24" s="181">
        <f>Frais!W25</f>
        <v>0</v>
      </c>
      <c r="BA24" s="197" t="str">
        <f>Frais!X25</f>
        <v>NON</v>
      </c>
      <c r="BB24" s="198" t="str">
        <f>Frais!Y25</f>
        <v>NON</v>
      </c>
      <c r="BC24" s="199" t="str">
        <f>Frais!Z25</f>
        <v>NON</v>
      </c>
      <c r="BD24" s="200" t="str">
        <f>Frais!AA25</f>
        <v>NON</v>
      </c>
      <c r="BE24" s="200" t="str">
        <f>Frais!AB25</f>
        <v>NON</v>
      </c>
      <c r="BF24" s="201" t="str">
        <f>Frais!AC25</f>
        <v>NON</v>
      </c>
      <c r="DN24" s="173"/>
      <c r="DO24" s="173"/>
    </row>
    <row r="25" spans="1:119" s="170" customFormat="1" ht="16.5" thickBot="1">
      <c r="A25" s="211">
        <f>Bilan!$G$9</f>
        <v>0</v>
      </c>
      <c r="B25" s="212">
        <f>Bilan!$F$11</f>
        <v>0</v>
      </c>
      <c r="C25" s="178">
        <f t="shared" si="0"/>
        <v>43820</v>
      </c>
      <c r="D25" s="116" t="str">
        <f>Saisie!B25</f>
        <v/>
      </c>
      <c r="E25" s="51" t="str">
        <f>Frais!C26</f>
        <v/>
      </c>
      <c r="F25" s="74" t="str">
        <f>Saisie!C25</f>
        <v>Incomplet</v>
      </c>
      <c r="G25" s="232">
        <f>Saisie!D25</f>
        <v>0</v>
      </c>
      <c r="H25" s="235">
        <f>Saisie!G25</f>
        <v>0</v>
      </c>
      <c r="I25" s="236">
        <f>Saisie!H25</f>
        <v>0</v>
      </c>
      <c r="J25" s="239">
        <f>Saisie!I25</f>
        <v>0</v>
      </c>
      <c r="K25" s="225">
        <f>Saisie!J25</f>
        <v>0</v>
      </c>
      <c r="L25" s="239">
        <f>Saisie!K25</f>
        <v>0</v>
      </c>
      <c r="M25" s="226">
        <f>Saisie!L25</f>
        <v>0</v>
      </c>
      <c r="N25" s="227">
        <f>Saisie!M25</f>
        <v>0</v>
      </c>
      <c r="O25" s="224">
        <f>Saisie!N25</f>
        <v>0</v>
      </c>
      <c r="P25" s="225">
        <f>Saisie!O25</f>
        <v>0</v>
      </c>
      <c r="Q25" s="239">
        <f>Saisie!P25</f>
        <v>0</v>
      </c>
      <c r="R25" s="226">
        <f>Saisie!Q25</f>
        <v>0</v>
      </c>
      <c r="S25" s="227">
        <f>Saisie!R25</f>
        <v>0</v>
      </c>
      <c r="T25" s="224">
        <f>Saisie!S25</f>
        <v>0</v>
      </c>
      <c r="U25" s="225">
        <f>Saisie!T25</f>
        <v>0</v>
      </c>
      <c r="V25" s="239">
        <f>Saisie!U25</f>
        <v>0</v>
      </c>
      <c r="W25" s="226">
        <f>Saisie!V25</f>
        <v>0</v>
      </c>
      <c r="X25" s="227">
        <f>Saisie!W25</f>
        <v>0</v>
      </c>
      <c r="Y25" s="224">
        <f>Saisie!X25</f>
        <v>0</v>
      </c>
      <c r="Z25" s="225">
        <f>Saisie!Y25</f>
        <v>0</v>
      </c>
      <c r="AA25" s="239">
        <f>Saisie!Z25</f>
        <v>0</v>
      </c>
      <c r="AB25" s="226">
        <f>Saisie!AA25</f>
        <v>0</v>
      </c>
      <c r="AC25" s="227">
        <f>Saisie!AB25</f>
        <v>0</v>
      </c>
      <c r="AD25" s="224">
        <f>Saisie!AC25</f>
        <v>0</v>
      </c>
      <c r="AE25" s="225">
        <f>Saisie!AD25</f>
        <v>0</v>
      </c>
      <c r="AF25" s="239">
        <f>Saisie!AE25</f>
        <v>0</v>
      </c>
      <c r="AG25" s="226">
        <f>Saisie!AF25</f>
        <v>0</v>
      </c>
      <c r="AH25" s="227">
        <f>Saisie!AG25</f>
        <v>0</v>
      </c>
      <c r="AI25" s="123" t="str">
        <f>Frais!D26</f>
        <v/>
      </c>
      <c r="AJ25" s="217">
        <f>Frais!E26</f>
        <v>0</v>
      </c>
      <c r="AK25" s="218">
        <f>Frais!F26</f>
        <v>0</v>
      </c>
      <c r="AL25" s="181">
        <f>Frais!G26</f>
        <v>0</v>
      </c>
      <c r="AM25" s="123">
        <f>Frais!I26</f>
        <v>0</v>
      </c>
      <c r="AN25" s="179">
        <f>Frais!J26</f>
        <v>0</v>
      </c>
      <c r="AO25" s="180">
        <f>Frais!K26</f>
        <v>0</v>
      </c>
      <c r="AP25" s="181">
        <f>Frais!L26</f>
        <v>0</v>
      </c>
      <c r="AQ25" s="194">
        <f>Frais!M26</f>
        <v>0</v>
      </c>
      <c r="AR25" s="195">
        <f>Frais!N26</f>
        <v>0</v>
      </c>
      <c r="AS25" s="195">
        <f>Frais!O26</f>
        <v>0</v>
      </c>
      <c r="AT25" s="196">
        <f>Frais!P26</f>
        <v>0</v>
      </c>
      <c r="AU25" s="194">
        <f>Frais!Q26</f>
        <v>0</v>
      </c>
      <c r="AV25" s="195">
        <f>Frais!R26</f>
        <v>0</v>
      </c>
      <c r="AW25" s="196">
        <f>Frais!S26</f>
        <v>0</v>
      </c>
      <c r="AX25" s="123">
        <f>Frais!U26</f>
        <v>0</v>
      </c>
      <c r="AY25" s="179">
        <f>Frais!V26</f>
        <v>0</v>
      </c>
      <c r="AZ25" s="181">
        <f>Frais!W26</f>
        <v>0</v>
      </c>
      <c r="BA25" s="197" t="str">
        <f>Frais!X26</f>
        <v>NON</v>
      </c>
      <c r="BB25" s="198" t="str">
        <f>Frais!Y26</f>
        <v>NON</v>
      </c>
      <c r="BC25" s="199" t="str">
        <f>Frais!Z26</f>
        <v>NON</v>
      </c>
      <c r="BD25" s="200" t="str">
        <f>Frais!AA26</f>
        <v>NON</v>
      </c>
      <c r="BE25" s="200" t="str">
        <f>Frais!AB26</f>
        <v>NON</v>
      </c>
      <c r="BF25" s="201" t="str">
        <f>Frais!AC26</f>
        <v>NON</v>
      </c>
      <c r="DN25" s="173"/>
      <c r="DO25" s="173"/>
    </row>
    <row r="26" spans="1:119" s="170" customFormat="1" ht="16.5" thickBot="1">
      <c r="A26" s="211">
        <f>Bilan!$G$9</f>
        <v>0</v>
      </c>
      <c r="B26" s="212">
        <f>Bilan!$F$11</f>
        <v>0</v>
      </c>
      <c r="C26" s="178">
        <f t="shared" si="0"/>
        <v>43821</v>
      </c>
      <c r="D26" s="116" t="str">
        <f>Saisie!B26</f>
        <v/>
      </c>
      <c r="E26" s="51" t="str">
        <f>Frais!C27</f>
        <v/>
      </c>
      <c r="F26" s="74" t="str">
        <f>Saisie!C26</f>
        <v>Incomplet</v>
      </c>
      <c r="G26" s="232">
        <f>Saisie!D26</f>
        <v>0</v>
      </c>
      <c r="H26" s="235">
        <f>Saisie!G26</f>
        <v>0</v>
      </c>
      <c r="I26" s="236">
        <f>Saisie!H26</f>
        <v>0</v>
      </c>
      <c r="J26" s="239">
        <f>Saisie!I26</f>
        <v>0</v>
      </c>
      <c r="K26" s="225">
        <f>Saisie!J26</f>
        <v>0</v>
      </c>
      <c r="L26" s="239">
        <f>Saisie!K26</f>
        <v>0</v>
      </c>
      <c r="M26" s="226">
        <f>Saisie!L26</f>
        <v>0</v>
      </c>
      <c r="N26" s="227">
        <f>Saisie!M26</f>
        <v>0</v>
      </c>
      <c r="O26" s="224">
        <f>Saisie!N26</f>
        <v>0</v>
      </c>
      <c r="P26" s="225">
        <f>Saisie!O26</f>
        <v>0</v>
      </c>
      <c r="Q26" s="239">
        <f>Saisie!P26</f>
        <v>0</v>
      </c>
      <c r="R26" s="226">
        <f>Saisie!Q26</f>
        <v>0</v>
      </c>
      <c r="S26" s="227">
        <f>Saisie!R26</f>
        <v>0</v>
      </c>
      <c r="T26" s="224">
        <f>Saisie!S26</f>
        <v>0</v>
      </c>
      <c r="U26" s="225">
        <f>Saisie!T26</f>
        <v>0</v>
      </c>
      <c r="V26" s="239">
        <f>Saisie!U26</f>
        <v>0</v>
      </c>
      <c r="W26" s="226">
        <f>Saisie!V26</f>
        <v>0</v>
      </c>
      <c r="X26" s="227">
        <f>Saisie!W26</f>
        <v>0</v>
      </c>
      <c r="Y26" s="224">
        <f>Saisie!X26</f>
        <v>0</v>
      </c>
      <c r="Z26" s="225">
        <f>Saisie!Y26</f>
        <v>0</v>
      </c>
      <c r="AA26" s="239">
        <f>Saisie!Z26</f>
        <v>0</v>
      </c>
      <c r="AB26" s="226">
        <f>Saisie!AA26</f>
        <v>0</v>
      </c>
      <c r="AC26" s="227">
        <f>Saisie!AB26</f>
        <v>0</v>
      </c>
      <c r="AD26" s="224">
        <f>Saisie!AC26</f>
        <v>0</v>
      </c>
      <c r="AE26" s="225">
        <f>Saisie!AD26</f>
        <v>0</v>
      </c>
      <c r="AF26" s="239">
        <f>Saisie!AE26</f>
        <v>0</v>
      </c>
      <c r="AG26" s="226">
        <f>Saisie!AF26</f>
        <v>0</v>
      </c>
      <c r="AH26" s="227">
        <f>Saisie!AG26</f>
        <v>0</v>
      </c>
      <c r="AI26" s="123" t="str">
        <f>Frais!D27</f>
        <v/>
      </c>
      <c r="AJ26" s="217">
        <f>Frais!E27</f>
        <v>0</v>
      </c>
      <c r="AK26" s="218">
        <f>Frais!F27</f>
        <v>0</v>
      </c>
      <c r="AL26" s="181">
        <f>Frais!G27</f>
        <v>0</v>
      </c>
      <c r="AM26" s="123">
        <f>Frais!I27</f>
        <v>0</v>
      </c>
      <c r="AN26" s="179">
        <f>Frais!J27</f>
        <v>0</v>
      </c>
      <c r="AO26" s="180">
        <f>Frais!K27</f>
        <v>0</v>
      </c>
      <c r="AP26" s="181">
        <f>Frais!L27</f>
        <v>0</v>
      </c>
      <c r="AQ26" s="194">
        <f>Frais!M27</f>
        <v>0</v>
      </c>
      <c r="AR26" s="195">
        <f>Frais!N27</f>
        <v>0</v>
      </c>
      <c r="AS26" s="195">
        <f>Frais!O27</f>
        <v>0</v>
      </c>
      <c r="AT26" s="196">
        <f>Frais!P27</f>
        <v>0</v>
      </c>
      <c r="AU26" s="194">
        <f>Frais!Q27</f>
        <v>0</v>
      </c>
      <c r="AV26" s="195">
        <f>Frais!R27</f>
        <v>0</v>
      </c>
      <c r="AW26" s="196">
        <f>Frais!S27</f>
        <v>0</v>
      </c>
      <c r="AX26" s="123">
        <f>Frais!U27</f>
        <v>0</v>
      </c>
      <c r="AY26" s="179">
        <f>Frais!V27</f>
        <v>0</v>
      </c>
      <c r="AZ26" s="181">
        <f>Frais!W27</f>
        <v>0</v>
      </c>
      <c r="BA26" s="197" t="str">
        <f>Frais!X27</f>
        <v>NON</v>
      </c>
      <c r="BB26" s="198" t="str">
        <f>Frais!Y27</f>
        <v>NON</v>
      </c>
      <c r="BC26" s="199" t="str">
        <f>Frais!Z27</f>
        <v>NON</v>
      </c>
      <c r="BD26" s="200" t="str">
        <f>Frais!AA27</f>
        <v>NON</v>
      </c>
      <c r="BE26" s="200" t="str">
        <f>Frais!AB27</f>
        <v>NON</v>
      </c>
      <c r="BF26" s="201" t="str">
        <f>Frais!AC27</f>
        <v>NON</v>
      </c>
      <c r="DN26" s="173"/>
      <c r="DO26" s="173"/>
    </row>
    <row r="27" spans="1:119" s="170" customFormat="1" ht="16.5" thickBot="1">
      <c r="A27" s="211">
        <f>Bilan!$G$9</f>
        <v>0</v>
      </c>
      <c r="B27" s="212">
        <f>Bilan!$F$11</f>
        <v>0</v>
      </c>
      <c r="C27" s="178">
        <f t="shared" si="0"/>
        <v>43822</v>
      </c>
      <c r="D27" s="116" t="str">
        <f>Saisie!B27</f>
        <v/>
      </c>
      <c r="E27" s="51" t="str">
        <f>Frais!C28</f>
        <v/>
      </c>
      <c r="F27" s="74" t="str">
        <f>Saisie!C27</f>
        <v>Incomplet</v>
      </c>
      <c r="G27" s="232">
        <f>Saisie!D27</f>
        <v>0</v>
      </c>
      <c r="H27" s="235">
        <f>Saisie!G27</f>
        <v>0</v>
      </c>
      <c r="I27" s="236">
        <f>Saisie!H27</f>
        <v>0</v>
      </c>
      <c r="J27" s="239">
        <f>Saisie!I27</f>
        <v>0</v>
      </c>
      <c r="K27" s="225">
        <f>Saisie!J27</f>
        <v>0</v>
      </c>
      <c r="L27" s="239">
        <f>Saisie!K27</f>
        <v>0</v>
      </c>
      <c r="M27" s="226">
        <f>Saisie!L27</f>
        <v>0</v>
      </c>
      <c r="N27" s="227">
        <f>Saisie!M27</f>
        <v>0</v>
      </c>
      <c r="O27" s="224">
        <f>Saisie!N27</f>
        <v>0</v>
      </c>
      <c r="P27" s="225">
        <f>Saisie!O27</f>
        <v>0</v>
      </c>
      <c r="Q27" s="239">
        <f>Saisie!P27</f>
        <v>0</v>
      </c>
      <c r="R27" s="226">
        <f>Saisie!Q27</f>
        <v>0</v>
      </c>
      <c r="S27" s="227">
        <f>Saisie!R27</f>
        <v>0</v>
      </c>
      <c r="T27" s="224">
        <f>Saisie!S27</f>
        <v>0</v>
      </c>
      <c r="U27" s="225">
        <f>Saisie!T27</f>
        <v>0</v>
      </c>
      <c r="V27" s="239">
        <f>Saisie!U27</f>
        <v>0</v>
      </c>
      <c r="W27" s="226">
        <f>Saisie!V27</f>
        <v>0</v>
      </c>
      <c r="X27" s="227">
        <f>Saisie!W27</f>
        <v>0</v>
      </c>
      <c r="Y27" s="224">
        <f>Saisie!X27</f>
        <v>0</v>
      </c>
      <c r="Z27" s="225">
        <f>Saisie!Y27</f>
        <v>0</v>
      </c>
      <c r="AA27" s="239">
        <f>Saisie!Z27</f>
        <v>0</v>
      </c>
      <c r="AB27" s="226">
        <f>Saisie!AA27</f>
        <v>0</v>
      </c>
      <c r="AC27" s="227">
        <f>Saisie!AB27</f>
        <v>0</v>
      </c>
      <c r="AD27" s="224">
        <f>Saisie!AC27</f>
        <v>0</v>
      </c>
      <c r="AE27" s="225">
        <f>Saisie!AD27</f>
        <v>0</v>
      </c>
      <c r="AF27" s="239">
        <f>Saisie!AE27</f>
        <v>0</v>
      </c>
      <c r="AG27" s="226">
        <f>Saisie!AF27</f>
        <v>0</v>
      </c>
      <c r="AH27" s="227">
        <f>Saisie!AG27</f>
        <v>0</v>
      </c>
      <c r="AI27" s="123" t="str">
        <f>Frais!D28</f>
        <v/>
      </c>
      <c r="AJ27" s="217">
        <f>Frais!E28</f>
        <v>0</v>
      </c>
      <c r="AK27" s="218">
        <f>Frais!F28</f>
        <v>0</v>
      </c>
      <c r="AL27" s="181">
        <f>Frais!G28</f>
        <v>0</v>
      </c>
      <c r="AM27" s="123">
        <f>Frais!I28</f>
        <v>0</v>
      </c>
      <c r="AN27" s="179">
        <f>Frais!J28</f>
        <v>0</v>
      </c>
      <c r="AO27" s="180">
        <f>Frais!K28</f>
        <v>0</v>
      </c>
      <c r="AP27" s="181">
        <f>Frais!L28</f>
        <v>0</v>
      </c>
      <c r="AQ27" s="194">
        <f>Frais!M28</f>
        <v>0</v>
      </c>
      <c r="AR27" s="195">
        <f>Frais!N28</f>
        <v>0</v>
      </c>
      <c r="AS27" s="195">
        <f>Frais!O28</f>
        <v>0</v>
      </c>
      <c r="AT27" s="196">
        <f>Frais!P28</f>
        <v>0</v>
      </c>
      <c r="AU27" s="194">
        <f>Frais!Q28</f>
        <v>0</v>
      </c>
      <c r="AV27" s="195">
        <f>Frais!R28</f>
        <v>0</v>
      </c>
      <c r="AW27" s="196">
        <f>Frais!S28</f>
        <v>0</v>
      </c>
      <c r="AX27" s="123">
        <f>Frais!U28</f>
        <v>0</v>
      </c>
      <c r="AY27" s="179">
        <f>Frais!V28</f>
        <v>0</v>
      </c>
      <c r="AZ27" s="181">
        <f>Frais!W28</f>
        <v>0</v>
      </c>
      <c r="BA27" s="197" t="str">
        <f>Frais!X28</f>
        <v>NON</v>
      </c>
      <c r="BB27" s="198" t="str">
        <f>Frais!Y28</f>
        <v>NON</v>
      </c>
      <c r="BC27" s="199" t="str">
        <f>Frais!Z28</f>
        <v>NON</v>
      </c>
      <c r="BD27" s="200" t="str">
        <f>Frais!AA28</f>
        <v>NON</v>
      </c>
      <c r="BE27" s="200" t="str">
        <f>Frais!AB28</f>
        <v>NON</v>
      </c>
      <c r="BF27" s="201" t="str">
        <f>Frais!AC28</f>
        <v>NON</v>
      </c>
      <c r="DN27" s="173"/>
      <c r="DO27" s="173"/>
    </row>
    <row r="28" spans="1:119" s="170" customFormat="1" ht="16.5" thickBot="1">
      <c r="A28" s="211">
        <f>Bilan!$G$9</f>
        <v>0</v>
      </c>
      <c r="B28" s="212">
        <f>Bilan!$F$11</f>
        <v>0</v>
      </c>
      <c r="C28" s="178">
        <f t="shared" si="0"/>
        <v>43823</v>
      </c>
      <c r="D28" s="116" t="str">
        <f>Saisie!B28</f>
        <v/>
      </c>
      <c r="E28" s="51" t="str">
        <f>Frais!C29</f>
        <v/>
      </c>
      <c r="F28" s="74" t="str">
        <f>Saisie!C28</f>
        <v>Incomplet</v>
      </c>
      <c r="G28" s="232">
        <f>Saisie!D28</f>
        <v>0</v>
      </c>
      <c r="H28" s="235">
        <f>Saisie!G28</f>
        <v>0</v>
      </c>
      <c r="I28" s="236">
        <f>Saisie!H28</f>
        <v>0</v>
      </c>
      <c r="J28" s="239">
        <f>Saisie!I28</f>
        <v>0</v>
      </c>
      <c r="K28" s="225">
        <f>Saisie!J28</f>
        <v>0</v>
      </c>
      <c r="L28" s="239">
        <f>Saisie!K28</f>
        <v>0</v>
      </c>
      <c r="M28" s="226">
        <f>Saisie!L28</f>
        <v>0</v>
      </c>
      <c r="N28" s="227">
        <f>Saisie!M28</f>
        <v>0</v>
      </c>
      <c r="O28" s="224">
        <f>Saisie!N28</f>
        <v>0</v>
      </c>
      <c r="P28" s="225">
        <f>Saisie!O28</f>
        <v>0</v>
      </c>
      <c r="Q28" s="239">
        <f>Saisie!P28</f>
        <v>0</v>
      </c>
      <c r="R28" s="226">
        <f>Saisie!Q28</f>
        <v>0</v>
      </c>
      <c r="S28" s="227">
        <f>Saisie!R28</f>
        <v>0</v>
      </c>
      <c r="T28" s="224">
        <f>Saisie!S28</f>
        <v>0</v>
      </c>
      <c r="U28" s="225">
        <f>Saisie!T28</f>
        <v>0</v>
      </c>
      <c r="V28" s="239">
        <f>Saisie!U28</f>
        <v>0</v>
      </c>
      <c r="W28" s="226">
        <f>Saisie!V28</f>
        <v>0</v>
      </c>
      <c r="X28" s="227">
        <f>Saisie!W28</f>
        <v>0</v>
      </c>
      <c r="Y28" s="224">
        <f>Saisie!X28</f>
        <v>0</v>
      </c>
      <c r="Z28" s="225">
        <f>Saisie!Y28</f>
        <v>0</v>
      </c>
      <c r="AA28" s="239">
        <f>Saisie!Z28</f>
        <v>0</v>
      </c>
      <c r="AB28" s="226">
        <f>Saisie!AA28</f>
        <v>0</v>
      </c>
      <c r="AC28" s="227">
        <f>Saisie!AB28</f>
        <v>0</v>
      </c>
      <c r="AD28" s="224">
        <f>Saisie!AC28</f>
        <v>0</v>
      </c>
      <c r="AE28" s="225">
        <f>Saisie!AD28</f>
        <v>0</v>
      </c>
      <c r="AF28" s="239">
        <f>Saisie!AE28</f>
        <v>0</v>
      </c>
      <c r="AG28" s="226">
        <f>Saisie!AF28</f>
        <v>0</v>
      </c>
      <c r="AH28" s="227">
        <f>Saisie!AG28</f>
        <v>0</v>
      </c>
      <c r="AI28" s="123" t="str">
        <f>Frais!D29</f>
        <v/>
      </c>
      <c r="AJ28" s="217">
        <f>Frais!E29</f>
        <v>0</v>
      </c>
      <c r="AK28" s="218">
        <f>Frais!F29</f>
        <v>0</v>
      </c>
      <c r="AL28" s="181">
        <f>Frais!G29</f>
        <v>0</v>
      </c>
      <c r="AM28" s="123">
        <f>Frais!I29</f>
        <v>0</v>
      </c>
      <c r="AN28" s="179">
        <f>Frais!J29</f>
        <v>0</v>
      </c>
      <c r="AO28" s="180">
        <f>Frais!K29</f>
        <v>0</v>
      </c>
      <c r="AP28" s="181">
        <f>Frais!L29</f>
        <v>0</v>
      </c>
      <c r="AQ28" s="194">
        <f>Frais!M29</f>
        <v>0</v>
      </c>
      <c r="AR28" s="195">
        <f>Frais!N29</f>
        <v>0</v>
      </c>
      <c r="AS28" s="195">
        <f>Frais!O29</f>
        <v>0</v>
      </c>
      <c r="AT28" s="196">
        <f>Frais!P29</f>
        <v>0</v>
      </c>
      <c r="AU28" s="194">
        <f>Frais!Q29</f>
        <v>0</v>
      </c>
      <c r="AV28" s="195">
        <f>Frais!R29</f>
        <v>0</v>
      </c>
      <c r="AW28" s="196">
        <f>Frais!S29</f>
        <v>0</v>
      </c>
      <c r="AX28" s="123">
        <f>Frais!U29</f>
        <v>0</v>
      </c>
      <c r="AY28" s="179">
        <f>Frais!V29</f>
        <v>0</v>
      </c>
      <c r="AZ28" s="181">
        <f>Frais!W29</f>
        <v>0</v>
      </c>
      <c r="BA28" s="197" t="str">
        <f>Frais!X29</f>
        <v>NON</v>
      </c>
      <c r="BB28" s="198" t="str">
        <f>Frais!Y29</f>
        <v>NON</v>
      </c>
      <c r="BC28" s="199" t="str">
        <f>Frais!Z29</f>
        <v>NON</v>
      </c>
      <c r="BD28" s="200" t="str">
        <f>Frais!AA29</f>
        <v>NON</v>
      </c>
      <c r="BE28" s="200" t="str">
        <f>Frais!AB29</f>
        <v>NON</v>
      </c>
      <c r="BF28" s="201" t="str">
        <f>Frais!AC29</f>
        <v>NON</v>
      </c>
      <c r="DN28" s="173"/>
      <c r="DO28" s="173"/>
    </row>
    <row r="29" spans="1:119" s="170" customFormat="1" ht="16.5" thickBot="1">
      <c r="A29" s="211">
        <f>Bilan!$G$9</f>
        <v>0</v>
      </c>
      <c r="B29" s="212">
        <f>Bilan!$F$11</f>
        <v>0</v>
      </c>
      <c r="C29" s="178">
        <f t="shared" si="0"/>
        <v>43824</v>
      </c>
      <c r="D29" s="116" t="str">
        <f>Saisie!B29</f>
        <v/>
      </c>
      <c r="E29" s="51" t="str">
        <f>Frais!C30</f>
        <v/>
      </c>
      <c r="F29" s="74" t="str">
        <f>Saisie!C29</f>
        <v>Incomplet</v>
      </c>
      <c r="G29" s="232">
        <f>Saisie!D29</f>
        <v>0</v>
      </c>
      <c r="H29" s="235">
        <f>Saisie!G29</f>
        <v>0</v>
      </c>
      <c r="I29" s="236">
        <f>Saisie!H29</f>
        <v>0</v>
      </c>
      <c r="J29" s="239">
        <f>Saisie!I29</f>
        <v>0</v>
      </c>
      <c r="K29" s="225">
        <f>Saisie!J29</f>
        <v>0</v>
      </c>
      <c r="L29" s="239">
        <f>Saisie!K29</f>
        <v>0</v>
      </c>
      <c r="M29" s="226">
        <f>Saisie!L29</f>
        <v>0</v>
      </c>
      <c r="N29" s="227">
        <f>Saisie!M29</f>
        <v>0</v>
      </c>
      <c r="O29" s="224">
        <f>Saisie!N29</f>
        <v>0</v>
      </c>
      <c r="P29" s="225">
        <f>Saisie!O29</f>
        <v>0</v>
      </c>
      <c r="Q29" s="239">
        <f>Saisie!P29</f>
        <v>0</v>
      </c>
      <c r="R29" s="226">
        <f>Saisie!Q29</f>
        <v>0</v>
      </c>
      <c r="S29" s="227">
        <f>Saisie!R29</f>
        <v>0</v>
      </c>
      <c r="T29" s="224">
        <f>Saisie!S29</f>
        <v>0</v>
      </c>
      <c r="U29" s="225">
        <f>Saisie!T29</f>
        <v>0</v>
      </c>
      <c r="V29" s="239">
        <f>Saisie!U29</f>
        <v>0</v>
      </c>
      <c r="W29" s="226">
        <f>Saisie!V29</f>
        <v>0</v>
      </c>
      <c r="X29" s="227">
        <f>Saisie!W29</f>
        <v>0</v>
      </c>
      <c r="Y29" s="224">
        <f>Saisie!X29</f>
        <v>0</v>
      </c>
      <c r="Z29" s="225">
        <f>Saisie!Y29</f>
        <v>0</v>
      </c>
      <c r="AA29" s="239">
        <f>Saisie!Z29</f>
        <v>0</v>
      </c>
      <c r="AB29" s="226">
        <f>Saisie!AA29</f>
        <v>0</v>
      </c>
      <c r="AC29" s="227">
        <f>Saisie!AB29</f>
        <v>0</v>
      </c>
      <c r="AD29" s="224">
        <f>Saisie!AC29</f>
        <v>0</v>
      </c>
      <c r="AE29" s="225">
        <f>Saisie!AD29</f>
        <v>0</v>
      </c>
      <c r="AF29" s="239">
        <f>Saisie!AE29</f>
        <v>0</v>
      </c>
      <c r="AG29" s="226">
        <f>Saisie!AF29</f>
        <v>0</v>
      </c>
      <c r="AH29" s="227">
        <f>Saisie!AG29</f>
        <v>0</v>
      </c>
      <c r="AI29" s="123" t="str">
        <f>Frais!D30</f>
        <v/>
      </c>
      <c r="AJ29" s="217">
        <f>Frais!E30</f>
        <v>0</v>
      </c>
      <c r="AK29" s="218">
        <f>Frais!F30</f>
        <v>0</v>
      </c>
      <c r="AL29" s="181">
        <f>Frais!G30</f>
        <v>0</v>
      </c>
      <c r="AM29" s="123">
        <f>Frais!I30</f>
        <v>0</v>
      </c>
      <c r="AN29" s="179">
        <f>Frais!J30</f>
        <v>0</v>
      </c>
      <c r="AO29" s="180">
        <f>Frais!K30</f>
        <v>0</v>
      </c>
      <c r="AP29" s="181">
        <f>Frais!L30</f>
        <v>0</v>
      </c>
      <c r="AQ29" s="194">
        <f>Frais!M30</f>
        <v>0</v>
      </c>
      <c r="AR29" s="195">
        <f>Frais!N30</f>
        <v>0</v>
      </c>
      <c r="AS29" s="195">
        <f>Frais!O30</f>
        <v>0</v>
      </c>
      <c r="AT29" s="196">
        <f>Frais!P30</f>
        <v>0</v>
      </c>
      <c r="AU29" s="194">
        <f>Frais!Q30</f>
        <v>0</v>
      </c>
      <c r="AV29" s="195">
        <f>Frais!R30</f>
        <v>0</v>
      </c>
      <c r="AW29" s="196">
        <f>Frais!S30</f>
        <v>0</v>
      </c>
      <c r="AX29" s="123">
        <f>Frais!U30</f>
        <v>0</v>
      </c>
      <c r="AY29" s="179">
        <f>Frais!V30</f>
        <v>0</v>
      </c>
      <c r="AZ29" s="181">
        <f>Frais!W30</f>
        <v>0</v>
      </c>
      <c r="BA29" s="197" t="str">
        <f>Frais!X30</f>
        <v>NON</v>
      </c>
      <c r="BB29" s="198" t="str">
        <f>Frais!Y30</f>
        <v>NON</v>
      </c>
      <c r="BC29" s="199" t="str">
        <f>Frais!Z30</f>
        <v>NON</v>
      </c>
      <c r="BD29" s="200" t="str">
        <f>Frais!AA30</f>
        <v>NON</v>
      </c>
      <c r="BE29" s="200" t="str">
        <f>Frais!AB30</f>
        <v>NON</v>
      </c>
      <c r="BF29" s="201" t="str">
        <f>Frais!AC30</f>
        <v>NON</v>
      </c>
      <c r="DN29" s="173"/>
      <c r="DO29" s="173"/>
    </row>
    <row r="30" spans="1:119" s="170" customFormat="1" ht="16.5" thickBot="1">
      <c r="A30" s="211">
        <f>Bilan!$G$9</f>
        <v>0</v>
      </c>
      <c r="B30" s="212">
        <f>Bilan!$F$11</f>
        <v>0</v>
      </c>
      <c r="C30" s="178">
        <f t="shared" si="0"/>
        <v>43825</v>
      </c>
      <c r="D30" s="116" t="str">
        <f>Saisie!B30</f>
        <v/>
      </c>
      <c r="E30" s="51" t="str">
        <f>Frais!C31</f>
        <v/>
      </c>
      <c r="F30" s="74" t="str">
        <f>Saisie!C30</f>
        <v>Incomplet</v>
      </c>
      <c r="G30" s="232">
        <f>Saisie!D30</f>
        <v>0</v>
      </c>
      <c r="H30" s="235">
        <f>Saisie!G30</f>
        <v>0</v>
      </c>
      <c r="I30" s="236">
        <f>Saisie!H30</f>
        <v>0</v>
      </c>
      <c r="J30" s="239">
        <f>Saisie!I30</f>
        <v>0</v>
      </c>
      <c r="K30" s="225">
        <f>Saisie!J30</f>
        <v>0</v>
      </c>
      <c r="L30" s="239">
        <f>Saisie!K30</f>
        <v>0</v>
      </c>
      <c r="M30" s="226">
        <f>Saisie!L30</f>
        <v>0</v>
      </c>
      <c r="N30" s="227">
        <f>Saisie!M30</f>
        <v>0</v>
      </c>
      <c r="O30" s="224">
        <f>Saisie!N30</f>
        <v>0</v>
      </c>
      <c r="P30" s="225">
        <f>Saisie!O30</f>
        <v>0</v>
      </c>
      <c r="Q30" s="239">
        <f>Saisie!P30</f>
        <v>0</v>
      </c>
      <c r="R30" s="226">
        <f>Saisie!Q30</f>
        <v>0</v>
      </c>
      <c r="S30" s="227">
        <f>Saisie!R30</f>
        <v>0</v>
      </c>
      <c r="T30" s="224">
        <f>Saisie!S30</f>
        <v>0</v>
      </c>
      <c r="U30" s="225">
        <f>Saisie!T30</f>
        <v>0</v>
      </c>
      <c r="V30" s="239">
        <f>Saisie!U30</f>
        <v>0</v>
      </c>
      <c r="W30" s="226">
        <f>Saisie!V30</f>
        <v>0</v>
      </c>
      <c r="X30" s="227">
        <f>Saisie!W30</f>
        <v>0</v>
      </c>
      <c r="Y30" s="224">
        <f>Saisie!X30</f>
        <v>0</v>
      </c>
      <c r="Z30" s="225">
        <f>Saisie!Y30</f>
        <v>0</v>
      </c>
      <c r="AA30" s="239">
        <f>Saisie!Z30</f>
        <v>0</v>
      </c>
      <c r="AB30" s="226">
        <f>Saisie!AA30</f>
        <v>0</v>
      </c>
      <c r="AC30" s="227">
        <f>Saisie!AB30</f>
        <v>0</v>
      </c>
      <c r="AD30" s="224">
        <f>Saisie!AC30</f>
        <v>0</v>
      </c>
      <c r="AE30" s="225">
        <f>Saisie!AD30</f>
        <v>0</v>
      </c>
      <c r="AF30" s="239">
        <f>Saisie!AE30</f>
        <v>0</v>
      </c>
      <c r="AG30" s="226">
        <f>Saisie!AF30</f>
        <v>0</v>
      </c>
      <c r="AH30" s="227">
        <f>Saisie!AG30</f>
        <v>0</v>
      </c>
      <c r="AI30" s="123" t="str">
        <f>Frais!D31</f>
        <v/>
      </c>
      <c r="AJ30" s="217">
        <f>Frais!E31</f>
        <v>0</v>
      </c>
      <c r="AK30" s="218">
        <f>Frais!F31</f>
        <v>0</v>
      </c>
      <c r="AL30" s="181">
        <f>Frais!G31</f>
        <v>0</v>
      </c>
      <c r="AM30" s="123">
        <f>Frais!I31</f>
        <v>0</v>
      </c>
      <c r="AN30" s="179">
        <f>Frais!J31</f>
        <v>0</v>
      </c>
      <c r="AO30" s="180">
        <f>Frais!K31</f>
        <v>0</v>
      </c>
      <c r="AP30" s="181">
        <f>Frais!L31</f>
        <v>0</v>
      </c>
      <c r="AQ30" s="194">
        <f>Frais!M31</f>
        <v>0</v>
      </c>
      <c r="AR30" s="195">
        <f>Frais!N31</f>
        <v>0</v>
      </c>
      <c r="AS30" s="195">
        <f>Frais!O31</f>
        <v>0</v>
      </c>
      <c r="AT30" s="196">
        <f>Frais!P31</f>
        <v>0</v>
      </c>
      <c r="AU30" s="194">
        <f>Frais!Q31</f>
        <v>0</v>
      </c>
      <c r="AV30" s="195">
        <f>Frais!R31</f>
        <v>0</v>
      </c>
      <c r="AW30" s="196">
        <f>Frais!S31</f>
        <v>0</v>
      </c>
      <c r="AX30" s="123">
        <f>Frais!U31</f>
        <v>0</v>
      </c>
      <c r="AY30" s="179">
        <f>Frais!V31</f>
        <v>0</v>
      </c>
      <c r="AZ30" s="181">
        <f>Frais!W31</f>
        <v>0</v>
      </c>
      <c r="BA30" s="197" t="str">
        <f>Frais!X31</f>
        <v>NON</v>
      </c>
      <c r="BB30" s="198" t="str">
        <f>Frais!Y31</f>
        <v>NON</v>
      </c>
      <c r="BC30" s="199" t="str">
        <f>Frais!Z31</f>
        <v>NON</v>
      </c>
      <c r="BD30" s="200" t="str">
        <f>Frais!AA31</f>
        <v>NON</v>
      </c>
      <c r="BE30" s="200" t="str">
        <f>Frais!AB31</f>
        <v>NON</v>
      </c>
      <c r="BF30" s="201" t="str">
        <f>Frais!AC31</f>
        <v>NON</v>
      </c>
      <c r="DN30" s="173"/>
      <c r="DO30" s="173"/>
    </row>
    <row r="31" spans="1:119" s="170" customFormat="1" ht="16.5" thickBot="1">
      <c r="A31" s="211">
        <f>Bilan!$G$9</f>
        <v>0</v>
      </c>
      <c r="B31" s="212">
        <f>Bilan!$F$11</f>
        <v>0</v>
      </c>
      <c r="C31" s="178">
        <f t="shared" si="0"/>
        <v>43826</v>
      </c>
      <c r="D31" s="116" t="str">
        <f>Saisie!B31</f>
        <v/>
      </c>
      <c r="E31" s="51" t="str">
        <f>Frais!C32</f>
        <v/>
      </c>
      <c r="F31" s="74" t="str">
        <f>Saisie!C31</f>
        <v>Incomplet</v>
      </c>
      <c r="G31" s="232">
        <f>Saisie!D31</f>
        <v>0</v>
      </c>
      <c r="H31" s="235">
        <f>Saisie!G31</f>
        <v>0</v>
      </c>
      <c r="I31" s="236">
        <f>Saisie!H31</f>
        <v>0</v>
      </c>
      <c r="J31" s="239">
        <f>Saisie!I31</f>
        <v>0</v>
      </c>
      <c r="K31" s="225">
        <f>Saisie!J31</f>
        <v>0</v>
      </c>
      <c r="L31" s="239">
        <f>Saisie!K31</f>
        <v>0</v>
      </c>
      <c r="M31" s="226">
        <f>Saisie!L31</f>
        <v>0</v>
      </c>
      <c r="N31" s="227">
        <f>Saisie!M31</f>
        <v>0</v>
      </c>
      <c r="O31" s="224">
        <f>Saisie!N31</f>
        <v>0</v>
      </c>
      <c r="P31" s="225">
        <f>Saisie!O31</f>
        <v>0</v>
      </c>
      <c r="Q31" s="239">
        <f>Saisie!P31</f>
        <v>0</v>
      </c>
      <c r="R31" s="226">
        <f>Saisie!Q31</f>
        <v>0</v>
      </c>
      <c r="S31" s="227">
        <f>Saisie!R31</f>
        <v>0</v>
      </c>
      <c r="T31" s="224">
        <f>Saisie!S31</f>
        <v>0</v>
      </c>
      <c r="U31" s="225">
        <f>Saisie!T31</f>
        <v>0</v>
      </c>
      <c r="V31" s="239">
        <f>Saisie!U31</f>
        <v>0</v>
      </c>
      <c r="W31" s="226">
        <f>Saisie!V31</f>
        <v>0</v>
      </c>
      <c r="X31" s="227">
        <f>Saisie!W31</f>
        <v>0</v>
      </c>
      <c r="Y31" s="224">
        <f>Saisie!X31</f>
        <v>0</v>
      </c>
      <c r="Z31" s="225">
        <f>Saisie!Y31</f>
        <v>0</v>
      </c>
      <c r="AA31" s="239">
        <f>Saisie!Z31</f>
        <v>0</v>
      </c>
      <c r="AB31" s="226">
        <f>Saisie!AA31</f>
        <v>0</v>
      </c>
      <c r="AC31" s="227">
        <f>Saisie!AB31</f>
        <v>0</v>
      </c>
      <c r="AD31" s="224">
        <f>Saisie!AC31</f>
        <v>0</v>
      </c>
      <c r="AE31" s="225">
        <f>Saisie!AD31</f>
        <v>0</v>
      </c>
      <c r="AF31" s="239">
        <f>Saisie!AE31</f>
        <v>0</v>
      </c>
      <c r="AG31" s="226">
        <f>Saisie!AF31</f>
        <v>0</v>
      </c>
      <c r="AH31" s="227">
        <f>Saisie!AG31</f>
        <v>0</v>
      </c>
      <c r="AI31" s="123" t="str">
        <f>Frais!D32</f>
        <v/>
      </c>
      <c r="AJ31" s="217">
        <f>Frais!E32</f>
        <v>0</v>
      </c>
      <c r="AK31" s="218">
        <f>Frais!F32</f>
        <v>0</v>
      </c>
      <c r="AL31" s="181">
        <f>Frais!G32</f>
        <v>0</v>
      </c>
      <c r="AM31" s="123">
        <f>Frais!I32</f>
        <v>0</v>
      </c>
      <c r="AN31" s="179">
        <f>Frais!J32</f>
        <v>0</v>
      </c>
      <c r="AO31" s="180">
        <f>Frais!K32</f>
        <v>0</v>
      </c>
      <c r="AP31" s="181">
        <f>Frais!L32</f>
        <v>0</v>
      </c>
      <c r="AQ31" s="194">
        <f>Frais!M32</f>
        <v>0</v>
      </c>
      <c r="AR31" s="195">
        <f>Frais!N32</f>
        <v>0</v>
      </c>
      <c r="AS31" s="195">
        <f>Frais!O32</f>
        <v>0</v>
      </c>
      <c r="AT31" s="196">
        <f>Frais!P32</f>
        <v>0</v>
      </c>
      <c r="AU31" s="194">
        <f>Frais!Q32</f>
        <v>0</v>
      </c>
      <c r="AV31" s="195">
        <f>Frais!R32</f>
        <v>0</v>
      </c>
      <c r="AW31" s="196">
        <f>Frais!S32</f>
        <v>0</v>
      </c>
      <c r="AX31" s="123">
        <f>Frais!U32</f>
        <v>0</v>
      </c>
      <c r="AY31" s="179">
        <f>Frais!V32</f>
        <v>0</v>
      </c>
      <c r="AZ31" s="181">
        <f>Frais!W32</f>
        <v>0</v>
      </c>
      <c r="BA31" s="197" t="str">
        <f>Frais!X32</f>
        <v>NON</v>
      </c>
      <c r="BB31" s="198" t="str">
        <f>Frais!Y32</f>
        <v>NON</v>
      </c>
      <c r="BC31" s="199" t="str">
        <f>Frais!Z32</f>
        <v>NON</v>
      </c>
      <c r="BD31" s="200" t="str">
        <f>Frais!AA32</f>
        <v>NON</v>
      </c>
      <c r="BE31" s="200" t="str">
        <f>Frais!AB32</f>
        <v>NON</v>
      </c>
      <c r="BF31" s="201" t="str">
        <f>Frais!AC32</f>
        <v>NON</v>
      </c>
      <c r="DN31" s="173"/>
      <c r="DO31" s="173"/>
    </row>
    <row r="32" spans="1:119" s="170" customFormat="1" ht="16.5" thickBot="1">
      <c r="A32" s="211">
        <f>Bilan!$G$9</f>
        <v>0</v>
      </c>
      <c r="B32" s="212">
        <f>Bilan!$F$11</f>
        <v>0</v>
      </c>
      <c r="C32" s="178">
        <f t="shared" si="0"/>
        <v>43827</v>
      </c>
      <c r="D32" s="116" t="str">
        <f>Saisie!B32</f>
        <v/>
      </c>
      <c r="E32" s="51" t="str">
        <f>Frais!C33</f>
        <v/>
      </c>
      <c r="F32" s="74" t="str">
        <f>Saisie!C32</f>
        <v>Incomplet</v>
      </c>
      <c r="G32" s="232">
        <f>Saisie!D32</f>
        <v>0</v>
      </c>
      <c r="H32" s="235">
        <f>Saisie!G32</f>
        <v>0</v>
      </c>
      <c r="I32" s="236">
        <f>Saisie!H32</f>
        <v>0</v>
      </c>
      <c r="J32" s="239">
        <f>Saisie!I32</f>
        <v>0</v>
      </c>
      <c r="K32" s="225">
        <f>Saisie!J32</f>
        <v>0</v>
      </c>
      <c r="L32" s="239">
        <f>Saisie!K32</f>
        <v>0</v>
      </c>
      <c r="M32" s="226">
        <f>Saisie!L32</f>
        <v>0</v>
      </c>
      <c r="N32" s="227">
        <f>Saisie!M32</f>
        <v>0</v>
      </c>
      <c r="O32" s="224">
        <f>Saisie!N32</f>
        <v>0</v>
      </c>
      <c r="P32" s="225">
        <f>Saisie!O32</f>
        <v>0</v>
      </c>
      <c r="Q32" s="239">
        <f>Saisie!P32</f>
        <v>0</v>
      </c>
      <c r="R32" s="226">
        <f>Saisie!Q32</f>
        <v>0</v>
      </c>
      <c r="S32" s="227">
        <f>Saisie!R32</f>
        <v>0</v>
      </c>
      <c r="T32" s="224">
        <f>Saisie!S32</f>
        <v>0</v>
      </c>
      <c r="U32" s="225">
        <f>Saisie!T32</f>
        <v>0</v>
      </c>
      <c r="V32" s="239">
        <f>Saisie!U32</f>
        <v>0</v>
      </c>
      <c r="W32" s="226">
        <f>Saisie!V32</f>
        <v>0</v>
      </c>
      <c r="X32" s="227">
        <f>Saisie!W32</f>
        <v>0</v>
      </c>
      <c r="Y32" s="224">
        <f>Saisie!X32</f>
        <v>0</v>
      </c>
      <c r="Z32" s="225">
        <f>Saisie!Y32</f>
        <v>0</v>
      </c>
      <c r="AA32" s="239">
        <f>Saisie!Z32</f>
        <v>0</v>
      </c>
      <c r="AB32" s="226">
        <f>Saisie!AA32</f>
        <v>0</v>
      </c>
      <c r="AC32" s="227">
        <f>Saisie!AB32</f>
        <v>0</v>
      </c>
      <c r="AD32" s="224">
        <f>Saisie!AC32</f>
        <v>0</v>
      </c>
      <c r="AE32" s="225">
        <f>Saisie!AD32</f>
        <v>0</v>
      </c>
      <c r="AF32" s="239">
        <f>Saisie!AE32</f>
        <v>0</v>
      </c>
      <c r="AG32" s="226">
        <f>Saisie!AF32</f>
        <v>0</v>
      </c>
      <c r="AH32" s="227">
        <f>Saisie!AG32</f>
        <v>0</v>
      </c>
      <c r="AI32" s="123" t="str">
        <f>Frais!D33</f>
        <v/>
      </c>
      <c r="AJ32" s="217">
        <f>Frais!E33</f>
        <v>0</v>
      </c>
      <c r="AK32" s="218">
        <f>Frais!F33</f>
        <v>0</v>
      </c>
      <c r="AL32" s="181">
        <f>Frais!G33</f>
        <v>0</v>
      </c>
      <c r="AM32" s="123">
        <f>Frais!I33</f>
        <v>0</v>
      </c>
      <c r="AN32" s="179">
        <f>Frais!J33</f>
        <v>0</v>
      </c>
      <c r="AO32" s="180">
        <f>Frais!K33</f>
        <v>0</v>
      </c>
      <c r="AP32" s="181">
        <f>Frais!L33</f>
        <v>0</v>
      </c>
      <c r="AQ32" s="194">
        <f>Frais!M33</f>
        <v>0</v>
      </c>
      <c r="AR32" s="195">
        <f>Frais!N33</f>
        <v>0</v>
      </c>
      <c r="AS32" s="195">
        <f>Frais!O33</f>
        <v>0</v>
      </c>
      <c r="AT32" s="196">
        <f>Frais!P33</f>
        <v>0</v>
      </c>
      <c r="AU32" s="194">
        <f>Frais!Q33</f>
        <v>0</v>
      </c>
      <c r="AV32" s="195">
        <f>Frais!R33</f>
        <v>0</v>
      </c>
      <c r="AW32" s="196">
        <f>Frais!S33</f>
        <v>0</v>
      </c>
      <c r="AX32" s="123">
        <f>Frais!U33</f>
        <v>0</v>
      </c>
      <c r="AY32" s="179">
        <f>Frais!V33</f>
        <v>0</v>
      </c>
      <c r="AZ32" s="181">
        <f>Frais!W33</f>
        <v>0</v>
      </c>
      <c r="BA32" s="197" t="str">
        <f>Frais!X33</f>
        <v>NON</v>
      </c>
      <c r="BB32" s="198" t="str">
        <f>Frais!Y33</f>
        <v>NON</v>
      </c>
      <c r="BC32" s="199" t="str">
        <f>Frais!Z33</f>
        <v>NON</v>
      </c>
      <c r="BD32" s="200" t="str">
        <f>Frais!AA33</f>
        <v>NON</v>
      </c>
      <c r="BE32" s="200" t="str">
        <f>Frais!AB33</f>
        <v>NON</v>
      </c>
      <c r="BF32" s="201" t="str">
        <f>Frais!AC33</f>
        <v>NON</v>
      </c>
      <c r="DN32" s="173"/>
      <c r="DO32" s="173"/>
    </row>
    <row r="33" spans="1:119" s="170" customFormat="1" ht="16.5" thickBot="1">
      <c r="A33" s="211">
        <f>Bilan!$G$9</f>
        <v>0</v>
      </c>
      <c r="B33" s="212">
        <f>Bilan!$F$11</f>
        <v>0</v>
      </c>
      <c r="C33" s="202">
        <f>IF(Saisie!$B$1=data!$Q$2,"",C32+1)</f>
        <v>43828</v>
      </c>
      <c r="D33" s="116" t="str">
        <f>Saisie!B33</f>
        <v/>
      </c>
      <c r="E33" s="51" t="str">
        <f>Frais!C34</f>
        <v/>
      </c>
      <c r="F33" s="74" t="str">
        <f>Saisie!C33</f>
        <v>Incomplet</v>
      </c>
      <c r="G33" s="232">
        <f>Saisie!D33</f>
        <v>0</v>
      </c>
      <c r="H33" s="235">
        <f>Saisie!G33</f>
        <v>0</v>
      </c>
      <c r="I33" s="236">
        <f>Saisie!H33</f>
        <v>0</v>
      </c>
      <c r="J33" s="239">
        <f>Saisie!I33</f>
        <v>0</v>
      </c>
      <c r="K33" s="225">
        <f>Saisie!J33</f>
        <v>0</v>
      </c>
      <c r="L33" s="239">
        <f>Saisie!K33</f>
        <v>0</v>
      </c>
      <c r="M33" s="226">
        <f>Saisie!L33</f>
        <v>0</v>
      </c>
      <c r="N33" s="227">
        <f>Saisie!M33</f>
        <v>0</v>
      </c>
      <c r="O33" s="224">
        <f>Saisie!N33</f>
        <v>0</v>
      </c>
      <c r="P33" s="225">
        <f>Saisie!O33</f>
        <v>0</v>
      </c>
      <c r="Q33" s="239">
        <f>Saisie!P33</f>
        <v>0</v>
      </c>
      <c r="R33" s="226">
        <f>Saisie!Q33</f>
        <v>0</v>
      </c>
      <c r="S33" s="227">
        <f>Saisie!R33</f>
        <v>0</v>
      </c>
      <c r="T33" s="224">
        <f>Saisie!S33</f>
        <v>0</v>
      </c>
      <c r="U33" s="225">
        <f>Saisie!T33</f>
        <v>0</v>
      </c>
      <c r="V33" s="239">
        <f>Saisie!U33</f>
        <v>0</v>
      </c>
      <c r="W33" s="226">
        <f>Saisie!V33</f>
        <v>0</v>
      </c>
      <c r="X33" s="227">
        <f>Saisie!W33</f>
        <v>0</v>
      </c>
      <c r="Y33" s="224">
        <f>Saisie!X33</f>
        <v>0</v>
      </c>
      <c r="Z33" s="225">
        <f>Saisie!Y33</f>
        <v>0</v>
      </c>
      <c r="AA33" s="239">
        <f>Saisie!Z33</f>
        <v>0</v>
      </c>
      <c r="AB33" s="226">
        <f>Saisie!AA33</f>
        <v>0</v>
      </c>
      <c r="AC33" s="227">
        <f>Saisie!AB33</f>
        <v>0</v>
      </c>
      <c r="AD33" s="224">
        <f>Saisie!AC33</f>
        <v>0</v>
      </c>
      <c r="AE33" s="225">
        <f>Saisie!AD33</f>
        <v>0</v>
      </c>
      <c r="AF33" s="239">
        <f>Saisie!AE33</f>
        <v>0</v>
      </c>
      <c r="AG33" s="226">
        <f>Saisie!AF33</f>
        <v>0</v>
      </c>
      <c r="AH33" s="227">
        <f>Saisie!AG33</f>
        <v>0</v>
      </c>
      <c r="AI33" s="123" t="str">
        <f>Frais!D34</f>
        <v/>
      </c>
      <c r="AJ33" s="217">
        <f>Frais!E34</f>
        <v>0</v>
      </c>
      <c r="AK33" s="218">
        <f>Frais!F34</f>
        <v>0</v>
      </c>
      <c r="AL33" s="181">
        <f>Frais!G34</f>
        <v>0</v>
      </c>
      <c r="AM33" s="123">
        <f>Frais!I34</f>
        <v>0</v>
      </c>
      <c r="AN33" s="179">
        <f>Frais!J34</f>
        <v>0</v>
      </c>
      <c r="AO33" s="180">
        <f>Frais!K34</f>
        <v>0</v>
      </c>
      <c r="AP33" s="181">
        <f>Frais!L34</f>
        <v>0</v>
      </c>
      <c r="AQ33" s="194">
        <f>Frais!M34</f>
        <v>0</v>
      </c>
      <c r="AR33" s="195">
        <f>Frais!N34</f>
        <v>0</v>
      </c>
      <c r="AS33" s="195">
        <f>Frais!O34</f>
        <v>0</v>
      </c>
      <c r="AT33" s="196">
        <f>Frais!P34</f>
        <v>0</v>
      </c>
      <c r="AU33" s="194">
        <f>Frais!Q34</f>
        <v>0</v>
      </c>
      <c r="AV33" s="195">
        <f>Frais!R34</f>
        <v>0</v>
      </c>
      <c r="AW33" s="196">
        <f>Frais!S34</f>
        <v>0</v>
      </c>
      <c r="AX33" s="123">
        <f>Frais!U34</f>
        <v>0</v>
      </c>
      <c r="AY33" s="179">
        <f>Frais!V34</f>
        <v>0</v>
      </c>
      <c r="AZ33" s="181">
        <f>Frais!W34</f>
        <v>0</v>
      </c>
      <c r="BA33" s="197" t="str">
        <f>Frais!X34</f>
        <v>NON</v>
      </c>
      <c r="BB33" s="198" t="str">
        <f>Frais!Y34</f>
        <v>NON</v>
      </c>
      <c r="BC33" s="199" t="str">
        <f>Frais!Z34</f>
        <v>NON</v>
      </c>
      <c r="BD33" s="200" t="str">
        <f>Frais!AA34</f>
        <v>NON</v>
      </c>
      <c r="BE33" s="200" t="str">
        <f>Frais!AB34</f>
        <v>NON</v>
      </c>
      <c r="BF33" s="201" t="str">
        <f>Frais!AC34</f>
        <v>NON</v>
      </c>
      <c r="DN33" s="173"/>
      <c r="DO33" s="173"/>
    </row>
    <row r="34" spans="1:119" s="170" customFormat="1" ht="16.5" thickBot="1">
      <c r="A34" s="211">
        <f>Bilan!$G$9</f>
        <v>0</v>
      </c>
      <c r="B34" s="212">
        <f>Bilan!$F$11</f>
        <v>0</v>
      </c>
      <c r="C34" s="178">
        <f>IF(C33=data!$Q$4,"",C33+1)</f>
        <v>43829</v>
      </c>
      <c r="D34" s="116" t="str">
        <f>Saisie!B34</f>
        <v/>
      </c>
      <c r="E34" s="51" t="str">
        <f>Frais!C35</f>
        <v/>
      </c>
      <c r="F34" s="74" t="str">
        <f>Saisie!C34</f>
        <v>Incomplet</v>
      </c>
      <c r="G34" s="232">
        <f>Saisie!D34</f>
        <v>0</v>
      </c>
      <c r="H34" s="235">
        <f>Saisie!G34</f>
        <v>0</v>
      </c>
      <c r="I34" s="236">
        <f>Saisie!H34</f>
        <v>0</v>
      </c>
      <c r="J34" s="239">
        <f>Saisie!I34</f>
        <v>0</v>
      </c>
      <c r="K34" s="225">
        <f>Saisie!J34</f>
        <v>0</v>
      </c>
      <c r="L34" s="239">
        <f>Saisie!K34</f>
        <v>0</v>
      </c>
      <c r="M34" s="226">
        <f>Saisie!L34</f>
        <v>0</v>
      </c>
      <c r="N34" s="227">
        <f>Saisie!M34</f>
        <v>0</v>
      </c>
      <c r="O34" s="224">
        <f>Saisie!N34</f>
        <v>0</v>
      </c>
      <c r="P34" s="225">
        <f>Saisie!O34</f>
        <v>0</v>
      </c>
      <c r="Q34" s="239">
        <f>Saisie!P34</f>
        <v>0</v>
      </c>
      <c r="R34" s="226">
        <f>Saisie!Q34</f>
        <v>0</v>
      </c>
      <c r="S34" s="227">
        <f>Saisie!R34</f>
        <v>0</v>
      </c>
      <c r="T34" s="224">
        <f>Saisie!S34</f>
        <v>0</v>
      </c>
      <c r="U34" s="225">
        <f>Saisie!T34</f>
        <v>0</v>
      </c>
      <c r="V34" s="239">
        <f>Saisie!U34</f>
        <v>0</v>
      </c>
      <c r="W34" s="226">
        <f>Saisie!V34</f>
        <v>0</v>
      </c>
      <c r="X34" s="227">
        <f>Saisie!W34</f>
        <v>0</v>
      </c>
      <c r="Y34" s="224">
        <f>Saisie!X34</f>
        <v>0</v>
      </c>
      <c r="Z34" s="225">
        <f>Saisie!Y34</f>
        <v>0</v>
      </c>
      <c r="AA34" s="239">
        <f>Saisie!Z34</f>
        <v>0</v>
      </c>
      <c r="AB34" s="226">
        <f>Saisie!AA34</f>
        <v>0</v>
      </c>
      <c r="AC34" s="227">
        <f>Saisie!AB34</f>
        <v>0</v>
      </c>
      <c r="AD34" s="224">
        <f>Saisie!AC34</f>
        <v>0</v>
      </c>
      <c r="AE34" s="225">
        <f>Saisie!AD34</f>
        <v>0</v>
      </c>
      <c r="AF34" s="239">
        <f>Saisie!AE34</f>
        <v>0</v>
      </c>
      <c r="AG34" s="226">
        <f>Saisie!AF34</f>
        <v>0</v>
      </c>
      <c r="AH34" s="227">
        <f>Saisie!AG34</f>
        <v>0</v>
      </c>
      <c r="AI34" s="123" t="str">
        <f>Frais!D35</f>
        <v/>
      </c>
      <c r="AJ34" s="217">
        <f>Frais!E35</f>
        <v>0</v>
      </c>
      <c r="AK34" s="218">
        <f>Frais!F35</f>
        <v>0</v>
      </c>
      <c r="AL34" s="181">
        <f>Frais!G35</f>
        <v>0</v>
      </c>
      <c r="AM34" s="123">
        <f>Frais!I35</f>
        <v>0</v>
      </c>
      <c r="AN34" s="179">
        <f>Frais!J35</f>
        <v>0</v>
      </c>
      <c r="AO34" s="180">
        <f>Frais!K35</f>
        <v>0</v>
      </c>
      <c r="AP34" s="181">
        <f>Frais!L35</f>
        <v>0</v>
      </c>
      <c r="AQ34" s="194">
        <f>Frais!M35</f>
        <v>0</v>
      </c>
      <c r="AR34" s="195">
        <f>Frais!N35</f>
        <v>0</v>
      </c>
      <c r="AS34" s="195">
        <f>Frais!O35</f>
        <v>0</v>
      </c>
      <c r="AT34" s="196">
        <f>Frais!P35</f>
        <v>0</v>
      </c>
      <c r="AU34" s="194">
        <f>Frais!Q35</f>
        <v>0</v>
      </c>
      <c r="AV34" s="195">
        <f>Frais!R35</f>
        <v>0</v>
      </c>
      <c r="AW34" s="196">
        <f>Frais!S35</f>
        <v>0</v>
      </c>
      <c r="AX34" s="123">
        <f>Frais!U35</f>
        <v>0</v>
      </c>
      <c r="AY34" s="179">
        <f>Frais!V35</f>
        <v>0</v>
      </c>
      <c r="AZ34" s="181">
        <f>Frais!W35</f>
        <v>0</v>
      </c>
      <c r="BA34" s="197" t="str">
        <f>Frais!X35</f>
        <v>NON</v>
      </c>
      <c r="BB34" s="198" t="str">
        <f>Frais!Y35</f>
        <v>NON</v>
      </c>
      <c r="BC34" s="199" t="str">
        <f>Frais!Z35</f>
        <v>NON</v>
      </c>
      <c r="BD34" s="200" t="str">
        <f>Frais!AA35</f>
        <v>NON</v>
      </c>
      <c r="BE34" s="200" t="str">
        <f>Frais!AB35</f>
        <v>NON</v>
      </c>
      <c r="BF34" s="201" t="str">
        <f>Frais!AC35</f>
        <v>NON</v>
      </c>
      <c r="DN34" s="173"/>
      <c r="DO34" s="173"/>
    </row>
    <row r="35" spans="1:119" s="170" customFormat="1" ht="16.5" thickBot="1">
      <c r="A35" s="213">
        <f>Bilan!$G$9</f>
        <v>0</v>
      </c>
      <c r="B35" s="214">
        <f>Bilan!$F$11</f>
        <v>0</v>
      </c>
      <c r="C35" s="178">
        <f>IF(C34=data!$Q$4,"",IF(Saisie!B1=data!$O$2,"",IF(Saisie!B1=data!$O$3,"",IF(Saisie!B1=data!$O$4,"",IF(Saisie!B1=data!$O$5,"",C34+1)))))</f>
        <v>43830</v>
      </c>
      <c r="D35" s="116" t="str">
        <f>Saisie!B35</f>
        <v/>
      </c>
      <c r="E35" s="51" t="str">
        <f>Frais!C36</f>
        <v/>
      </c>
      <c r="F35" s="74" t="str">
        <f>Saisie!C35</f>
        <v>Incomplet</v>
      </c>
      <c r="G35" s="232">
        <f>Saisie!D35</f>
        <v>0</v>
      </c>
      <c r="H35" s="237">
        <f>Saisie!G35</f>
        <v>0</v>
      </c>
      <c r="I35" s="238">
        <f>Saisie!H35</f>
        <v>0</v>
      </c>
      <c r="J35" s="240">
        <f>Saisie!I35</f>
        <v>0</v>
      </c>
      <c r="K35" s="229">
        <f>Saisie!J35</f>
        <v>0</v>
      </c>
      <c r="L35" s="240">
        <f>Saisie!K35</f>
        <v>0</v>
      </c>
      <c r="M35" s="230">
        <f>Saisie!L35</f>
        <v>0</v>
      </c>
      <c r="N35" s="231">
        <f>Saisie!M35</f>
        <v>0</v>
      </c>
      <c r="O35" s="228">
        <f>Saisie!N35</f>
        <v>0</v>
      </c>
      <c r="P35" s="229">
        <f>Saisie!O35</f>
        <v>0</v>
      </c>
      <c r="Q35" s="240">
        <f>Saisie!P35</f>
        <v>0</v>
      </c>
      <c r="R35" s="230">
        <f>Saisie!Q35</f>
        <v>0</v>
      </c>
      <c r="S35" s="231">
        <f>Saisie!R35</f>
        <v>0</v>
      </c>
      <c r="T35" s="228">
        <f>Saisie!S35</f>
        <v>0</v>
      </c>
      <c r="U35" s="229">
        <f>Saisie!T35</f>
        <v>0</v>
      </c>
      <c r="V35" s="240">
        <f>Saisie!U35</f>
        <v>0</v>
      </c>
      <c r="W35" s="230">
        <f>Saisie!V35</f>
        <v>0</v>
      </c>
      <c r="X35" s="231">
        <f>Saisie!W35</f>
        <v>0</v>
      </c>
      <c r="Y35" s="228">
        <f>Saisie!X35</f>
        <v>0</v>
      </c>
      <c r="Z35" s="229">
        <f>Saisie!Y35</f>
        <v>0</v>
      </c>
      <c r="AA35" s="240">
        <f>Saisie!Z35</f>
        <v>0</v>
      </c>
      <c r="AB35" s="230">
        <f>Saisie!AA35</f>
        <v>0</v>
      </c>
      <c r="AC35" s="231">
        <f>Saisie!AB35</f>
        <v>0</v>
      </c>
      <c r="AD35" s="228">
        <f>Saisie!AC35</f>
        <v>0</v>
      </c>
      <c r="AE35" s="229">
        <f>Saisie!AD35</f>
        <v>0</v>
      </c>
      <c r="AF35" s="240">
        <f>Saisie!AE35</f>
        <v>0</v>
      </c>
      <c r="AG35" s="230">
        <f>Saisie!AF35</f>
        <v>0</v>
      </c>
      <c r="AH35" s="231">
        <f>Saisie!AG35</f>
        <v>0</v>
      </c>
      <c r="AI35" s="124" t="str">
        <f>Frais!D36</f>
        <v/>
      </c>
      <c r="AJ35" s="220">
        <f>Frais!E36</f>
        <v>0</v>
      </c>
      <c r="AK35" s="219">
        <f>Frais!F36</f>
        <v>0</v>
      </c>
      <c r="AL35" s="205">
        <f>Frais!G36</f>
        <v>0</v>
      </c>
      <c r="AM35" s="124">
        <f>Frais!I36</f>
        <v>0</v>
      </c>
      <c r="AN35" s="203">
        <f>Frais!J36</f>
        <v>0</v>
      </c>
      <c r="AO35" s="204">
        <f>Frais!K36</f>
        <v>0</v>
      </c>
      <c r="AP35" s="205">
        <f>Frais!L36</f>
        <v>0</v>
      </c>
      <c r="AQ35" s="206">
        <f>Frais!M36</f>
        <v>0</v>
      </c>
      <c r="AR35" s="207">
        <f>Frais!N36</f>
        <v>0</v>
      </c>
      <c r="AS35" s="207">
        <f>Frais!O36</f>
        <v>0</v>
      </c>
      <c r="AT35" s="208">
        <f>Frais!P36</f>
        <v>0</v>
      </c>
      <c r="AU35" s="206">
        <f>Frais!Q36</f>
        <v>0</v>
      </c>
      <c r="AV35" s="207">
        <f>Frais!R36</f>
        <v>0</v>
      </c>
      <c r="AW35" s="208">
        <f>Frais!S36</f>
        <v>0</v>
      </c>
      <c r="AX35" s="124">
        <f>Frais!U36</f>
        <v>0</v>
      </c>
      <c r="AY35" s="203">
        <f>Frais!V36</f>
        <v>0</v>
      </c>
      <c r="AZ35" s="205">
        <f>Frais!W36</f>
        <v>0</v>
      </c>
      <c r="BA35" s="244" t="str">
        <f>Frais!X36</f>
        <v>NON</v>
      </c>
      <c r="BB35" s="245" t="str">
        <f>Frais!Y36</f>
        <v>NON</v>
      </c>
      <c r="BC35" s="246" t="str">
        <f>Frais!Z36</f>
        <v>NON</v>
      </c>
      <c r="BD35" s="247" t="str">
        <f>Frais!AA36</f>
        <v>NON</v>
      </c>
      <c r="BE35" s="247" t="str">
        <f>Frais!AB36</f>
        <v>NON</v>
      </c>
      <c r="BF35" s="248" t="str">
        <f>Frais!AC36</f>
        <v>NON</v>
      </c>
      <c r="DN35" s="173"/>
      <c r="DO35" s="173"/>
    </row>
    <row r="36" spans="1:119" s="170" customFormat="1">
      <c r="C36" s="209"/>
      <c r="D36" s="115"/>
      <c r="V36" s="55"/>
    </row>
    <row r="37" spans="1:119" s="170" customFormat="1">
      <c r="C37" s="209"/>
      <c r="D37" s="171"/>
      <c r="V37" s="55"/>
    </row>
    <row r="38" spans="1:119" s="170" customFormat="1">
      <c r="C38" s="209"/>
      <c r="D38" s="171"/>
      <c r="V38" s="55"/>
    </row>
    <row r="39" spans="1:119" s="170" customFormat="1">
      <c r="D39" s="171"/>
      <c r="V39" s="55"/>
    </row>
    <row r="40" spans="1:119" s="170" customFormat="1">
      <c r="D40" s="171"/>
      <c r="V40" s="55"/>
    </row>
    <row r="41" spans="1:119" s="170" customFormat="1">
      <c r="D41" s="171"/>
      <c r="V41" s="55"/>
    </row>
    <row r="42" spans="1:119" s="170" customFormat="1">
      <c r="D42" s="171"/>
      <c r="V42" s="55"/>
    </row>
    <row r="43" spans="1:119" s="170" customFormat="1">
      <c r="D43" s="171"/>
      <c r="V43" s="55"/>
    </row>
    <row r="44" spans="1:119" s="170" customFormat="1">
      <c r="D44" s="171"/>
      <c r="V44" s="55"/>
    </row>
    <row r="45" spans="1:119" s="170" customFormat="1">
      <c r="D45" s="171"/>
      <c r="V45" s="55"/>
    </row>
    <row r="46" spans="1:119" s="170" customFormat="1">
      <c r="D46" s="171"/>
      <c r="V46" s="55"/>
    </row>
    <row r="47" spans="1:119" s="170" customFormat="1">
      <c r="D47" s="171"/>
      <c r="V47" s="55"/>
    </row>
    <row r="48" spans="1:119" s="170" customFormat="1">
      <c r="D48" s="171"/>
      <c r="V48" s="55"/>
    </row>
    <row r="49" spans="4:22" s="170" customFormat="1">
      <c r="D49" s="171"/>
      <c r="V49" s="55"/>
    </row>
    <row r="50" spans="4:22" s="170" customFormat="1">
      <c r="D50" s="171"/>
      <c r="V50" s="55"/>
    </row>
    <row r="51" spans="4:22" s="170" customFormat="1">
      <c r="D51" s="171"/>
      <c r="V51" s="55"/>
    </row>
    <row r="52" spans="4:22" s="170" customFormat="1">
      <c r="D52" s="171"/>
      <c r="V52" s="55"/>
    </row>
    <row r="53" spans="4:22" s="170" customFormat="1">
      <c r="D53" s="171"/>
      <c r="V53" s="55"/>
    </row>
    <row r="54" spans="4:22" s="170" customFormat="1">
      <c r="D54" s="171"/>
      <c r="V54" s="55"/>
    </row>
    <row r="55" spans="4:22" s="170" customFormat="1">
      <c r="D55" s="171"/>
      <c r="V55" s="55"/>
    </row>
    <row r="56" spans="4:22" s="170" customFormat="1">
      <c r="D56" s="171"/>
      <c r="V56" s="55"/>
    </row>
    <row r="57" spans="4:22" s="170" customFormat="1">
      <c r="D57" s="171"/>
      <c r="V57" s="55"/>
    </row>
    <row r="58" spans="4:22" s="170" customFormat="1">
      <c r="D58" s="171"/>
      <c r="V58" s="55"/>
    </row>
    <row r="59" spans="4:22" s="170" customFormat="1">
      <c r="D59" s="171"/>
      <c r="V59" s="55"/>
    </row>
    <row r="60" spans="4:22" s="170" customFormat="1">
      <c r="D60" s="171"/>
      <c r="V60" s="55"/>
    </row>
    <row r="61" spans="4:22" s="170" customFormat="1">
      <c r="D61" s="171"/>
      <c r="V61" s="55"/>
    </row>
    <row r="62" spans="4:22" s="170" customFormat="1">
      <c r="D62" s="171"/>
      <c r="V62" s="55"/>
    </row>
    <row r="63" spans="4:22" s="170" customFormat="1">
      <c r="D63" s="171"/>
      <c r="V63" s="55"/>
    </row>
    <row r="64" spans="4:22" s="170" customFormat="1">
      <c r="D64" s="171"/>
      <c r="V64" s="55"/>
    </row>
    <row r="65" spans="4:22" s="170" customFormat="1">
      <c r="D65" s="171"/>
      <c r="V65" s="55"/>
    </row>
    <row r="66" spans="4:22" s="170" customFormat="1">
      <c r="D66" s="171"/>
      <c r="V66" s="55"/>
    </row>
    <row r="67" spans="4:22" s="170" customFormat="1">
      <c r="D67" s="171"/>
      <c r="V67" s="55"/>
    </row>
    <row r="68" spans="4:22" s="170" customFormat="1">
      <c r="D68" s="171"/>
      <c r="V68" s="55"/>
    </row>
    <row r="69" spans="4:22" s="170" customFormat="1">
      <c r="D69" s="171"/>
      <c r="V69" s="55"/>
    </row>
    <row r="70" spans="4:22" s="170" customFormat="1">
      <c r="D70" s="171"/>
      <c r="V70" s="55"/>
    </row>
    <row r="71" spans="4:22" s="170" customFormat="1">
      <c r="D71" s="171"/>
      <c r="V71" s="55"/>
    </row>
    <row r="72" spans="4:22" s="170" customFormat="1">
      <c r="D72" s="171"/>
      <c r="V72" s="55"/>
    </row>
    <row r="73" spans="4:22" s="170" customFormat="1">
      <c r="D73" s="171"/>
      <c r="V73" s="55"/>
    </row>
    <row r="74" spans="4:22" s="170" customFormat="1">
      <c r="D74" s="171"/>
      <c r="V74" s="55"/>
    </row>
    <row r="75" spans="4:22" s="170" customFormat="1">
      <c r="D75" s="171"/>
      <c r="V75" s="55"/>
    </row>
    <row r="76" spans="4:22" s="170" customFormat="1">
      <c r="D76" s="171"/>
      <c r="V76" s="55"/>
    </row>
    <row r="77" spans="4:22" s="170" customFormat="1">
      <c r="D77" s="171"/>
      <c r="V77" s="55"/>
    </row>
    <row r="78" spans="4:22" s="170" customFormat="1">
      <c r="D78" s="171"/>
      <c r="V78" s="55"/>
    </row>
    <row r="79" spans="4:22" s="170" customFormat="1">
      <c r="D79" s="171"/>
      <c r="V79" s="55"/>
    </row>
    <row r="80" spans="4:22" s="170" customFormat="1">
      <c r="D80" s="171"/>
      <c r="V80" s="55"/>
    </row>
    <row r="81" spans="4:22" s="170" customFormat="1">
      <c r="D81" s="171"/>
      <c r="V81" s="55"/>
    </row>
    <row r="82" spans="4:22" s="170" customFormat="1">
      <c r="D82" s="171"/>
      <c r="V82" s="55"/>
    </row>
    <row r="83" spans="4:22" s="170" customFormat="1">
      <c r="D83" s="171"/>
      <c r="V83" s="55"/>
    </row>
    <row r="84" spans="4:22" s="170" customFormat="1">
      <c r="D84" s="171"/>
      <c r="V84" s="55"/>
    </row>
    <row r="85" spans="4:22" s="170" customFormat="1">
      <c r="D85" s="171"/>
      <c r="V85" s="55"/>
    </row>
    <row r="86" spans="4:22" s="170" customFormat="1">
      <c r="D86" s="171"/>
      <c r="V86" s="55"/>
    </row>
    <row r="87" spans="4:22" s="170" customFormat="1">
      <c r="D87" s="171"/>
      <c r="V87" s="55"/>
    </row>
    <row r="88" spans="4:22" s="170" customFormat="1">
      <c r="D88" s="171"/>
      <c r="V88" s="55"/>
    </row>
    <row r="89" spans="4:22" s="170" customFormat="1">
      <c r="D89" s="171"/>
      <c r="V89" s="55"/>
    </row>
    <row r="90" spans="4:22" s="170" customFormat="1">
      <c r="D90" s="171"/>
      <c r="V90" s="55"/>
    </row>
    <row r="91" spans="4:22" s="170" customFormat="1">
      <c r="D91" s="171"/>
      <c r="V91" s="55"/>
    </row>
    <row r="92" spans="4:22" s="170" customFormat="1">
      <c r="D92" s="171"/>
      <c r="V92" s="55"/>
    </row>
    <row r="93" spans="4:22" s="170" customFormat="1">
      <c r="D93" s="171"/>
      <c r="V93" s="55"/>
    </row>
    <row r="94" spans="4:22" s="170" customFormat="1">
      <c r="D94" s="171"/>
      <c r="V94" s="55"/>
    </row>
    <row r="95" spans="4:22" s="170" customFormat="1">
      <c r="D95" s="171"/>
      <c r="V95" s="55"/>
    </row>
    <row r="96" spans="4:22" s="170" customFormat="1">
      <c r="D96" s="171"/>
      <c r="V96" s="55"/>
    </row>
    <row r="97" spans="4:22" s="170" customFormat="1">
      <c r="D97" s="171"/>
      <c r="V97" s="55"/>
    </row>
    <row r="98" spans="4:22" s="170" customFormat="1">
      <c r="D98" s="171"/>
      <c r="V98" s="55"/>
    </row>
    <row r="99" spans="4:22" s="170" customFormat="1">
      <c r="D99" s="171"/>
      <c r="V99" s="55"/>
    </row>
    <row r="100" spans="4:22" s="170" customFormat="1">
      <c r="D100" s="171"/>
      <c r="V100" s="55"/>
    </row>
    <row r="101" spans="4:22" s="170" customFormat="1">
      <c r="D101" s="171"/>
      <c r="V101" s="55"/>
    </row>
    <row r="102" spans="4:22" s="170" customFormat="1">
      <c r="D102" s="171"/>
      <c r="V102" s="55"/>
    </row>
    <row r="103" spans="4:22" s="170" customFormat="1">
      <c r="D103" s="171"/>
      <c r="V103" s="55"/>
    </row>
    <row r="104" spans="4:22" s="170" customFormat="1">
      <c r="D104" s="171"/>
      <c r="V104" s="55"/>
    </row>
    <row r="105" spans="4:22" s="170" customFormat="1">
      <c r="D105" s="171"/>
      <c r="V105" s="55"/>
    </row>
    <row r="106" spans="4:22" s="170" customFormat="1">
      <c r="D106" s="171"/>
      <c r="V106" s="55"/>
    </row>
    <row r="107" spans="4:22" s="170" customFormat="1">
      <c r="D107" s="171"/>
      <c r="V107" s="55"/>
    </row>
    <row r="108" spans="4:22" s="170" customFormat="1">
      <c r="D108" s="171"/>
      <c r="V108" s="55"/>
    </row>
    <row r="109" spans="4:22" s="170" customFormat="1">
      <c r="D109" s="171"/>
      <c r="V109" s="55"/>
    </row>
    <row r="110" spans="4:22" s="170" customFormat="1">
      <c r="D110" s="171"/>
      <c r="V110" s="55"/>
    </row>
    <row r="111" spans="4:22" s="170" customFormat="1">
      <c r="D111" s="171"/>
      <c r="V111" s="55"/>
    </row>
    <row r="112" spans="4:22" s="170" customFormat="1">
      <c r="D112" s="171"/>
      <c r="V112" s="55"/>
    </row>
    <row r="113" spans="4:22" s="170" customFormat="1">
      <c r="D113" s="171"/>
      <c r="V113" s="55"/>
    </row>
    <row r="114" spans="4:22" s="170" customFormat="1">
      <c r="D114" s="171"/>
      <c r="V114" s="55"/>
    </row>
    <row r="115" spans="4:22" s="170" customFormat="1">
      <c r="D115" s="171"/>
      <c r="V115" s="55"/>
    </row>
    <row r="116" spans="4:22" s="170" customFormat="1">
      <c r="D116" s="171"/>
      <c r="V116" s="55"/>
    </row>
    <row r="117" spans="4:22" s="170" customFormat="1">
      <c r="D117" s="171"/>
      <c r="V117" s="55"/>
    </row>
    <row r="118" spans="4:22" s="170" customFormat="1">
      <c r="D118" s="171"/>
      <c r="V118" s="55"/>
    </row>
    <row r="119" spans="4:22" s="170" customFormat="1">
      <c r="D119" s="171"/>
      <c r="V119" s="55"/>
    </row>
    <row r="120" spans="4:22" s="170" customFormat="1">
      <c r="D120" s="171"/>
      <c r="V120" s="55"/>
    </row>
    <row r="121" spans="4:22" s="170" customFormat="1">
      <c r="D121" s="171"/>
      <c r="V121" s="55"/>
    </row>
    <row r="122" spans="4:22" s="170" customFormat="1">
      <c r="D122" s="171"/>
      <c r="V122" s="55"/>
    </row>
    <row r="123" spans="4:22" s="170" customFormat="1">
      <c r="D123" s="171"/>
      <c r="V123" s="55"/>
    </row>
    <row r="124" spans="4:22" s="170" customFormat="1">
      <c r="D124" s="171"/>
      <c r="V124" s="55"/>
    </row>
    <row r="125" spans="4:22" s="170" customFormat="1">
      <c r="D125" s="171"/>
      <c r="V125" s="55"/>
    </row>
    <row r="126" spans="4:22" s="170" customFormat="1">
      <c r="D126" s="171"/>
      <c r="V126" s="55"/>
    </row>
    <row r="127" spans="4:22" s="170" customFormat="1">
      <c r="D127" s="171"/>
      <c r="V127" s="55"/>
    </row>
    <row r="128" spans="4:22" s="170" customFormat="1">
      <c r="D128" s="171"/>
      <c r="V128" s="55"/>
    </row>
    <row r="129" spans="4:27" s="170" customFormat="1">
      <c r="D129" s="171"/>
      <c r="V129" s="55"/>
    </row>
    <row r="130" spans="4:27" s="170" customFormat="1">
      <c r="D130" s="171"/>
      <c r="V130" s="55"/>
    </row>
    <row r="131" spans="4:27" s="170" customFormat="1">
      <c r="D131" s="171"/>
      <c r="V131" s="55"/>
    </row>
    <row r="132" spans="4:27" s="170" customFormat="1">
      <c r="D132" s="171"/>
      <c r="F132" s="173"/>
      <c r="G132" s="173"/>
      <c r="H132" s="173"/>
      <c r="I132" s="173"/>
      <c r="J132" s="173"/>
      <c r="K132" s="173"/>
      <c r="L132" s="173"/>
      <c r="M132" s="173"/>
      <c r="N132" s="173"/>
      <c r="O132" s="173"/>
      <c r="P132" s="173"/>
      <c r="Q132" s="173"/>
      <c r="R132" s="173"/>
      <c r="S132" s="173"/>
      <c r="T132" s="173"/>
      <c r="U132" s="173"/>
      <c r="V132" s="79"/>
      <c r="W132" s="173"/>
      <c r="X132" s="173"/>
      <c r="Y132" s="173"/>
      <c r="Z132" s="173"/>
      <c r="AA132" s="173"/>
    </row>
  </sheetData>
  <sheetProtection selectLockedCells="1"/>
  <mergeCells count="8">
    <mergeCell ref="H3:AH3"/>
    <mergeCell ref="BA4:BB4"/>
    <mergeCell ref="BE4:BF4"/>
    <mergeCell ref="AI3:AL3"/>
    <mergeCell ref="AM3:AP3"/>
    <mergeCell ref="AQ3:AW3"/>
    <mergeCell ref="AX3:AZ3"/>
    <mergeCell ref="BA3:BF3"/>
  </mergeCells>
  <conditionalFormatting sqref="C5:C31">
    <cfRule type="expression" dxfId="19" priority="37">
      <formula>WEEKDAY(C5,2)&gt;5</formula>
    </cfRule>
  </conditionalFormatting>
  <conditionalFormatting sqref="C32 C34:C35">
    <cfRule type="expression" dxfId="18" priority="35">
      <formula>WEEKDAY(C32,2)&gt;5</formula>
    </cfRule>
  </conditionalFormatting>
  <dataValidations count="1">
    <dataValidation allowBlank="1" showErrorMessage="1" promptTitle="Repas" prompt="OUI/NON" sqref="AI5:AL35" xr:uid="{7FF4AC2E-5B8D-4A2D-9712-E9300489FEEC}"/>
  </dataValidations>
  <pageMargins left="0.7" right="0.7" top="0.75" bottom="0.75" header="0.3" footer="0.3"/>
  <pageSetup paperSize="9" orientation="portrait" verticalDpi="0" r:id="rId1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expression" priority="36" id="{C96BF2C0-E3CC-4169-B19D-68C26B6F1463}">
            <xm:f>NOT(ISNA(VLOOKUP(C5,data!$E$3:$E$15,1,0)))</xm:f>
            <x14:dxf>
              <fill>
                <patternFill>
                  <bgColor rgb="FFFF0000"/>
                </patternFill>
              </fill>
            </x14:dxf>
          </x14:cfRule>
          <xm:sqref>C5:C31</xm:sqref>
        </x14:conditionalFormatting>
        <x14:conditionalFormatting xmlns:xm="http://schemas.microsoft.com/office/excel/2006/main">
          <x14:cfRule type="expression" priority="34" id="{2E0CCB00-E135-4B03-BCB0-E0DCBC6955B0}">
            <xm:f>NOT(ISNA(VLOOKUP(C32,data!$E$3:$E$15,1,0)))</xm:f>
            <x14:dxf>
              <fill>
                <patternFill>
                  <bgColor rgb="FFFF0000"/>
                </patternFill>
              </fill>
            </x14:dxf>
          </x14:cfRule>
          <xm:sqref>C32 C34:C35</xm:sqref>
        </x14:conditionalFormatting>
        <x14:conditionalFormatting xmlns:xm="http://schemas.microsoft.com/office/excel/2006/main">
          <x14:cfRule type="expression" priority="27" id="{F808A8AB-82BA-43FC-BD4C-4FD593E7CA32}">
            <xm:f>NOT(ISNA(VLOOKUP(D5,data!$U$2,1,0)))</xm:f>
            <x14:dxf>
              <font>
                <color theme="1"/>
              </font>
              <fill>
                <patternFill>
                  <bgColor rgb="FF92D050"/>
                </patternFill>
              </fill>
            </x14:dxf>
          </x14:cfRule>
          <xm:sqref>D5:E35</xm:sqref>
        </x14:conditionalFormatting>
        <x14:conditionalFormatting xmlns:xm="http://schemas.microsoft.com/office/excel/2006/main">
          <x14:cfRule type="expression" priority="25" id="{DB493074-CEE9-4100-99D8-5178CB5D5DAD}">
            <xm:f>NOT(ISNA(VLOOKUP(D1,data!$T$2,1,0)))</xm:f>
            <x14:dxf>
              <font>
                <color theme="0"/>
              </font>
              <fill>
                <patternFill>
                  <bgColor rgb="FFFF0000"/>
                </patternFill>
              </fill>
            </x14:dxf>
          </x14:cfRule>
          <xm:sqref>D5:D35 E1:E1048576</xm:sqref>
        </x14:conditionalFormatting>
        <x14:conditionalFormatting xmlns:xm="http://schemas.microsoft.com/office/excel/2006/main">
          <x14:cfRule type="expression" priority="23" id="{A258C0A0-4F5F-4762-88C5-B8E656FFDE2E}">
            <xm:f>IF(C5&lt;&gt;data!$U$2,"VRAI","FAUX")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BA5:BA34</xm:sqref>
        </x14:conditionalFormatting>
        <x14:conditionalFormatting xmlns:xm="http://schemas.microsoft.com/office/excel/2006/main">
          <x14:cfRule type="expression" priority="22" id="{87315FF8-95AC-47DB-B36F-477C650C0B4B}">
            <xm:f>IF(C5&lt;&gt;data!$U$2,"VRAI","FAUX")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BB5:BB34</xm:sqref>
        </x14:conditionalFormatting>
        <x14:conditionalFormatting xmlns:xm="http://schemas.microsoft.com/office/excel/2006/main">
          <x14:cfRule type="expression" priority="21" id="{B668EE67-F62D-4B3C-A513-28AAC679AE8A}">
            <xm:f>IF(C5&lt;&gt;data!$U$2,"VRAI","FAUX")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BC5:BC34</xm:sqref>
        </x14:conditionalFormatting>
        <x14:conditionalFormatting xmlns:xm="http://schemas.microsoft.com/office/excel/2006/main">
          <x14:cfRule type="expression" priority="20" id="{87839CED-3698-44B2-A5C4-909ACC0B787F}">
            <xm:f>IF(C5&lt;&gt;data!$U$2,"VRAI","FAUX")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BD5:BD34</xm:sqref>
        </x14:conditionalFormatting>
        <x14:conditionalFormatting xmlns:xm="http://schemas.microsoft.com/office/excel/2006/main">
          <x14:cfRule type="expression" priority="19" id="{A2B96414-E062-4B01-A5CC-7369060CF6C3}">
            <xm:f>IF(C5&lt;&gt;data!$U$2,"VRAI","FAUX")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BE5:BE34</xm:sqref>
        </x14:conditionalFormatting>
        <x14:conditionalFormatting xmlns:xm="http://schemas.microsoft.com/office/excel/2006/main">
          <x14:cfRule type="expression" priority="18" id="{63CCC12F-E42E-4B53-8902-B8517AB3EF92}">
            <xm:f>IF(C5&lt;&gt;data!$U$2,"VRAI","FAUX")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BF5:BF34</xm:sqref>
        </x14:conditionalFormatting>
        <x14:conditionalFormatting xmlns:xm="http://schemas.microsoft.com/office/excel/2006/main">
          <x14:cfRule type="expression" priority="15" id="{E30D611F-739E-427E-A828-77C46F7DB3BC}">
            <xm:f>NOT(ISNA(VLOOKUP(F5,data!$U$3,1,0)))</xm:f>
            <x14:dxf>
              <font>
                <color theme="0"/>
              </font>
            </x14:dxf>
          </x14:cfRule>
          <x14:cfRule type="expression" priority="16" id="{3528D6C3-0217-455B-912E-944650E2E4E0}">
            <xm:f>NOT(ISNA(VLOOKUP(F5,data!$U$2,1,0)))</xm:f>
            <x14:dxf>
              <font>
                <color theme="1"/>
              </font>
              <fill>
                <patternFill>
                  <bgColor rgb="FF92D050"/>
                </patternFill>
              </fill>
            </x14:dxf>
          </x14:cfRule>
          <xm:sqref>F5:G35</xm:sqref>
        </x14:conditionalFormatting>
        <x14:conditionalFormatting xmlns:xm="http://schemas.microsoft.com/office/excel/2006/main">
          <x14:cfRule type="expression" priority="6" id="{F3D11935-7278-47DF-94DF-B1D7BE16CFFE}">
            <xm:f>IF(AF35&lt;&gt;data!$U$2,"VRAI","FAUX")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BA35</xm:sqref>
        </x14:conditionalFormatting>
        <x14:conditionalFormatting xmlns:xm="http://schemas.microsoft.com/office/excel/2006/main">
          <x14:cfRule type="expression" priority="5" id="{1704518A-2529-45BF-9419-BAE076DE987C}">
            <xm:f>IF(AF35&lt;&gt;data!$U$2,"VRAI","FAUX")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BB35</xm:sqref>
        </x14:conditionalFormatting>
        <x14:conditionalFormatting xmlns:xm="http://schemas.microsoft.com/office/excel/2006/main">
          <x14:cfRule type="expression" priority="4" id="{19C1F619-A898-49F3-ADED-73E29DB4DB4F}">
            <xm:f>IF(AF35&lt;&gt;data!$U$2,"VRAI","FAUX")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BC35</xm:sqref>
        </x14:conditionalFormatting>
        <x14:conditionalFormatting xmlns:xm="http://schemas.microsoft.com/office/excel/2006/main">
          <x14:cfRule type="expression" priority="3" id="{E700585B-028F-444A-A851-1F00C7DEC224}">
            <xm:f>IF(AF35&lt;&gt;data!$U$2,"VRAI","FAUX")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BD35</xm:sqref>
        </x14:conditionalFormatting>
        <x14:conditionalFormatting xmlns:xm="http://schemas.microsoft.com/office/excel/2006/main">
          <x14:cfRule type="expression" priority="2" id="{A5EB78CC-15C4-45A1-A00B-8F8E0D385B54}">
            <xm:f>IF(AF35&lt;&gt;data!$U$2,"VRAI","FAUX")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BE35</xm:sqref>
        </x14:conditionalFormatting>
        <x14:conditionalFormatting xmlns:xm="http://schemas.microsoft.com/office/excel/2006/main">
          <x14:cfRule type="expression" priority="1" id="{33ADED94-6A24-46F6-8EED-BBA79C2F52AC}">
            <xm:f>IF(AF35&lt;&gt;data!$U$2,"VRAI","FAUX")</xm:f>
            <x14:dxf>
              <font>
                <color theme="0"/>
              </font>
              <fill>
                <patternFill patternType="none">
                  <bgColor auto="1"/>
                </patternFill>
              </fill>
            </x14:dxf>
          </x14:cfRule>
          <xm:sqref>BF35</xm:sqref>
        </x14:conditionalFormatting>
      </x14:conditionalFormattings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65E1E-6827-4081-8A0D-EB4707F4918C}">
  <sheetPr codeName="Feuil4"/>
  <dimension ref="A1:AH100"/>
  <sheetViews>
    <sheetView workbookViewId="0">
      <selection activeCell="E28" sqref="E28"/>
    </sheetView>
  </sheetViews>
  <sheetFormatPr baseColWidth="10" defaultRowHeight="15.75"/>
  <cols>
    <col min="1" max="1" width="11.42578125" style="14"/>
    <col min="8" max="8" width="19.7109375" bestFit="1" customWidth="1"/>
    <col min="9" max="9" width="35.85546875" style="15" bestFit="1" customWidth="1"/>
    <col min="22" max="22" width="17.140625" bestFit="1" customWidth="1"/>
    <col min="23" max="23" width="11.42578125" style="119"/>
    <col min="29" max="29" width="13.140625" bestFit="1" customWidth="1"/>
    <col min="30" max="30" width="17.28515625" bestFit="1" customWidth="1"/>
    <col min="31" max="31" width="6.85546875" bestFit="1" customWidth="1"/>
  </cols>
  <sheetData>
    <row r="1" spans="1:34" ht="16.5" thickBot="1">
      <c r="A1" s="14" t="s">
        <v>19</v>
      </c>
      <c r="B1">
        <v>9</v>
      </c>
      <c r="D1" s="2" t="s">
        <v>2</v>
      </c>
      <c r="E1" s="3">
        <f>Saisie!$Z$1+2019</f>
        <v>2019</v>
      </c>
      <c r="F1" s="4"/>
      <c r="G1">
        <v>0</v>
      </c>
      <c r="I1" s="15" t="s">
        <v>178</v>
      </c>
      <c r="L1" s="284">
        <v>31</v>
      </c>
      <c r="M1" s="284"/>
      <c r="N1" s="284">
        <v>30</v>
      </c>
      <c r="O1" s="284"/>
      <c r="P1" s="284">
        <v>28</v>
      </c>
      <c r="Q1" s="284"/>
    </row>
    <row r="2" spans="1:34" thickBot="1">
      <c r="A2" s="14" t="s">
        <v>20</v>
      </c>
      <c r="B2">
        <v>2019</v>
      </c>
      <c r="D2" s="4"/>
      <c r="E2" s="4"/>
      <c r="F2" s="4"/>
      <c r="G2">
        <v>1</v>
      </c>
      <c r="H2" t="s">
        <v>190</v>
      </c>
      <c r="I2" t="s">
        <v>127</v>
      </c>
      <c r="K2" t="s">
        <v>179</v>
      </c>
      <c r="L2" t="s">
        <v>19</v>
      </c>
      <c r="M2">
        <v>1</v>
      </c>
      <c r="N2" t="s">
        <v>22</v>
      </c>
      <c r="O2">
        <v>4</v>
      </c>
      <c r="P2" t="s">
        <v>46</v>
      </c>
      <c r="Q2">
        <v>2</v>
      </c>
      <c r="S2" t="s">
        <v>58</v>
      </c>
      <c r="T2" t="s">
        <v>65</v>
      </c>
      <c r="U2" t="s">
        <v>64</v>
      </c>
      <c r="V2" t="s">
        <v>120</v>
      </c>
      <c r="W2" s="119">
        <v>0.16666666666666699</v>
      </c>
      <c r="X2" s="19">
        <v>0.45833333333333398</v>
      </c>
      <c r="Y2" s="19">
        <v>0.39583333333333398</v>
      </c>
      <c r="Z2" s="119">
        <v>0</v>
      </c>
    </row>
    <row r="3" spans="1:34" ht="16.5" thickBot="1">
      <c r="A3" s="14" t="s">
        <v>21</v>
      </c>
      <c r="B3">
        <v>2020</v>
      </c>
      <c r="D3" s="5" t="s">
        <v>31</v>
      </c>
      <c r="E3" s="6">
        <f>F3</f>
        <v>43466</v>
      </c>
      <c r="F3" s="7">
        <f>DATE($E$1,1,1)</f>
        <v>43466</v>
      </c>
      <c r="G3">
        <v>2</v>
      </c>
      <c r="H3" t="s">
        <v>191</v>
      </c>
      <c r="I3" t="s">
        <v>128</v>
      </c>
      <c r="K3" t="s">
        <v>180</v>
      </c>
      <c r="L3" t="s">
        <v>21</v>
      </c>
      <c r="M3">
        <v>3</v>
      </c>
      <c r="N3" t="s">
        <v>24</v>
      </c>
      <c r="O3">
        <v>6</v>
      </c>
      <c r="S3" s="15" t="s">
        <v>84</v>
      </c>
      <c r="T3" t="s">
        <v>66</v>
      </c>
      <c r="U3" t="s">
        <v>67</v>
      </c>
      <c r="V3" t="s">
        <v>121</v>
      </c>
      <c r="W3" s="19">
        <v>0.17708333333333401</v>
      </c>
      <c r="X3" s="119">
        <v>0.46875</v>
      </c>
      <c r="Y3" s="119">
        <v>0.40625</v>
      </c>
      <c r="Z3" s="119">
        <v>1.0416666666666666E-2</v>
      </c>
      <c r="AA3" s="120" t="s">
        <v>102</v>
      </c>
      <c r="AB3" s="120"/>
      <c r="AC3" s="120"/>
      <c r="AD3" s="120"/>
      <c r="AE3" s="120"/>
      <c r="AF3" s="120"/>
      <c r="AG3" s="120"/>
      <c r="AH3" s="120"/>
    </row>
    <row r="4" spans="1:34" ht="16.5" thickBot="1">
      <c r="A4" s="14" t="s">
        <v>22</v>
      </c>
      <c r="B4">
        <v>2021</v>
      </c>
      <c r="D4" s="8" t="s">
        <v>32</v>
      </c>
      <c r="E4" s="6">
        <f t="shared" ref="E4:E15" si="0">F4</f>
        <v>43569</v>
      </c>
      <c r="F4" s="9">
        <f>ROUND(DATE($E$1,4,MOD(234-11*MOD(Saisie!$Z$1+117,19),30))/7,)*7-6</f>
        <v>43569</v>
      </c>
      <c r="G4">
        <v>3</v>
      </c>
      <c r="H4" t="s">
        <v>192</v>
      </c>
      <c r="I4" t="s">
        <v>129</v>
      </c>
      <c r="K4" t="s">
        <v>181</v>
      </c>
      <c r="L4" t="s">
        <v>23</v>
      </c>
      <c r="M4">
        <v>5</v>
      </c>
      <c r="N4" t="s">
        <v>27</v>
      </c>
      <c r="O4">
        <v>9</v>
      </c>
      <c r="S4" s="15" t="s">
        <v>85</v>
      </c>
      <c r="T4" t="s">
        <v>60</v>
      </c>
      <c r="W4" s="119">
        <v>0.1875</v>
      </c>
      <c r="X4" s="119">
        <v>0.47916666666666702</v>
      </c>
      <c r="Y4" s="119">
        <v>0.41666666666666702</v>
      </c>
      <c r="Z4" s="19">
        <v>2.0833333333333332E-2</v>
      </c>
    </row>
    <row r="5" spans="1:34" thickBot="1">
      <c r="A5" s="14" t="s">
        <v>23</v>
      </c>
      <c r="B5">
        <v>2022</v>
      </c>
      <c r="D5" s="8" t="s">
        <v>33</v>
      </c>
      <c r="E5" s="6">
        <f t="shared" si="0"/>
        <v>43570</v>
      </c>
      <c r="F5" s="9">
        <f>E4+1</f>
        <v>43570</v>
      </c>
      <c r="G5">
        <v>4</v>
      </c>
      <c r="H5" t="s">
        <v>193</v>
      </c>
      <c r="I5" t="s">
        <v>130</v>
      </c>
      <c r="K5" t="s">
        <v>182</v>
      </c>
      <c r="L5" t="s">
        <v>25</v>
      </c>
      <c r="M5">
        <v>7</v>
      </c>
      <c r="N5" t="s">
        <v>29</v>
      </c>
      <c r="O5">
        <v>11</v>
      </c>
      <c r="S5" t="s">
        <v>86</v>
      </c>
      <c r="W5" s="119">
        <v>0.19791666666666699</v>
      </c>
      <c r="X5" s="19">
        <v>0.48958333333333398</v>
      </c>
      <c r="Y5" s="19">
        <v>0.42708333333333398</v>
      </c>
      <c r="Z5" s="119">
        <v>3.125E-2</v>
      </c>
      <c r="AC5" t="s">
        <v>49</v>
      </c>
      <c r="AD5" t="s">
        <v>53</v>
      </c>
      <c r="AE5" t="s">
        <v>52</v>
      </c>
    </row>
    <row r="6" spans="1:34" ht="16.5" thickBot="1">
      <c r="A6" s="14" t="s">
        <v>24</v>
      </c>
      <c r="B6">
        <v>2023</v>
      </c>
      <c r="D6" s="8" t="s">
        <v>34</v>
      </c>
      <c r="E6" s="6">
        <f t="shared" si="0"/>
        <v>43586</v>
      </c>
      <c r="F6" s="9">
        <f>DATE($E$1,5,1)</f>
        <v>43586</v>
      </c>
      <c r="G6">
        <v>5</v>
      </c>
      <c r="H6" t="s">
        <v>194</v>
      </c>
      <c r="I6" t="s">
        <v>131</v>
      </c>
      <c r="K6" t="s">
        <v>183</v>
      </c>
      <c r="L6" t="s">
        <v>47</v>
      </c>
      <c r="M6">
        <v>8</v>
      </c>
      <c r="S6" s="15" t="s">
        <v>82</v>
      </c>
      <c r="W6" s="19">
        <v>0.20833333333333401</v>
      </c>
      <c r="X6" s="119">
        <v>0.5</v>
      </c>
      <c r="Y6" s="119">
        <v>0.4375</v>
      </c>
      <c r="Z6" s="119">
        <v>4.1666666666666699E-2</v>
      </c>
      <c r="AC6" t="e">
        <f>IF(Frais!#REF!=data!$T$2,"OK",IF(Frais!#REF!&lt;&gt;"",IF(Frais!#REF!&lt;&gt;"",IF(Frais!#REF!&lt;&gt;"","OK","Incomplet"),"Incomplet"),"Incomplet"))</f>
        <v>#REF!</v>
      </c>
      <c r="AD6" s="18" t="e">
        <f>IF(Saisie!#REF!=data!$V$2,IF(Frais!#REF!&lt;&gt;"",IF(Frais!#REF!&lt;&gt;"",IF(Frais!#REF!=data!$T$2,IF(Frais!#REF!=data!$T$2,"OK",IF(Frais!#REF!&lt;&gt;"",IF(Frais!#REF!&lt;&gt;"","OK","Incomplet"),"Incomplet")),IF(Frais!#REF!&lt;&gt;"",IF(Frais!#REF!&lt;&gt;"",IF(Frais!#REF!=data!$T$2,"OK",IF(Frais!#REF!&lt;&gt;"",IF(Frais!#REF!&lt;&gt;"","OK","Incomplet"),"Incomplet")),"Incomplet"),"Incomplet")),IF(Frais!#REF!&lt;&gt;"",IF(Frais!#REF!&lt;&gt;"","OK","Incomplet"),"Incomplet")),"Incomplet"),IF(Saisie!#REF!=data!$V$3,IF(Frais!#REF!&lt;&gt;"",IF(Frais!#REF!&lt;&gt;"",IF(Frais!#REF!=data!$T$2,IF(Frais!#REF!=data!$T$2,"OK",IF(Frais!#REF!&lt;&gt;"",IF(Frais!#REF!&lt;&gt;"","OK","Incomplet"),"Incomplet")),IF(Frais!#REF!&lt;&gt;"",IF(Frais!#REF!&lt;&gt;"",IF(Frais!#REF!=data!$T$2,"OK",IF(Frais!#REF!&lt;&gt;"",IF(Frais!#REF!&lt;&gt;"","OK","Incomplet"),"Incomplet")),"Incomplet"),"Incomplet")),IF(Frais!#REF!&lt;&gt;"",IF(Frais!#REF!&lt;&gt;"","OK","Incomplet"),"Incomplet")),"Incomplet"),IF(Frais!#REF!&lt;&gt;"",IF(Frais!#REF!&lt;&gt;"",IF(Frais!#REF!=data!$T$2,"OK",IF(Frais!#REF!&lt;&gt;"",IF(Frais!#REF!&lt;&gt;"",IF(Frais!#REF!&lt;&gt;"","OK","Incomplet"),"Incomplet"),"Incomplet")),"Incomplet"),"Incomplet")))</f>
        <v>#REF!</v>
      </c>
      <c r="AE6" s="18" t="e">
        <f>IF(Frais!#REF!&lt;&gt;"",IF(Frais!#REF!&lt;&gt;"",IF(Frais!#REF!&lt;&gt;"","OK","Incomplet"),"Incomplet"),"OK")</f>
        <v>#REF!</v>
      </c>
    </row>
    <row r="7" spans="1:34" ht="16.5" thickBot="1">
      <c r="A7" s="14" t="s">
        <v>25</v>
      </c>
      <c r="B7">
        <v>2024</v>
      </c>
      <c r="D7" s="10" t="s">
        <v>35</v>
      </c>
      <c r="E7" s="6">
        <f t="shared" si="0"/>
        <v>43593</v>
      </c>
      <c r="F7" s="9">
        <f>DATE($E$1,5,8)</f>
        <v>43593</v>
      </c>
      <c r="G7">
        <v>6</v>
      </c>
      <c r="H7" t="s">
        <v>195</v>
      </c>
      <c r="I7" t="s">
        <v>132</v>
      </c>
      <c r="K7" t="s">
        <v>184</v>
      </c>
      <c r="L7" t="s">
        <v>28</v>
      </c>
      <c r="M7">
        <v>10</v>
      </c>
      <c r="S7" s="15" t="s">
        <v>83</v>
      </c>
      <c r="W7" s="119">
        <v>0.21875</v>
      </c>
      <c r="X7" s="119">
        <v>0.51041666666666696</v>
      </c>
      <c r="Y7" s="119">
        <v>0.44791666666666702</v>
      </c>
      <c r="Z7" s="19">
        <v>5.2083333333333398E-2</v>
      </c>
      <c r="AC7" t="e">
        <f>IF(Frais!#REF!=data!$T$2,"OK",IF(Frais!#REF!&lt;&gt;"",IF(Frais!#REF!&lt;&gt;"",IF(Frais!#REF!&lt;&gt;"","OK","Incomplet"),"Incomplet"),"Incomplet"))</f>
        <v>#REF!</v>
      </c>
      <c r="AD7" s="18" t="e">
        <f>IF(Saisie!#REF!=data!$V$2,IF(Frais!#REF!&lt;&gt;"",IF(Frais!#REF!&lt;&gt;"",IF(Frais!#REF!=data!$T$2,IF(Frais!#REF!=data!$T$2,"OK",IF(Frais!#REF!&lt;&gt;"",IF(Frais!#REF!&lt;&gt;"","OK","Incomplet"),"Incomplet")),IF(Frais!#REF!&lt;&gt;"",IF(Frais!#REF!&lt;&gt;"",IF(Frais!#REF!=data!$T$2,"OK",IF(Frais!#REF!&lt;&gt;"",IF(Frais!#REF!&lt;&gt;"","OK","Incomplet"),"Incomplet")),"Incomplet"),"Incomplet")),IF(Frais!#REF!&lt;&gt;"",IF(Frais!#REF!&lt;&gt;"","OK","Incomplet"),"Incomplet")),"Incomplet"),IF(Saisie!#REF!=data!$V$3,IF(Frais!#REF!&lt;&gt;"",IF(Frais!#REF!&lt;&gt;"",IF(Frais!#REF!=data!$T$2,IF(Frais!#REF!=data!$T$2,"OK",IF(Frais!#REF!&lt;&gt;"",IF(Frais!#REF!&lt;&gt;"","OK","Incomplet"),"Incomplet")),IF(Frais!#REF!&lt;&gt;"",IF(Frais!#REF!&lt;&gt;"",IF(Frais!#REF!=data!$T$2,"OK",IF(Frais!#REF!&lt;&gt;"",IF(Frais!#REF!&lt;&gt;"","OK","Incomplet"),"Incomplet")),"Incomplet"),"Incomplet")),IF(Frais!#REF!&lt;&gt;"",IF(Frais!#REF!&lt;&gt;"","OK","Incomplet"),"Incomplet")),"Incomplet"),IF(Frais!#REF!&lt;&gt;"",IF(Frais!#REF!&lt;&gt;"",IF(Frais!#REF!=data!$T$2,"OK",IF(Frais!#REF!&lt;&gt;"",IF(Frais!#REF!&lt;&gt;"",IF(Frais!#REF!&lt;&gt;"","OK","Incomplet"),"Incomplet"),"Incomplet")),"Incomplet"),"Incomplet")))</f>
        <v>#REF!</v>
      </c>
      <c r="AE7" s="18" t="e">
        <f>IF(Frais!#REF!&lt;&gt;"",IF(Frais!#REF!&lt;&gt;"",IF(Frais!#REF!&lt;&gt;"","OK","Incomplet"),"Incomplet"),"OK")</f>
        <v>#REF!</v>
      </c>
    </row>
    <row r="8" spans="1:34" ht="16.5" thickBot="1">
      <c r="A8" s="14" t="s">
        <v>26</v>
      </c>
      <c r="B8">
        <v>2025</v>
      </c>
      <c r="D8" s="8" t="s">
        <v>36</v>
      </c>
      <c r="E8" s="6">
        <f t="shared" si="0"/>
        <v>43608</v>
      </c>
      <c r="F8" s="9">
        <f>E4+39</f>
        <v>43608</v>
      </c>
      <c r="G8">
        <v>7</v>
      </c>
      <c r="H8" t="s">
        <v>196</v>
      </c>
      <c r="I8" t="s">
        <v>133</v>
      </c>
      <c r="K8" t="s">
        <v>185</v>
      </c>
      <c r="L8" t="s">
        <v>48</v>
      </c>
      <c r="M8">
        <v>12</v>
      </c>
      <c r="P8" t="s">
        <v>99</v>
      </c>
      <c r="S8" s="15" t="s">
        <v>81</v>
      </c>
      <c r="W8" s="119">
        <v>0.22916666666666699</v>
      </c>
      <c r="X8" s="19">
        <v>0.52083333333333404</v>
      </c>
      <c r="Y8" s="19">
        <v>0.45833333333333398</v>
      </c>
      <c r="Z8" s="119">
        <v>6.25E-2</v>
      </c>
      <c r="AC8" t="str">
        <f>IF(Frais!D6=data!$T$2,"OK",IF(Frais!E6&lt;&gt;"",IF(Frais!F6&lt;&gt;"",IF(Frais!G6&lt;&gt;"","OK","Incomplet"),"Incomplet"),"Incomplet"))</f>
        <v>Incomplet</v>
      </c>
      <c r="AD8" s="18" t="str">
        <f>IF(Saisie!I5=data!$V$2,IF(Frais!M6&lt;&gt;"",IF(Frais!N6&lt;&gt;"",IF(Frais!N6=data!$T$2,IF(Frais!Q6=data!$T$2,"OK",IF(Frais!R6&lt;&gt;"",IF(Frais!S6&lt;&gt;"","OK","Incomplet"),"Incomplet")),IF(Frais!O6&lt;&gt;"",IF(Frais!P6&lt;&gt;"",IF(Frais!Q6=data!$T$2,"OK",IF(Frais!R6&lt;&gt;"",IF(Frais!S6&lt;&gt;"","OK","Incomplet"),"Incomplet")),"Incomplet"),"Incomplet")),IF(Frais!O6&lt;&gt;"",IF(Frais!P6&lt;&gt;"","OK","Incomplet"),"Incomplet")),"Incomplet"),IF(Saisie!I5=data!$V$3,IF(Frais!M6&lt;&gt;"",IF(Frais!N6&lt;&gt;"",IF(Frais!N6=data!$T$2,IF(Frais!Q6=data!$T$2,"OK",IF(Frais!R6&lt;&gt;"",IF(Frais!S6&lt;&gt;"","OK","Incomplet"),"Incomplet")),IF(Frais!O6&lt;&gt;"",IF(Frais!P6&lt;&gt;"",IF(Frais!Q6=data!$T$2,"OK",IF(Frais!R6&lt;&gt;"",IF(Frais!S6&lt;&gt;"","OK","Incomplet"),"Incomplet")),"Incomplet"),"Incomplet")),IF(Frais!O6&lt;&gt;"",IF(Frais!P6&lt;&gt;"","OK","Incomplet"),"Incomplet")),"Incomplet"),IF(Frais!I6&lt;&gt;"",IF(Frais!J6&lt;&gt;"",IF(Frais!J6=data!$T$2,"OK",IF(Frais!J6&lt;&gt;"",IF(Frais!K6&lt;&gt;"",IF(Frais!L6&lt;&gt;"","OK","Incomplet"),"Incomplet"),"Incomplet")),"Incomplet"),"Incomplet")))</f>
        <v>Incomplet</v>
      </c>
      <c r="AE8" s="18" t="str">
        <f>IF(Frais!U6&lt;&gt;"",IF(Frais!V6&lt;&gt;"",IF(Frais!W6&lt;&gt;"","OK","Incomplet"),"Incomplet"),"OK")</f>
        <v>OK</v>
      </c>
    </row>
    <row r="9" spans="1:34" ht="16.5" thickBot="1">
      <c r="A9" s="14" t="s">
        <v>27</v>
      </c>
      <c r="B9">
        <v>2026</v>
      </c>
      <c r="D9" s="8" t="s">
        <v>37</v>
      </c>
      <c r="E9" s="6">
        <f t="shared" si="0"/>
        <v>43618</v>
      </c>
      <c r="F9" s="9">
        <f>E4+49</f>
        <v>43618</v>
      </c>
      <c r="G9">
        <v>8</v>
      </c>
      <c r="H9" t="s">
        <v>197</v>
      </c>
      <c r="I9" t="s">
        <v>134</v>
      </c>
      <c r="K9" t="s">
        <v>186</v>
      </c>
      <c r="P9" s="19">
        <v>0.25</v>
      </c>
      <c r="S9" s="15" t="s">
        <v>109</v>
      </c>
      <c r="W9" s="19">
        <v>0.23958333333333401</v>
      </c>
      <c r="X9" s="119">
        <v>0.53125</v>
      </c>
      <c r="Y9" s="119">
        <v>0.46875</v>
      </c>
      <c r="Z9" s="119">
        <v>7.2916666666666699E-2</v>
      </c>
      <c r="AC9" t="str">
        <f>IF(Frais!D7=data!$T$2,"OK",IF(Frais!E7&lt;&gt;"",IF(Frais!F7&lt;&gt;"",IF(Frais!G7&lt;&gt;"","OK","Incomplet"),"Incomplet"),"Incomplet"))</f>
        <v>Incomplet</v>
      </c>
      <c r="AD9" s="18" t="str">
        <f>IF(Saisie!I6=data!$V$2,IF(Frais!M7&lt;&gt;"",IF(Frais!N7&lt;&gt;"",IF(Frais!N7=data!$T$2,IF(Frais!Q7=data!$T$2,"OK",IF(Frais!R7&lt;&gt;"",IF(Frais!S7&lt;&gt;"","OK","Incomplet"),"Incomplet")),IF(Frais!O7&lt;&gt;"",IF(Frais!P7&lt;&gt;"",IF(Frais!Q7=data!$T$2,"OK",IF(Frais!R7&lt;&gt;"",IF(Frais!S7&lt;&gt;"","OK","Incomplet"),"Incomplet")),"Incomplet"),"Incomplet")),IF(Frais!O7&lt;&gt;"",IF(Frais!P7&lt;&gt;"","OK","Incomplet"),"Incomplet")),"Incomplet"),IF(Saisie!I6=data!$V$3,IF(Frais!M7&lt;&gt;"",IF(Frais!N7&lt;&gt;"",IF(Frais!N7=data!$T$2,IF(Frais!Q7=data!$T$2,"OK",IF(Frais!R7&lt;&gt;"",IF(Frais!S7&lt;&gt;"","OK","Incomplet"),"Incomplet")),IF(Frais!O7&lt;&gt;"",IF(Frais!P7&lt;&gt;"",IF(Frais!Q7=data!$T$2,"OK",IF(Frais!R7&lt;&gt;"",IF(Frais!S7&lt;&gt;"","OK","Incomplet"),"Incomplet")),"Incomplet"),"Incomplet")),IF(Frais!O7&lt;&gt;"",IF(Frais!P7&lt;&gt;"","OK","Incomplet"),"Incomplet")),"Incomplet"),IF(Frais!I7&lt;&gt;"",IF(Frais!J7&lt;&gt;"",IF(Frais!J7=data!$T$2,"OK",IF(Frais!J7&lt;&gt;"",IF(Frais!K7&lt;&gt;"",IF(Frais!L7&lt;&gt;"","OK","Incomplet"),"Incomplet"),"Incomplet")),"Incomplet"),"Incomplet")))</f>
        <v>Incomplet</v>
      </c>
      <c r="AE9" s="18" t="str">
        <f>IF(Frais!U7&lt;&gt;"",IF(Frais!V7&lt;&gt;"",IF(Frais!W7&lt;&gt;"","OK","Incomplet"),"Incomplet"),"OK")</f>
        <v>OK</v>
      </c>
    </row>
    <row r="10" spans="1:34" ht="16.5" thickBot="1">
      <c r="A10" s="14" t="s">
        <v>28</v>
      </c>
      <c r="B10">
        <v>2027</v>
      </c>
      <c r="D10" s="8" t="s">
        <v>38</v>
      </c>
      <c r="E10" s="6">
        <f t="shared" si="0"/>
        <v>43619</v>
      </c>
      <c r="F10" s="9">
        <f>E4+50</f>
        <v>43619</v>
      </c>
      <c r="G10">
        <v>9</v>
      </c>
      <c r="H10" t="s">
        <v>198</v>
      </c>
      <c r="I10" t="s">
        <v>135</v>
      </c>
      <c r="K10" t="s">
        <v>187</v>
      </c>
      <c r="P10" t="s">
        <v>98</v>
      </c>
      <c r="S10" s="118" t="s">
        <v>110</v>
      </c>
      <c r="W10" s="119">
        <v>0.25</v>
      </c>
      <c r="X10" s="119">
        <v>0.54166666666666696</v>
      </c>
      <c r="Y10" s="119">
        <v>0.47916666666666702</v>
      </c>
      <c r="Z10" s="19">
        <v>8.3333333333333398E-2</v>
      </c>
      <c r="AC10" t="str">
        <f>IF(Frais!D8=data!$T$2,"OK",IF(Frais!E8&lt;&gt;"",IF(Frais!F8&lt;&gt;"",IF(Frais!G8&lt;&gt;"","OK","Incomplet"),"Incomplet"),"Incomplet"))</f>
        <v>Incomplet</v>
      </c>
      <c r="AD10" s="18" t="str">
        <f>IF(Saisie!I7=data!$V$2,IF(Frais!M8&lt;&gt;"",IF(Frais!N8&lt;&gt;"",IF(Frais!N8=data!$T$2,IF(Frais!Q8=data!$T$2,"OK",IF(Frais!R8&lt;&gt;"",IF(Frais!S8&lt;&gt;"","OK","Incomplet"),"Incomplet")),IF(Frais!O8&lt;&gt;"",IF(Frais!P8&lt;&gt;"",IF(Frais!Q8=data!$T$2,"OK",IF(Frais!R8&lt;&gt;"",IF(Frais!S8&lt;&gt;"","OK","Incomplet"),"Incomplet")),"Incomplet"),"Incomplet")),IF(Frais!O8&lt;&gt;"",IF(Frais!P8&lt;&gt;"","OK","Incomplet"),"Incomplet")),"Incomplet"),IF(Saisie!I7=data!$V$3,IF(Frais!M8&lt;&gt;"",IF(Frais!N8&lt;&gt;"",IF(Frais!N8=data!$T$2,IF(Frais!Q8=data!$T$2,"OK",IF(Frais!R8&lt;&gt;"",IF(Frais!S8&lt;&gt;"","OK","Incomplet"),"Incomplet")),IF(Frais!O8&lt;&gt;"",IF(Frais!P8&lt;&gt;"",IF(Frais!Q8=data!$T$2,"OK",IF(Frais!R8&lt;&gt;"",IF(Frais!S8&lt;&gt;"","OK","Incomplet"),"Incomplet")),"Incomplet"),"Incomplet")),IF(Frais!O8&lt;&gt;"",IF(Frais!P8&lt;&gt;"","OK","Incomplet"),"Incomplet")),"Incomplet"),IF(Frais!I8&lt;&gt;"",IF(Frais!J8&lt;&gt;"",IF(Frais!J8=data!$T$2,"OK",IF(Frais!J8&lt;&gt;"",IF(Frais!K8&lt;&gt;"",IF(Frais!L8&lt;&gt;"","OK","Incomplet"),"Incomplet"),"Incomplet")),"Incomplet"),"Incomplet")))</f>
        <v>Incomplet</v>
      </c>
      <c r="AE10" s="18" t="str">
        <f>IF(Frais!U8&lt;&gt;"",IF(Frais!V8&lt;&gt;"",IF(Frais!W8&lt;&gt;"","OK","Incomplet"),"Incomplet"),"OK")</f>
        <v>OK</v>
      </c>
    </row>
    <row r="11" spans="1:34" ht="16.5" thickBot="1">
      <c r="A11" s="14" t="s">
        <v>29</v>
      </c>
      <c r="B11">
        <v>2028</v>
      </c>
      <c r="D11" s="11" t="s">
        <v>39</v>
      </c>
      <c r="E11" s="6">
        <f t="shared" si="0"/>
        <v>43660</v>
      </c>
      <c r="F11" s="9">
        <f>DATE($E$1,7,14)</f>
        <v>43660</v>
      </c>
      <c r="G11">
        <v>10</v>
      </c>
      <c r="H11" t="s">
        <v>199</v>
      </c>
      <c r="I11" t="s">
        <v>136</v>
      </c>
      <c r="M11" t="s">
        <v>72</v>
      </c>
      <c r="N11">
        <v>7.24</v>
      </c>
      <c r="P11" s="19">
        <v>1.3888888888888888E-2</v>
      </c>
      <c r="S11" s="118" t="s">
        <v>188</v>
      </c>
      <c r="W11" s="119">
        <v>0.26041666666666702</v>
      </c>
      <c r="X11" s="19">
        <v>0.55208333333333404</v>
      </c>
      <c r="Y11" s="19">
        <v>0.48958333333333398</v>
      </c>
      <c r="Z11" s="119">
        <v>9.375E-2</v>
      </c>
      <c r="AC11" t="str">
        <f>IF(Frais!D9=data!$T$2,"OK",IF(Frais!E9&lt;&gt;"",IF(Frais!F9&lt;&gt;"",IF(Frais!G9&lt;&gt;"","OK","Incomplet"),"Incomplet"),"Incomplet"))</f>
        <v>Incomplet</v>
      </c>
      <c r="AD11" s="18" t="str">
        <f>IF(Saisie!I8=data!$V$2,IF(Frais!M9&lt;&gt;"",IF(Frais!N9&lt;&gt;"",IF(Frais!N9=data!$T$2,IF(Frais!Q9=data!$T$2,"OK",IF(Frais!R9&lt;&gt;"",IF(Frais!S9&lt;&gt;"","OK","Incomplet"),"Incomplet")),IF(Frais!O9&lt;&gt;"",IF(Frais!P9&lt;&gt;"",IF(Frais!Q9=data!$T$2,"OK",IF(Frais!R9&lt;&gt;"",IF(Frais!S9&lt;&gt;"","OK","Incomplet"),"Incomplet")),"Incomplet"),"Incomplet")),IF(Frais!O9&lt;&gt;"",IF(Frais!P9&lt;&gt;"","OK","Incomplet"),"Incomplet")),"Incomplet"),IF(Saisie!I8=data!$V$3,IF(Frais!M9&lt;&gt;"",IF(Frais!N9&lt;&gt;"",IF(Frais!N9=data!$T$2,IF(Frais!Q9=data!$T$2,"OK",IF(Frais!R9&lt;&gt;"",IF(Frais!S9&lt;&gt;"","OK","Incomplet"),"Incomplet")),IF(Frais!O9&lt;&gt;"",IF(Frais!P9&lt;&gt;"",IF(Frais!Q9=data!$T$2,"OK",IF(Frais!R9&lt;&gt;"",IF(Frais!S9&lt;&gt;"","OK","Incomplet"),"Incomplet")),"Incomplet"),"Incomplet")),IF(Frais!O9&lt;&gt;"",IF(Frais!P9&lt;&gt;"","OK","Incomplet"),"Incomplet")),"Incomplet"),IF(Frais!I9&lt;&gt;"",IF(Frais!J9&lt;&gt;"",IF(Frais!J9=data!$T$2,"OK",IF(Frais!J9&lt;&gt;"",IF(Frais!K9&lt;&gt;"",IF(Frais!L9&lt;&gt;"","OK","Incomplet"),"Incomplet"),"Incomplet")),"Incomplet"),"Incomplet")))</f>
        <v>Incomplet</v>
      </c>
      <c r="AE11" s="18" t="str">
        <f>IF(Frais!U9&lt;&gt;"",IF(Frais!V9&lt;&gt;"",IF(Frais!W9&lt;&gt;"","OK","Incomplet"),"Incomplet"),"OK")</f>
        <v>OK</v>
      </c>
    </row>
    <row r="12" spans="1:34" ht="16.5" thickBot="1">
      <c r="A12" s="14" t="s">
        <v>30</v>
      </c>
      <c r="B12">
        <v>2029</v>
      </c>
      <c r="D12" s="11" t="s">
        <v>40</v>
      </c>
      <c r="E12" s="6">
        <f t="shared" si="0"/>
        <v>43692</v>
      </c>
      <c r="F12" s="9">
        <f>DATE($E$1,8,15)</f>
        <v>43692</v>
      </c>
      <c r="G12">
        <v>11</v>
      </c>
      <c r="H12" t="s">
        <v>200</v>
      </c>
      <c r="I12" t="s">
        <v>137</v>
      </c>
      <c r="M12" t="s">
        <v>73</v>
      </c>
      <c r="N12">
        <v>3.62</v>
      </c>
      <c r="S12" s="118" t="s">
        <v>189</v>
      </c>
      <c r="W12" s="19">
        <v>0.27083333333333398</v>
      </c>
      <c r="X12" s="119">
        <v>0.5625</v>
      </c>
      <c r="Y12" s="119">
        <v>0.5</v>
      </c>
      <c r="Z12" s="119">
        <v>0.104166666666667</v>
      </c>
      <c r="AC12" t="str">
        <f>IF(Frais!D10=data!$T$2,"OK",IF(Frais!E10&lt;&gt;"",IF(Frais!F10&lt;&gt;"",IF(Frais!G10&lt;&gt;"","OK","Incomplet"),"Incomplet"),"Incomplet"))</f>
        <v>Incomplet</v>
      </c>
      <c r="AD12" s="18" t="str">
        <f>IF(Saisie!I9=data!$V$2,IF(Frais!M10&lt;&gt;"",IF(Frais!N10&lt;&gt;"",IF(Frais!N10=data!$T$2,IF(Frais!Q10=data!$T$2,"OK",IF(Frais!R10&lt;&gt;"",IF(Frais!S10&lt;&gt;"","OK","Incomplet"),"Incomplet")),IF(Frais!O10&lt;&gt;"",IF(Frais!P10&lt;&gt;"",IF(Frais!Q10=data!$T$2,"OK",IF(Frais!R10&lt;&gt;"",IF(Frais!S10&lt;&gt;"","OK","Incomplet"),"Incomplet")),"Incomplet"),"Incomplet")),IF(Frais!O10&lt;&gt;"",IF(Frais!P10&lt;&gt;"","OK","Incomplet"),"Incomplet")),"Incomplet"),IF(Saisie!I9=data!$V$3,IF(Frais!M10&lt;&gt;"",IF(Frais!N10&lt;&gt;"",IF(Frais!N10=data!$T$2,IF(Frais!Q10=data!$T$2,"OK",IF(Frais!R10&lt;&gt;"",IF(Frais!S10&lt;&gt;"","OK","Incomplet"),"Incomplet")),IF(Frais!O10&lt;&gt;"",IF(Frais!P10&lt;&gt;"",IF(Frais!Q10=data!$T$2,"OK",IF(Frais!R10&lt;&gt;"",IF(Frais!S10&lt;&gt;"","OK","Incomplet"),"Incomplet")),"Incomplet"),"Incomplet")),IF(Frais!O10&lt;&gt;"",IF(Frais!P10&lt;&gt;"","OK","Incomplet"),"Incomplet")),"Incomplet"),IF(Frais!I10&lt;&gt;"",IF(Frais!J10&lt;&gt;"",IF(Frais!J10=data!$T$2,"OK",IF(Frais!J10&lt;&gt;"",IF(Frais!K10&lt;&gt;"",IF(Frais!L10&lt;&gt;"","OK","Incomplet"),"Incomplet"),"Incomplet")),"Incomplet"),"Incomplet")))</f>
        <v>Incomplet</v>
      </c>
      <c r="AE12" s="18" t="str">
        <f>IF(Frais!U10&lt;&gt;"",IF(Frais!V10&lt;&gt;"",IF(Frais!W10&lt;&gt;"","OK","Incomplet"),"Incomplet"),"OK")</f>
        <v>OK</v>
      </c>
    </row>
    <row r="13" spans="1:34" ht="16.5" thickBot="1">
      <c r="D13" s="11" t="s">
        <v>41</v>
      </c>
      <c r="E13" s="6">
        <f t="shared" si="0"/>
        <v>43770</v>
      </c>
      <c r="F13" s="9">
        <f>DATE($E$1,11,1)</f>
        <v>43770</v>
      </c>
      <c r="G13">
        <v>12</v>
      </c>
      <c r="H13" t="s">
        <v>201</v>
      </c>
      <c r="I13" t="s">
        <v>138</v>
      </c>
      <c r="M13" t="s">
        <v>74</v>
      </c>
      <c r="N13">
        <v>3.62</v>
      </c>
      <c r="P13" s="19">
        <v>0.20833333333333334</v>
      </c>
      <c r="Q13" s="19">
        <v>8.3333333333333329E-2</v>
      </c>
      <c r="R13" s="56">
        <v>1.0416666666666667</v>
      </c>
      <c r="S13" s="118" t="s">
        <v>119</v>
      </c>
      <c r="W13" s="119">
        <v>0.28125</v>
      </c>
      <c r="X13" s="119">
        <v>0.57291666666666696</v>
      </c>
      <c r="Y13" s="119">
        <v>0.51041666666666696</v>
      </c>
      <c r="Z13" s="19">
        <v>0.11458333333333399</v>
      </c>
      <c r="AC13" t="str">
        <f>IF(Frais!D11=data!$T$2,"OK",IF(Frais!E11&lt;&gt;"",IF(Frais!F11&lt;&gt;"",IF(Frais!G11&lt;&gt;"","OK","Incomplet"),"Incomplet"),"Incomplet"))</f>
        <v>Incomplet</v>
      </c>
      <c r="AD13" s="18" t="str">
        <f>IF(Saisie!I10=data!$V$2,IF(Frais!M11&lt;&gt;"",IF(Frais!N11&lt;&gt;"",IF(Frais!N11=data!$T$2,IF(Frais!Q11=data!$T$2,"OK",IF(Frais!R11&lt;&gt;"",IF(Frais!S11&lt;&gt;"","OK","Incomplet"),"Incomplet")),IF(Frais!O11&lt;&gt;"",IF(Frais!P11&lt;&gt;"",IF(Frais!Q11=data!$T$2,"OK",IF(Frais!R11&lt;&gt;"",IF(Frais!S11&lt;&gt;"","OK","Incomplet"),"Incomplet")),"Incomplet"),"Incomplet")),IF(Frais!O11&lt;&gt;"",IF(Frais!P11&lt;&gt;"","OK","Incomplet"),"Incomplet")),"Incomplet"),IF(Saisie!I10=data!$V$3,IF(Frais!M11&lt;&gt;"",IF(Frais!N11&lt;&gt;"",IF(Frais!N11=data!$T$2,IF(Frais!Q11=data!$T$2,"OK",IF(Frais!R11&lt;&gt;"",IF(Frais!S11&lt;&gt;"","OK","Incomplet"),"Incomplet")),IF(Frais!O11&lt;&gt;"",IF(Frais!P11&lt;&gt;"",IF(Frais!Q11=data!$T$2,"OK",IF(Frais!R11&lt;&gt;"",IF(Frais!S11&lt;&gt;"","OK","Incomplet"),"Incomplet")),"Incomplet"),"Incomplet")),IF(Frais!O11&lt;&gt;"",IF(Frais!P11&lt;&gt;"","OK","Incomplet"),"Incomplet")),"Incomplet"),IF(Frais!I11&lt;&gt;"",IF(Frais!J11&lt;&gt;"",IF(Frais!J11=data!$T$2,"OK",IF(Frais!J11&lt;&gt;"",IF(Frais!K11&lt;&gt;"",IF(Frais!L11&lt;&gt;"","OK","Incomplet"),"Incomplet"),"Incomplet")),"Incomplet"),"Incomplet")))</f>
        <v>Incomplet</v>
      </c>
      <c r="AE13" s="18" t="str">
        <f>IF(Frais!U11&lt;&gt;"",IF(Frais!V11&lt;&gt;"",IF(Frais!W11&lt;&gt;"","OK","Incomplet"),"Incomplet"),"OK")</f>
        <v>OK</v>
      </c>
    </row>
    <row r="14" spans="1:34" ht="16.5" thickBot="1">
      <c r="D14" s="11" t="s">
        <v>42</v>
      </c>
      <c r="E14" s="6">
        <f t="shared" si="0"/>
        <v>43780</v>
      </c>
      <c r="F14" s="9">
        <f>DATE($E$1,11,11)</f>
        <v>43780</v>
      </c>
      <c r="G14">
        <v>13</v>
      </c>
      <c r="I14" t="s">
        <v>139</v>
      </c>
      <c r="M14" t="s">
        <v>75</v>
      </c>
      <c r="N14">
        <v>1</v>
      </c>
      <c r="S14" s="118" t="s">
        <v>118</v>
      </c>
      <c r="W14" s="119">
        <v>0.29166666666666702</v>
      </c>
      <c r="X14" s="19">
        <v>0.58333333333333404</v>
      </c>
      <c r="Y14" s="19">
        <v>0.52083333333333404</v>
      </c>
      <c r="Z14" s="119">
        <v>0.125</v>
      </c>
      <c r="AC14" t="str">
        <f>IF(Frais!D12=data!$T$2,"OK",IF(Frais!E12&lt;&gt;"",IF(Frais!F12&lt;&gt;"",IF(Frais!G12&lt;&gt;"","OK","Incomplet"),"Incomplet"),"Incomplet"))</f>
        <v>Incomplet</v>
      </c>
      <c r="AD14" s="18" t="str">
        <f>IF(Saisie!I11=data!$V$2,IF(Frais!M12&lt;&gt;"",IF(Frais!N12&lt;&gt;"",IF(Frais!N12=data!$T$2,IF(Frais!Q12=data!$T$2,"OK",IF(Frais!R12&lt;&gt;"",IF(Frais!S12&lt;&gt;"","OK","Incomplet"),"Incomplet")),IF(Frais!O12&lt;&gt;"",IF(Frais!P12&lt;&gt;"",IF(Frais!Q12=data!$T$2,"OK",IF(Frais!R12&lt;&gt;"",IF(Frais!S12&lt;&gt;"","OK","Incomplet"),"Incomplet")),"Incomplet"),"Incomplet")),IF(Frais!O12&lt;&gt;"",IF(Frais!P12&lt;&gt;"","OK","Incomplet"),"Incomplet")),"Incomplet"),IF(Saisie!I11=data!$V$3,IF(Frais!M12&lt;&gt;"",IF(Frais!N12&lt;&gt;"",IF(Frais!N12=data!$T$2,IF(Frais!Q12=data!$T$2,"OK",IF(Frais!R12&lt;&gt;"",IF(Frais!S12&lt;&gt;"","OK","Incomplet"),"Incomplet")),IF(Frais!O12&lt;&gt;"",IF(Frais!P12&lt;&gt;"",IF(Frais!Q12=data!$T$2,"OK",IF(Frais!R12&lt;&gt;"",IF(Frais!S12&lt;&gt;"","OK","Incomplet"),"Incomplet")),"Incomplet"),"Incomplet")),IF(Frais!O12&lt;&gt;"",IF(Frais!P12&lt;&gt;"","OK","Incomplet"),"Incomplet")),"Incomplet"),IF(Frais!I12&lt;&gt;"",IF(Frais!J12&lt;&gt;"",IF(Frais!J12=data!$T$2,"OK",IF(Frais!J12&lt;&gt;"",IF(Frais!K12&lt;&gt;"",IF(Frais!L12&lt;&gt;"","OK","Incomplet"),"Incomplet"),"Incomplet")),"Incomplet"),"Incomplet")))</f>
        <v>Incomplet</v>
      </c>
      <c r="AE14" s="18" t="str">
        <f>IF(Frais!U12&lt;&gt;"",IF(Frais!V12&lt;&gt;"",IF(Frais!W12&lt;&gt;"","OK","Incomplet"),"Incomplet"),"OK")</f>
        <v>OK</v>
      </c>
    </row>
    <row r="15" spans="1:34" ht="16.5" thickBot="1">
      <c r="D15" s="12" t="s">
        <v>43</v>
      </c>
      <c r="E15" s="6">
        <f t="shared" si="0"/>
        <v>43824</v>
      </c>
      <c r="F15" s="13">
        <f>DATE($E$1,12,25)</f>
        <v>43824</v>
      </c>
      <c r="G15">
        <v>14</v>
      </c>
      <c r="I15" t="s">
        <v>140</v>
      </c>
      <c r="S15" s="118" t="s">
        <v>115</v>
      </c>
      <c r="W15" s="19">
        <v>0.30208333333333398</v>
      </c>
      <c r="X15" s="119">
        <v>0.59375</v>
      </c>
      <c r="Y15" s="119">
        <v>0.53125</v>
      </c>
      <c r="Z15" s="119">
        <v>0.13541666666666699</v>
      </c>
      <c r="AC15" t="str">
        <f>IF(Frais!D13=data!$T$2,"OK",IF(Frais!E13&lt;&gt;"",IF(Frais!F13&lt;&gt;"",IF(Frais!G13&lt;&gt;"","OK","Incomplet"),"Incomplet"),"Incomplet"))</f>
        <v>Incomplet</v>
      </c>
      <c r="AD15" s="18" t="str">
        <f>IF(Saisie!I12=data!$V$2,IF(Frais!M13&lt;&gt;"",IF(Frais!N13&lt;&gt;"",IF(Frais!N13=data!$T$2,IF(Frais!Q13=data!$T$2,"OK",IF(Frais!R13&lt;&gt;"",IF(Frais!S13&lt;&gt;"","OK","Incomplet"),"Incomplet")),IF(Frais!O13&lt;&gt;"",IF(Frais!P13&lt;&gt;"",IF(Frais!Q13=data!$T$2,"OK",IF(Frais!R13&lt;&gt;"",IF(Frais!S13&lt;&gt;"","OK","Incomplet"),"Incomplet")),"Incomplet"),"Incomplet")),IF(Frais!O13&lt;&gt;"",IF(Frais!P13&lt;&gt;"","OK","Incomplet"),"Incomplet")),"Incomplet"),IF(Saisie!I12=data!$V$3,IF(Frais!M13&lt;&gt;"",IF(Frais!N13&lt;&gt;"",IF(Frais!N13=data!$T$2,IF(Frais!Q13=data!$T$2,"OK",IF(Frais!R13&lt;&gt;"",IF(Frais!S13&lt;&gt;"","OK","Incomplet"),"Incomplet")),IF(Frais!O13&lt;&gt;"",IF(Frais!P13&lt;&gt;"",IF(Frais!Q13=data!$T$2,"OK",IF(Frais!R13&lt;&gt;"",IF(Frais!S13&lt;&gt;"","OK","Incomplet"),"Incomplet")),"Incomplet"),"Incomplet")),IF(Frais!O13&lt;&gt;"",IF(Frais!P13&lt;&gt;"","OK","Incomplet"),"Incomplet")),"Incomplet"),IF(Frais!I13&lt;&gt;"",IF(Frais!J13&lt;&gt;"",IF(Frais!J13=data!$T$2,"OK",IF(Frais!J13&lt;&gt;"",IF(Frais!K13&lt;&gt;"",IF(Frais!L13&lt;&gt;"","OK","Incomplet"),"Incomplet"),"Incomplet")),"Incomplet"),"Incomplet")))</f>
        <v>Incomplet</v>
      </c>
      <c r="AE15" s="18" t="str">
        <f>IF(Frais!U13&lt;&gt;"",IF(Frais!V13&lt;&gt;"",IF(Frais!W13&lt;&gt;"","OK","Incomplet"),"Incomplet"),"OK")</f>
        <v>OK</v>
      </c>
    </row>
    <row r="16" spans="1:34" ht="16.5" thickBot="1">
      <c r="G16">
        <v>15</v>
      </c>
      <c r="I16" t="s">
        <v>141</v>
      </c>
      <c r="S16" s="118" t="s">
        <v>116</v>
      </c>
      <c r="W16" s="119">
        <v>0.3125</v>
      </c>
      <c r="X16" s="119">
        <v>0.60416666666666696</v>
      </c>
      <c r="Y16" s="119">
        <v>0.54166666666666696</v>
      </c>
      <c r="Z16" s="19">
        <v>0.14583333333333401</v>
      </c>
      <c r="AC16" t="str">
        <f>IF(Frais!D14=data!$T$2,"OK",IF(Frais!E14&lt;&gt;"",IF(Frais!F14&lt;&gt;"",IF(Frais!G14&lt;&gt;"","OK","Incomplet"),"Incomplet"),"Incomplet"))</f>
        <v>Incomplet</v>
      </c>
      <c r="AD16" s="18" t="str">
        <f>IF(Saisie!I13=data!$V$2,IF(Frais!M14&lt;&gt;"",IF(Frais!N14&lt;&gt;"",IF(Frais!N14=data!$T$2,IF(Frais!Q14=data!$T$2,"OK",IF(Frais!R14&lt;&gt;"",IF(Frais!S14&lt;&gt;"","OK","Incomplet"),"Incomplet")),IF(Frais!O14&lt;&gt;"",IF(Frais!P14&lt;&gt;"",IF(Frais!Q14=data!$T$2,"OK",IF(Frais!R14&lt;&gt;"",IF(Frais!S14&lt;&gt;"","OK","Incomplet"),"Incomplet")),"Incomplet"),"Incomplet")),IF(Frais!O14&lt;&gt;"",IF(Frais!P14&lt;&gt;"","OK","Incomplet"),"Incomplet")),"Incomplet"),IF(Saisie!I13=data!$V$3,IF(Frais!M14&lt;&gt;"",IF(Frais!N14&lt;&gt;"",IF(Frais!N14=data!$T$2,IF(Frais!Q14=data!$T$2,"OK",IF(Frais!R14&lt;&gt;"",IF(Frais!S14&lt;&gt;"","OK","Incomplet"),"Incomplet")),IF(Frais!O14&lt;&gt;"",IF(Frais!P14&lt;&gt;"",IF(Frais!Q14=data!$T$2,"OK",IF(Frais!R14&lt;&gt;"",IF(Frais!S14&lt;&gt;"","OK","Incomplet"),"Incomplet")),"Incomplet"),"Incomplet")),IF(Frais!O14&lt;&gt;"",IF(Frais!P14&lt;&gt;"","OK","Incomplet"),"Incomplet")),"Incomplet"),IF(Frais!I14&lt;&gt;"",IF(Frais!J14&lt;&gt;"",IF(Frais!J14=data!$T$2,"OK",IF(Frais!J14&lt;&gt;"",IF(Frais!K14&lt;&gt;"",IF(Frais!L14&lt;&gt;"","OK","Incomplet"),"Incomplet"),"Incomplet")),"Incomplet"),"Incomplet")))</f>
        <v>Incomplet</v>
      </c>
      <c r="AE16" s="18" t="str">
        <f>IF(Frais!U14&lt;&gt;"",IF(Frais!V14&lt;&gt;"",IF(Frais!W14&lt;&gt;"","OK","Incomplet"),"Incomplet"),"OK")</f>
        <v>OK</v>
      </c>
    </row>
    <row r="17" spans="4:31" ht="16.5" thickBot="1">
      <c r="G17">
        <v>16</v>
      </c>
      <c r="I17" t="s">
        <v>142</v>
      </c>
      <c r="S17" s="118" t="s">
        <v>117</v>
      </c>
      <c r="W17" s="119">
        <v>0.32291666666666702</v>
      </c>
      <c r="X17" s="19">
        <v>0.61458333333333404</v>
      </c>
      <c r="Y17" s="19">
        <v>0.55208333333333404</v>
      </c>
      <c r="Z17" s="119">
        <v>0.15625</v>
      </c>
      <c r="AC17" t="str">
        <f>IF(Frais!D15=data!$T$2,"OK",IF(Frais!E15&lt;&gt;"",IF(Frais!F15&lt;&gt;"",IF(Frais!G15&lt;&gt;"","OK","Incomplet"),"Incomplet"),"Incomplet"))</f>
        <v>Incomplet</v>
      </c>
      <c r="AD17" s="18" t="str">
        <f>IF(Saisie!I14=data!$V$2,IF(Frais!M15&lt;&gt;"",IF(Frais!N15&lt;&gt;"",IF(Frais!N15=data!$T$2,IF(Frais!Q15=data!$T$2,"OK",IF(Frais!R15&lt;&gt;"",IF(Frais!S15&lt;&gt;"","OK","Incomplet"),"Incomplet")),IF(Frais!O15&lt;&gt;"",IF(Frais!P15&lt;&gt;"",IF(Frais!Q15=data!$T$2,"OK",IF(Frais!R15&lt;&gt;"",IF(Frais!S15&lt;&gt;"","OK","Incomplet"),"Incomplet")),"Incomplet"),"Incomplet")),IF(Frais!O15&lt;&gt;"",IF(Frais!P15&lt;&gt;"","OK","Incomplet"),"Incomplet")),"Incomplet"),IF(Saisie!I14=data!$V$3,IF(Frais!M15&lt;&gt;"",IF(Frais!N15&lt;&gt;"",IF(Frais!N15=data!$T$2,IF(Frais!Q15=data!$T$2,"OK",IF(Frais!R15&lt;&gt;"",IF(Frais!S15&lt;&gt;"","OK","Incomplet"),"Incomplet")),IF(Frais!O15&lt;&gt;"",IF(Frais!P15&lt;&gt;"",IF(Frais!Q15=data!$T$2,"OK",IF(Frais!R15&lt;&gt;"",IF(Frais!S15&lt;&gt;"","OK","Incomplet"),"Incomplet")),"Incomplet"),"Incomplet")),IF(Frais!O15&lt;&gt;"",IF(Frais!P15&lt;&gt;"","OK","Incomplet"),"Incomplet")),"Incomplet"),IF(Frais!I15&lt;&gt;"",IF(Frais!J15&lt;&gt;"",IF(Frais!J15=data!$T$2,"OK",IF(Frais!J15&lt;&gt;"",IF(Frais!K15&lt;&gt;"",IF(Frais!L15&lt;&gt;"","OK","Incomplet"),"Incomplet"),"Incomplet")),"Incomplet"),"Incomplet")))</f>
        <v>Incomplet</v>
      </c>
      <c r="AE17" s="18" t="str">
        <f>IF(Frais!U15&lt;&gt;"",IF(Frais!V15&lt;&gt;"",IF(Frais!W15&lt;&gt;"","OK","Incomplet"),"Incomplet"),"OK")</f>
        <v>OK</v>
      </c>
    </row>
    <row r="18" spans="4:31" ht="16.5" thickBot="1">
      <c r="D18" s="168">
        <v>0.5</v>
      </c>
      <c r="E18" s="168">
        <v>0.58333333333333337</v>
      </c>
      <c r="G18">
        <v>17</v>
      </c>
      <c r="I18" t="s">
        <v>143</v>
      </c>
      <c r="S18" s="118" t="s">
        <v>111</v>
      </c>
      <c r="W18" s="19">
        <v>0.33333333333333398</v>
      </c>
      <c r="X18" s="119">
        <v>0.625</v>
      </c>
      <c r="Y18" s="119">
        <v>0.5625</v>
      </c>
      <c r="Z18" s="119">
        <v>0.16666666666666699</v>
      </c>
      <c r="AC18" t="str">
        <f>IF(Frais!D16=data!$T$2,"OK",IF(Frais!E16&lt;&gt;"",IF(Frais!F16&lt;&gt;"",IF(Frais!G16&lt;&gt;"","OK","Incomplet"),"Incomplet"),"Incomplet"))</f>
        <v>Incomplet</v>
      </c>
      <c r="AD18" s="18" t="str">
        <f>IF(Saisie!I15=data!$V$2,IF(Frais!M16&lt;&gt;"",IF(Frais!N16&lt;&gt;"",IF(Frais!N16=data!$T$2,IF(Frais!Q16=data!$T$2,"OK",IF(Frais!R16&lt;&gt;"",IF(Frais!S16&lt;&gt;"","OK","Incomplet"),"Incomplet")),IF(Frais!O16&lt;&gt;"",IF(Frais!P16&lt;&gt;"",IF(Frais!Q16=data!$T$2,"OK",IF(Frais!R16&lt;&gt;"",IF(Frais!S16&lt;&gt;"","OK","Incomplet"),"Incomplet")),"Incomplet"),"Incomplet")),IF(Frais!O16&lt;&gt;"",IF(Frais!P16&lt;&gt;"","OK","Incomplet"),"Incomplet")),"Incomplet"),IF(Saisie!I15=data!$V$3,IF(Frais!M16&lt;&gt;"",IF(Frais!N16&lt;&gt;"",IF(Frais!N16=data!$T$2,IF(Frais!Q16=data!$T$2,"OK",IF(Frais!R16&lt;&gt;"",IF(Frais!S16&lt;&gt;"","OK","Incomplet"),"Incomplet")),IF(Frais!O16&lt;&gt;"",IF(Frais!P16&lt;&gt;"",IF(Frais!Q16=data!$T$2,"OK",IF(Frais!R16&lt;&gt;"",IF(Frais!S16&lt;&gt;"","OK","Incomplet"),"Incomplet")),"Incomplet"),"Incomplet")),IF(Frais!O16&lt;&gt;"",IF(Frais!P16&lt;&gt;"","OK","Incomplet"),"Incomplet")),"Incomplet"),IF(Frais!I16&lt;&gt;"",IF(Frais!J16&lt;&gt;"",IF(Frais!J16=data!$T$2,"OK",IF(Frais!J16&lt;&gt;"",IF(Frais!K16&lt;&gt;"",IF(Frais!L16&lt;&gt;"","OK","Incomplet"),"Incomplet"),"Incomplet")),"Incomplet"),"Incomplet")))</f>
        <v>Incomplet</v>
      </c>
      <c r="AE18" s="18" t="str">
        <f>IF(Frais!U16&lt;&gt;"",IF(Frais!V16&lt;&gt;"",IF(Frais!W16&lt;&gt;"","OK","Incomplet"),"Incomplet"),"OK")</f>
        <v>OK</v>
      </c>
    </row>
    <row r="19" spans="4:31" ht="16.5" thickBot="1">
      <c r="D19" s="168">
        <v>0.54166666666666663</v>
      </c>
      <c r="E19" s="169"/>
      <c r="G19">
        <v>18</v>
      </c>
      <c r="I19" t="s">
        <v>144</v>
      </c>
      <c r="W19" s="119">
        <v>0.34375</v>
      </c>
      <c r="X19" s="119">
        <v>0.75</v>
      </c>
      <c r="Y19" s="119">
        <v>0.57291666666666696</v>
      </c>
      <c r="Z19" s="19">
        <v>0.17708333333333401</v>
      </c>
      <c r="AC19" t="str">
        <f>IF(Frais!D17=data!$T$2,"OK",IF(Frais!E17&lt;&gt;"",IF(Frais!F17&lt;&gt;"",IF(Frais!G17&lt;&gt;"","OK","Incomplet"),"Incomplet"),"Incomplet"))</f>
        <v>Incomplet</v>
      </c>
      <c r="AD19" s="18" t="str">
        <f>IF(Saisie!I16=data!$V$2,IF(Frais!M17&lt;&gt;"",IF(Frais!N17&lt;&gt;"",IF(Frais!N17=data!$T$2,IF(Frais!Q17=data!$T$2,"OK",IF(Frais!R17&lt;&gt;"",IF(Frais!S17&lt;&gt;"","OK","Incomplet"),"Incomplet")),IF(Frais!O17&lt;&gt;"",IF(Frais!P17&lt;&gt;"",IF(Frais!Q17=data!$T$2,"OK",IF(Frais!R17&lt;&gt;"",IF(Frais!S17&lt;&gt;"","OK","Incomplet"),"Incomplet")),"Incomplet"),"Incomplet")),IF(Frais!O17&lt;&gt;"",IF(Frais!P17&lt;&gt;"","OK","Incomplet"),"Incomplet")),"Incomplet"),IF(Saisie!I16=data!$V$3,IF(Frais!M17&lt;&gt;"",IF(Frais!N17&lt;&gt;"",IF(Frais!N17=data!$T$2,IF(Frais!Q17=data!$T$2,"OK",IF(Frais!R17&lt;&gt;"",IF(Frais!S17&lt;&gt;"","OK","Incomplet"),"Incomplet")),IF(Frais!O17&lt;&gt;"",IF(Frais!P17&lt;&gt;"",IF(Frais!Q17=data!$T$2,"OK",IF(Frais!R17&lt;&gt;"",IF(Frais!S17&lt;&gt;"","OK","Incomplet"),"Incomplet")),"Incomplet"),"Incomplet")),IF(Frais!O17&lt;&gt;"",IF(Frais!P17&lt;&gt;"","OK","Incomplet"),"Incomplet")),"Incomplet"),IF(Frais!I17&lt;&gt;"",IF(Frais!J17&lt;&gt;"",IF(Frais!J17=data!$T$2,"OK",IF(Frais!J17&lt;&gt;"",IF(Frais!K17&lt;&gt;"",IF(Frais!L17&lt;&gt;"","OK","Incomplet"),"Incomplet"),"Incomplet")),"Incomplet"),"Incomplet")))</f>
        <v>Incomplet</v>
      </c>
      <c r="AE19" s="18" t="str">
        <f>IF(Frais!U17&lt;&gt;"",IF(Frais!V17&lt;&gt;"",IF(Frais!W17&lt;&gt;"","OK","Incomplet"),"Incomplet"),"OK")</f>
        <v>OK</v>
      </c>
    </row>
    <row r="20" spans="4:31" ht="16.5" thickBot="1">
      <c r="G20">
        <v>19</v>
      </c>
      <c r="I20" t="s">
        <v>145</v>
      </c>
      <c r="W20" s="119">
        <v>0.35416666666666702</v>
      </c>
      <c r="X20" s="119">
        <v>0.76041666666666696</v>
      </c>
      <c r="Y20" s="19">
        <v>0.58333333333333404</v>
      </c>
      <c r="Z20" s="119">
        <v>0.1875</v>
      </c>
      <c r="AC20" t="str">
        <f>IF(Frais!D18=data!$T$2,"OK",IF(Frais!E18&lt;&gt;"",IF(Frais!F18&lt;&gt;"",IF(Frais!G18&lt;&gt;"","OK","Incomplet"),"Incomplet"),"Incomplet"))</f>
        <v>Incomplet</v>
      </c>
      <c r="AD20" s="18" t="str">
        <f>IF(Saisie!I17=data!$V$2,IF(Frais!M18&lt;&gt;"",IF(Frais!N18&lt;&gt;"",IF(Frais!N18=data!$T$2,IF(Frais!Q18=data!$T$2,"OK",IF(Frais!R18&lt;&gt;"",IF(Frais!S18&lt;&gt;"","OK","Incomplet"),"Incomplet")),IF(Frais!O18&lt;&gt;"",IF(Frais!P18&lt;&gt;"",IF(Frais!Q18=data!$T$2,"OK",IF(Frais!R18&lt;&gt;"",IF(Frais!S18&lt;&gt;"","OK","Incomplet"),"Incomplet")),"Incomplet"),"Incomplet")),IF(Frais!O18&lt;&gt;"",IF(Frais!P18&lt;&gt;"","OK","Incomplet"),"Incomplet")),"Incomplet"),IF(Saisie!I17=data!$V$3,IF(Frais!M18&lt;&gt;"",IF(Frais!N18&lt;&gt;"",IF(Frais!N18=data!$T$2,IF(Frais!Q18=data!$T$2,"OK",IF(Frais!R18&lt;&gt;"",IF(Frais!S18&lt;&gt;"","OK","Incomplet"),"Incomplet")),IF(Frais!O18&lt;&gt;"",IF(Frais!P18&lt;&gt;"",IF(Frais!Q18=data!$T$2,"OK",IF(Frais!R18&lt;&gt;"",IF(Frais!S18&lt;&gt;"","OK","Incomplet"),"Incomplet")),"Incomplet"),"Incomplet")),IF(Frais!O18&lt;&gt;"",IF(Frais!P18&lt;&gt;"","OK","Incomplet"),"Incomplet")),"Incomplet"),IF(Frais!I18&lt;&gt;"",IF(Frais!J18&lt;&gt;"",IF(Frais!J18=data!$T$2,"OK",IF(Frais!J18&lt;&gt;"",IF(Frais!K18&lt;&gt;"",IF(Frais!L18&lt;&gt;"","OK","Incomplet"),"Incomplet"),"Incomplet")),"Incomplet"),"Incomplet")))</f>
        <v>Incomplet</v>
      </c>
      <c r="AE20" s="18" t="str">
        <f>IF(Frais!U18&lt;&gt;"",IF(Frais!V18&lt;&gt;"",IF(Frais!W18&lt;&gt;"","OK","Incomplet"),"Incomplet"),"OK")</f>
        <v>OK</v>
      </c>
    </row>
    <row r="21" spans="4:31" ht="16.5" thickBot="1">
      <c r="G21">
        <v>20</v>
      </c>
      <c r="I21" t="s">
        <v>146</v>
      </c>
      <c r="W21" s="19">
        <v>0.36458333333333398</v>
      </c>
      <c r="X21" s="19">
        <v>0.77083333333333404</v>
      </c>
      <c r="Y21" s="119">
        <v>0.59375</v>
      </c>
      <c r="Z21" s="119">
        <v>0.19791666666666699</v>
      </c>
      <c r="AC21" t="str">
        <f>IF(Frais!D19=data!$T$2,"OK",IF(Frais!E19&lt;&gt;"",IF(Frais!F19&lt;&gt;"",IF(Frais!G19&lt;&gt;"","OK","Incomplet"),"Incomplet"),"Incomplet"))</f>
        <v>Incomplet</v>
      </c>
      <c r="AD21" s="18" t="str">
        <f>IF(Saisie!I18=data!$V$2,IF(Frais!M19&lt;&gt;"",IF(Frais!N19&lt;&gt;"",IF(Frais!N19=data!$T$2,IF(Frais!Q19=data!$T$2,"OK",IF(Frais!R19&lt;&gt;"",IF(Frais!S19&lt;&gt;"","OK","Incomplet"),"Incomplet")),IF(Frais!O19&lt;&gt;"",IF(Frais!P19&lt;&gt;"",IF(Frais!Q19=data!$T$2,"OK",IF(Frais!R19&lt;&gt;"",IF(Frais!S19&lt;&gt;"","OK","Incomplet"),"Incomplet")),"Incomplet"),"Incomplet")),IF(Frais!O19&lt;&gt;"",IF(Frais!P19&lt;&gt;"","OK","Incomplet"),"Incomplet")),"Incomplet"),IF(Saisie!I18=data!$V$3,IF(Frais!M19&lt;&gt;"",IF(Frais!N19&lt;&gt;"",IF(Frais!N19=data!$T$2,IF(Frais!Q19=data!$T$2,"OK",IF(Frais!R19&lt;&gt;"",IF(Frais!S19&lt;&gt;"","OK","Incomplet"),"Incomplet")),IF(Frais!O19&lt;&gt;"",IF(Frais!P19&lt;&gt;"",IF(Frais!Q19=data!$T$2,"OK",IF(Frais!R19&lt;&gt;"",IF(Frais!S19&lt;&gt;"","OK","Incomplet"),"Incomplet")),"Incomplet"),"Incomplet")),IF(Frais!O19&lt;&gt;"",IF(Frais!P19&lt;&gt;"","OK","Incomplet"),"Incomplet")),"Incomplet"),IF(Frais!I19&lt;&gt;"",IF(Frais!J19&lt;&gt;"",IF(Frais!J19=data!$T$2,"OK",IF(Frais!J19&lt;&gt;"",IF(Frais!K19&lt;&gt;"",IF(Frais!L19&lt;&gt;"","OK","Incomplet"),"Incomplet"),"Incomplet")),"Incomplet"),"Incomplet")))</f>
        <v>Incomplet</v>
      </c>
      <c r="AE21" s="18" t="str">
        <f>IF(Frais!U19&lt;&gt;"",IF(Frais!V19&lt;&gt;"",IF(Frais!W19&lt;&gt;"","OK","Incomplet"),"Incomplet"),"OK")</f>
        <v>OK</v>
      </c>
    </row>
    <row r="22" spans="4:31" ht="16.5" thickBot="1">
      <c r="G22">
        <v>21</v>
      </c>
      <c r="I22" t="s">
        <v>147</v>
      </c>
      <c r="W22" s="119">
        <v>0.375</v>
      </c>
      <c r="X22" s="119">
        <v>0.78125</v>
      </c>
      <c r="Y22" s="119">
        <v>0.60416666666666696</v>
      </c>
      <c r="Z22" s="19">
        <v>0.20833333333333401</v>
      </c>
      <c r="AC22" t="str">
        <f>IF(Frais!D20=data!$T$2,"OK",IF(Frais!E20&lt;&gt;"",IF(Frais!F20&lt;&gt;"",IF(Frais!G20&lt;&gt;"","OK","Incomplet"),"Incomplet"),"Incomplet"))</f>
        <v>Incomplet</v>
      </c>
      <c r="AD22" s="18" t="str">
        <f>IF(Saisie!I19=data!$V$2,IF(Frais!M20&lt;&gt;"",IF(Frais!N20&lt;&gt;"",IF(Frais!N20=data!$T$2,IF(Frais!Q20=data!$T$2,"OK",IF(Frais!R20&lt;&gt;"",IF(Frais!S20&lt;&gt;"","OK","Incomplet"),"Incomplet")),IF(Frais!O20&lt;&gt;"",IF(Frais!P20&lt;&gt;"",IF(Frais!Q20=data!$T$2,"OK",IF(Frais!R20&lt;&gt;"",IF(Frais!S20&lt;&gt;"","OK","Incomplet"),"Incomplet")),"Incomplet"),"Incomplet")),IF(Frais!O20&lt;&gt;"",IF(Frais!P20&lt;&gt;"","OK","Incomplet"),"Incomplet")),"Incomplet"),IF(Saisie!I19=data!$V$3,IF(Frais!M20&lt;&gt;"",IF(Frais!N20&lt;&gt;"",IF(Frais!N20=data!$T$2,IF(Frais!Q20=data!$T$2,"OK",IF(Frais!R20&lt;&gt;"",IF(Frais!S20&lt;&gt;"","OK","Incomplet"),"Incomplet")),IF(Frais!O20&lt;&gt;"",IF(Frais!P20&lt;&gt;"",IF(Frais!Q20=data!$T$2,"OK",IF(Frais!R20&lt;&gt;"",IF(Frais!S20&lt;&gt;"","OK","Incomplet"),"Incomplet")),"Incomplet"),"Incomplet")),IF(Frais!O20&lt;&gt;"",IF(Frais!P20&lt;&gt;"","OK","Incomplet"),"Incomplet")),"Incomplet"),IF(Frais!I20&lt;&gt;"",IF(Frais!J20&lt;&gt;"",IF(Frais!J20=data!$T$2,"OK",IF(Frais!J20&lt;&gt;"",IF(Frais!K20&lt;&gt;"",IF(Frais!L20&lt;&gt;"","OK","Incomplet"),"Incomplet"),"Incomplet")),"Incomplet"),"Incomplet")))</f>
        <v>Incomplet</v>
      </c>
      <c r="AE22" s="18" t="str">
        <f>IF(Frais!U20&lt;&gt;"",IF(Frais!V20&lt;&gt;"",IF(Frais!W20&lt;&gt;"","OK","Incomplet"),"Incomplet"),"OK")</f>
        <v>OK</v>
      </c>
    </row>
    <row r="23" spans="4:31" ht="16.5" thickBot="1">
      <c r="G23">
        <v>22</v>
      </c>
      <c r="I23" t="s">
        <v>148</v>
      </c>
      <c r="W23" s="119">
        <v>0.38541666666666702</v>
      </c>
      <c r="X23" s="119">
        <v>0.79166666666666696</v>
      </c>
      <c r="Y23" s="19">
        <v>0.61458333333333404</v>
      </c>
      <c r="Z23" s="119">
        <v>0.21875</v>
      </c>
      <c r="AC23" t="str">
        <f>IF(Frais!D21=data!$T$2,"OK",IF(Frais!E21&lt;&gt;"",IF(Frais!F21&lt;&gt;"",IF(Frais!G21&lt;&gt;"","OK","Incomplet"),"Incomplet"),"Incomplet"))</f>
        <v>Incomplet</v>
      </c>
      <c r="AD23" s="18" t="str">
        <f>IF(Saisie!I20=data!$V$2,IF(Frais!M21&lt;&gt;"",IF(Frais!N21&lt;&gt;"",IF(Frais!N21=data!$T$2,IF(Frais!Q21=data!$T$2,"OK",IF(Frais!R21&lt;&gt;"",IF(Frais!S21&lt;&gt;"","OK","Incomplet"),"Incomplet")),IF(Frais!O21&lt;&gt;"",IF(Frais!P21&lt;&gt;"",IF(Frais!Q21=data!$T$2,"OK",IF(Frais!R21&lt;&gt;"",IF(Frais!S21&lt;&gt;"","OK","Incomplet"),"Incomplet")),"Incomplet"),"Incomplet")),IF(Frais!O21&lt;&gt;"",IF(Frais!P21&lt;&gt;"","OK","Incomplet"),"Incomplet")),"Incomplet"),IF(Saisie!I20=data!$V$3,IF(Frais!M21&lt;&gt;"",IF(Frais!N21&lt;&gt;"",IF(Frais!N21=data!$T$2,IF(Frais!Q21=data!$T$2,"OK",IF(Frais!R21&lt;&gt;"",IF(Frais!S21&lt;&gt;"","OK","Incomplet"),"Incomplet")),IF(Frais!O21&lt;&gt;"",IF(Frais!P21&lt;&gt;"",IF(Frais!Q21=data!$T$2,"OK",IF(Frais!R21&lt;&gt;"",IF(Frais!S21&lt;&gt;"","OK","Incomplet"),"Incomplet")),"Incomplet"),"Incomplet")),IF(Frais!O21&lt;&gt;"",IF(Frais!P21&lt;&gt;"","OK","Incomplet"),"Incomplet")),"Incomplet"),IF(Frais!I21&lt;&gt;"",IF(Frais!J21&lt;&gt;"",IF(Frais!J21=data!$T$2,"OK",IF(Frais!J21&lt;&gt;"",IF(Frais!K21&lt;&gt;"",IF(Frais!L21&lt;&gt;"","OK","Incomplet"),"Incomplet"),"Incomplet")),"Incomplet"),"Incomplet")))</f>
        <v>Incomplet</v>
      </c>
      <c r="AE23" s="18" t="str">
        <f>IF(Frais!U21&lt;&gt;"",IF(Frais!V21&lt;&gt;"",IF(Frais!W21&lt;&gt;"","OK","Incomplet"),"Incomplet"),"OK")</f>
        <v>OK</v>
      </c>
    </row>
    <row r="24" spans="4:31" ht="16.5" thickBot="1">
      <c r="G24">
        <v>23</v>
      </c>
      <c r="I24" t="s">
        <v>149</v>
      </c>
      <c r="W24" s="19">
        <v>0.39583333333333398</v>
      </c>
      <c r="X24" s="19">
        <v>0.80208333333333404</v>
      </c>
      <c r="Y24" s="119">
        <v>0.625</v>
      </c>
      <c r="Z24" s="119">
        <v>0.22916666666666699</v>
      </c>
      <c r="AC24" t="str">
        <f>IF(Frais!D22=data!$T$2,"OK",IF(Frais!E22&lt;&gt;"",IF(Frais!F22&lt;&gt;"",IF(Frais!G22&lt;&gt;"","OK","Incomplet"),"Incomplet"),"Incomplet"))</f>
        <v>Incomplet</v>
      </c>
      <c r="AD24" s="18" t="str">
        <f>IF(Saisie!I21=data!$V$2,IF(Frais!M22&lt;&gt;"",IF(Frais!N22&lt;&gt;"",IF(Frais!N22=data!$T$2,IF(Frais!Q22=data!$T$2,"OK",IF(Frais!R22&lt;&gt;"",IF(Frais!S22&lt;&gt;"","OK","Incomplet"),"Incomplet")),IF(Frais!O22&lt;&gt;"",IF(Frais!P22&lt;&gt;"",IF(Frais!Q22=data!$T$2,"OK",IF(Frais!R22&lt;&gt;"",IF(Frais!S22&lt;&gt;"","OK","Incomplet"),"Incomplet")),"Incomplet"),"Incomplet")),IF(Frais!O22&lt;&gt;"",IF(Frais!P22&lt;&gt;"","OK","Incomplet"),"Incomplet")),"Incomplet"),IF(Saisie!I21=data!$V$3,IF(Frais!M22&lt;&gt;"",IF(Frais!N22&lt;&gt;"",IF(Frais!N22=data!$T$2,IF(Frais!Q22=data!$T$2,"OK",IF(Frais!R22&lt;&gt;"",IF(Frais!S22&lt;&gt;"","OK","Incomplet"),"Incomplet")),IF(Frais!O22&lt;&gt;"",IF(Frais!P22&lt;&gt;"",IF(Frais!Q22=data!$T$2,"OK",IF(Frais!R22&lt;&gt;"",IF(Frais!S22&lt;&gt;"","OK","Incomplet"),"Incomplet")),"Incomplet"),"Incomplet")),IF(Frais!O22&lt;&gt;"",IF(Frais!P22&lt;&gt;"","OK","Incomplet"),"Incomplet")),"Incomplet"),IF(Frais!I22&lt;&gt;"",IF(Frais!J22&lt;&gt;"",IF(Frais!J22=data!$T$2,"OK",IF(Frais!J22&lt;&gt;"",IF(Frais!K22&lt;&gt;"",IF(Frais!L22&lt;&gt;"","OK","Incomplet"),"Incomplet"),"Incomplet")),"Incomplet"),"Incomplet")))</f>
        <v>Incomplet</v>
      </c>
      <c r="AE24" s="18" t="str">
        <f>IF(Frais!U22&lt;&gt;"",IF(Frais!V22&lt;&gt;"",IF(Frais!W22&lt;&gt;"","OK","Incomplet"),"Incomplet"),"OK")</f>
        <v>OK</v>
      </c>
    </row>
    <row r="25" spans="4:31" ht="16.5" thickBot="1">
      <c r="G25">
        <v>24</v>
      </c>
      <c r="I25" t="s">
        <v>150</v>
      </c>
      <c r="W25" s="119">
        <v>0.40625</v>
      </c>
      <c r="X25" s="119">
        <v>0.8125</v>
      </c>
      <c r="Y25" s="119">
        <v>0.63541666666666696</v>
      </c>
      <c r="Z25" s="19">
        <v>0.23958333333333401</v>
      </c>
      <c r="AC25" t="str">
        <f>IF(Frais!D23=data!$T$2,"OK",IF(Frais!E23&lt;&gt;"",IF(Frais!F23&lt;&gt;"",IF(Frais!G23&lt;&gt;"","OK","Incomplet"),"Incomplet"),"Incomplet"))</f>
        <v>Incomplet</v>
      </c>
      <c r="AD25" s="18" t="str">
        <f>IF(Saisie!I22=data!$V$2,IF(Frais!M23&lt;&gt;"",IF(Frais!N23&lt;&gt;"",IF(Frais!N23=data!$T$2,IF(Frais!Q23=data!$T$2,"OK",IF(Frais!R23&lt;&gt;"",IF(Frais!S23&lt;&gt;"","OK","Incomplet"),"Incomplet")),IF(Frais!O23&lt;&gt;"",IF(Frais!P23&lt;&gt;"",IF(Frais!Q23=data!$T$2,"OK",IF(Frais!R23&lt;&gt;"",IF(Frais!S23&lt;&gt;"","OK","Incomplet"),"Incomplet")),"Incomplet"),"Incomplet")),IF(Frais!O23&lt;&gt;"",IF(Frais!P23&lt;&gt;"","OK","Incomplet"),"Incomplet")),"Incomplet"),IF(Saisie!I22=data!$V$3,IF(Frais!M23&lt;&gt;"",IF(Frais!N23&lt;&gt;"",IF(Frais!N23=data!$T$2,IF(Frais!Q23=data!$T$2,"OK",IF(Frais!R23&lt;&gt;"",IF(Frais!S23&lt;&gt;"","OK","Incomplet"),"Incomplet")),IF(Frais!O23&lt;&gt;"",IF(Frais!P23&lt;&gt;"",IF(Frais!Q23=data!$T$2,"OK",IF(Frais!R23&lt;&gt;"",IF(Frais!S23&lt;&gt;"","OK","Incomplet"),"Incomplet")),"Incomplet"),"Incomplet")),IF(Frais!O23&lt;&gt;"",IF(Frais!P23&lt;&gt;"","OK","Incomplet"),"Incomplet")),"Incomplet"),IF(Frais!I23&lt;&gt;"",IF(Frais!J23&lt;&gt;"",IF(Frais!J23=data!$T$2,"OK",IF(Frais!J23&lt;&gt;"",IF(Frais!K23&lt;&gt;"",IF(Frais!L23&lt;&gt;"","OK","Incomplet"),"Incomplet"),"Incomplet")),"Incomplet"),"Incomplet")))</f>
        <v>Incomplet</v>
      </c>
      <c r="AE25" s="18" t="str">
        <f>IF(Frais!U23&lt;&gt;"",IF(Frais!V23&lt;&gt;"",IF(Frais!W23&lt;&gt;"","OK","Incomplet"),"Incomplet"),"OK")</f>
        <v>OK</v>
      </c>
    </row>
    <row r="26" spans="4:31" ht="16.5" thickBot="1">
      <c r="G26">
        <v>25</v>
      </c>
      <c r="I26" t="s">
        <v>151</v>
      </c>
      <c r="W26" s="119">
        <v>0.41666666666666702</v>
      </c>
      <c r="X26" s="119">
        <v>0.82291666666666696</v>
      </c>
      <c r="Y26" s="19">
        <v>0.64583333333333404</v>
      </c>
      <c r="Z26" s="119">
        <v>0.25</v>
      </c>
      <c r="AC26" t="str">
        <f>IF(Frais!D24=data!$T$2,"OK",IF(Frais!E24&lt;&gt;"",IF(Frais!F24&lt;&gt;"",IF(Frais!G24&lt;&gt;"","OK","Incomplet"),"Incomplet"),"Incomplet"))</f>
        <v>Incomplet</v>
      </c>
      <c r="AD26" s="18" t="str">
        <f>IF(Saisie!I23=data!$V$2,IF(Frais!M24&lt;&gt;"",IF(Frais!N24&lt;&gt;"",IF(Frais!N24=data!$T$2,IF(Frais!Q24=data!$T$2,"OK",IF(Frais!R24&lt;&gt;"",IF(Frais!S24&lt;&gt;"","OK","Incomplet"),"Incomplet")),IF(Frais!O24&lt;&gt;"",IF(Frais!P24&lt;&gt;"",IF(Frais!Q24=data!$T$2,"OK",IF(Frais!R24&lt;&gt;"",IF(Frais!S24&lt;&gt;"","OK","Incomplet"),"Incomplet")),"Incomplet"),"Incomplet")),IF(Frais!O24&lt;&gt;"",IF(Frais!P24&lt;&gt;"","OK","Incomplet"),"Incomplet")),"Incomplet"),IF(Saisie!I23=data!$V$3,IF(Frais!M24&lt;&gt;"",IF(Frais!N24&lt;&gt;"",IF(Frais!N24=data!$T$2,IF(Frais!Q24=data!$T$2,"OK",IF(Frais!R24&lt;&gt;"",IF(Frais!S24&lt;&gt;"","OK","Incomplet"),"Incomplet")),IF(Frais!O24&lt;&gt;"",IF(Frais!P24&lt;&gt;"",IF(Frais!Q24=data!$T$2,"OK",IF(Frais!R24&lt;&gt;"",IF(Frais!S24&lt;&gt;"","OK","Incomplet"),"Incomplet")),"Incomplet"),"Incomplet")),IF(Frais!O24&lt;&gt;"",IF(Frais!P24&lt;&gt;"","OK","Incomplet"),"Incomplet")),"Incomplet"),IF(Frais!I24&lt;&gt;"",IF(Frais!J24&lt;&gt;"",IF(Frais!J24=data!$T$2,"OK",IF(Frais!J24&lt;&gt;"",IF(Frais!K24&lt;&gt;"",IF(Frais!L24&lt;&gt;"","OK","Incomplet"),"Incomplet"),"Incomplet")),"Incomplet"),"Incomplet")))</f>
        <v>Incomplet</v>
      </c>
      <c r="AE26" s="18" t="str">
        <f>IF(Frais!U24&lt;&gt;"",IF(Frais!V24&lt;&gt;"",IF(Frais!W24&lt;&gt;"","OK","Incomplet"),"Incomplet"),"OK")</f>
        <v>OK</v>
      </c>
    </row>
    <row r="27" spans="4:31" ht="16.5" thickBot="1">
      <c r="G27">
        <v>26</v>
      </c>
      <c r="I27" t="s">
        <v>152</v>
      </c>
      <c r="W27" s="19">
        <v>0.42708333333333398</v>
      </c>
      <c r="X27" s="19">
        <v>0.83333333333333404</v>
      </c>
      <c r="Y27" s="119">
        <v>0.65625</v>
      </c>
      <c r="Z27" s="119">
        <v>0.26041666666666702</v>
      </c>
      <c r="AC27" t="str">
        <f>IF(Frais!D25=data!$T$2,"OK",IF(Frais!E25&lt;&gt;"",IF(Frais!F25&lt;&gt;"",IF(Frais!G25&lt;&gt;"","OK","Incomplet"),"Incomplet"),"Incomplet"))</f>
        <v>Incomplet</v>
      </c>
      <c r="AD27" s="18" t="str">
        <f>IF(Saisie!I24=data!$V$2,IF(Frais!M25&lt;&gt;"",IF(Frais!N25&lt;&gt;"",IF(Frais!N25=data!$T$2,IF(Frais!Q25=data!$T$2,"OK",IF(Frais!R25&lt;&gt;"",IF(Frais!S25&lt;&gt;"","OK","Incomplet"),"Incomplet")),IF(Frais!O25&lt;&gt;"",IF(Frais!P25&lt;&gt;"",IF(Frais!Q25=data!$T$2,"OK",IF(Frais!R25&lt;&gt;"",IF(Frais!S25&lt;&gt;"","OK","Incomplet"),"Incomplet")),"Incomplet"),"Incomplet")),IF(Frais!O25&lt;&gt;"",IF(Frais!P25&lt;&gt;"","OK","Incomplet"),"Incomplet")),"Incomplet"),IF(Saisie!I24=data!$V$3,IF(Frais!M25&lt;&gt;"",IF(Frais!N25&lt;&gt;"",IF(Frais!N25=data!$T$2,IF(Frais!Q25=data!$T$2,"OK",IF(Frais!R25&lt;&gt;"",IF(Frais!S25&lt;&gt;"","OK","Incomplet"),"Incomplet")),IF(Frais!O25&lt;&gt;"",IF(Frais!P25&lt;&gt;"",IF(Frais!Q25=data!$T$2,"OK",IF(Frais!R25&lt;&gt;"",IF(Frais!S25&lt;&gt;"","OK","Incomplet"),"Incomplet")),"Incomplet"),"Incomplet")),IF(Frais!O25&lt;&gt;"",IF(Frais!P25&lt;&gt;"","OK","Incomplet"),"Incomplet")),"Incomplet"),IF(Frais!I25&lt;&gt;"",IF(Frais!J25&lt;&gt;"",IF(Frais!J25=data!$T$2,"OK",IF(Frais!J25&lt;&gt;"",IF(Frais!K25&lt;&gt;"",IF(Frais!L25&lt;&gt;"","OK","Incomplet"),"Incomplet"),"Incomplet")),"Incomplet"),"Incomplet")))</f>
        <v>Incomplet</v>
      </c>
      <c r="AE27" s="18" t="str">
        <f>IF(Frais!U25&lt;&gt;"",IF(Frais!V25&lt;&gt;"",IF(Frais!W25&lt;&gt;"","OK","Incomplet"),"Incomplet"),"OK")</f>
        <v>OK</v>
      </c>
    </row>
    <row r="28" spans="4:31" ht="16.5" thickBot="1">
      <c r="G28">
        <v>27</v>
      </c>
      <c r="I28" t="s">
        <v>153</v>
      </c>
      <c r="W28" s="119">
        <v>0.4375</v>
      </c>
      <c r="X28" s="119">
        <v>0.84375</v>
      </c>
      <c r="Y28" s="119">
        <v>0.66666666666666696</v>
      </c>
      <c r="Z28" s="19">
        <v>0.27083333333333398</v>
      </c>
      <c r="AC28" t="str">
        <f>IF(Frais!D26=data!$T$2,"OK",IF(Frais!E26&lt;&gt;"",IF(Frais!F26&lt;&gt;"",IF(Frais!G26&lt;&gt;"","OK","Incomplet"),"Incomplet"),"Incomplet"))</f>
        <v>Incomplet</v>
      </c>
      <c r="AD28" s="18" t="str">
        <f>IF(Saisie!I25=data!$V$2,IF(Frais!M26&lt;&gt;"",IF(Frais!N26&lt;&gt;"",IF(Frais!N26=data!$T$2,IF(Frais!Q26=data!$T$2,"OK",IF(Frais!R26&lt;&gt;"",IF(Frais!S26&lt;&gt;"","OK","Incomplet"),"Incomplet")),IF(Frais!O26&lt;&gt;"",IF(Frais!P26&lt;&gt;"",IF(Frais!Q26=data!$T$2,"OK",IF(Frais!R26&lt;&gt;"",IF(Frais!S26&lt;&gt;"","OK","Incomplet"),"Incomplet")),"Incomplet"),"Incomplet")),IF(Frais!O26&lt;&gt;"",IF(Frais!P26&lt;&gt;"","OK","Incomplet"),"Incomplet")),"Incomplet"),IF(Saisie!I25=data!$V$3,IF(Frais!M26&lt;&gt;"",IF(Frais!N26&lt;&gt;"",IF(Frais!N26=data!$T$2,IF(Frais!Q26=data!$T$2,"OK",IF(Frais!R26&lt;&gt;"",IF(Frais!S26&lt;&gt;"","OK","Incomplet"),"Incomplet")),IF(Frais!O26&lt;&gt;"",IF(Frais!P26&lt;&gt;"",IF(Frais!Q26=data!$T$2,"OK",IF(Frais!R26&lt;&gt;"",IF(Frais!S26&lt;&gt;"","OK","Incomplet"),"Incomplet")),"Incomplet"),"Incomplet")),IF(Frais!O26&lt;&gt;"",IF(Frais!P26&lt;&gt;"","OK","Incomplet"),"Incomplet")),"Incomplet"),IF(Frais!I26&lt;&gt;"",IF(Frais!J26&lt;&gt;"",IF(Frais!J26=data!$T$2,"OK",IF(Frais!J26&lt;&gt;"",IF(Frais!K26&lt;&gt;"",IF(Frais!L26&lt;&gt;"","OK","Incomplet"),"Incomplet"),"Incomplet")),"Incomplet"),"Incomplet")))</f>
        <v>Incomplet</v>
      </c>
      <c r="AE28" s="18" t="str">
        <f>IF(Frais!U26&lt;&gt;"",IF(Frais!V26&lt;&gt;"",IF(Frais!W26&lt;&gt;"","OK","Incomplet"),"Incomplet"),"OK")</f>
        <v>OK</v>
      </c>
    </row>
    <row r="29" spans="4:31" ht="16.5" thickBot="1">
      <c r="G29">
        <v>28</v>
      </c>
      <c r="I29" t="s">
        <v>154</v>
      </c>
      <c r="W29" s="119">
        <v>0.44791666666666702</v>
      </c>
      <c r="X29" s="119">
        <v>0.85416666666666696</v>
      </c>
      <c r="Y29" s="19">
        <v>0.67708333333333404</v>
      </c>
      <c r="Z29" s="119">
        <v>0.28125</v>
      </c>
      <c r="AC29" t="str">
        <f>IF(Frais!D27=data!$T$2,"OK",IF(Frais!E27&lt;&gt;"",IF(Frais!F27&lt;&gt;"",IF(Frais!G27&lt;&gt;"","OK","Incomplet"),"Incomplet"),"Incomplet"))</f>
        <v>Incomplet</v>
      </c>
      <c r="AD29" s="18" t="str">
        <f>IF(Saisie!I26=data!$V$2,IF(Frais!M27&lt;&gt;"",IF(Frais!N27&lt;&gt;"",IF(Frais!N27=data!$T$2,IF(Frais!Q27=data!$T$2,"OK",IF(Frais!R27&lt;&gt;"",IF(Frais!S27&lt;&gt;"","OK","Incomplet"),"Incomplet")),IF(Frais!O27&lt;&gt;"",IF(Frais!P27&lt;&gt;"",IF(Frais!Q27=data!$T$2,"OK",IF(Frais!R27&lt;&gt;"",IF(Frais!S27&lt;&gt;"","OK","Incomplet"),"Incomplet")),"Incomplet"),"Incomplet")),IF(Frais!O27&lt;&gt;"",IF(Frais!P27&lt;&gt;"","OK","Incomplet"),"Incomplet")),"Incomplet"),IF(Saisie!I26=data!$V$3,IF(Frais!M27&lt;&gt;"",IF(Frais!N27&lt;&gt;"",IF(Frais!N27=data!$T$2,IF(Frais!Q27=data!$T$2,"OK",IF(Frais!R27&lt;&gt;"",IF(Frais!S27&lt;&gt;"","OK","Incomplet"),"Incomplet")),IF(Frais!O27&lt;&gt;"",IF(Frais!P27&lt;&gt;"",IF(Frais!Q27=data!$T$2,"OK",IF(Frais!R27&lt;&gt;"",IF(Frais!S27&lt;&gt;"","OK","Incomplet"),"Incomplet")),"Incomplet"),"Incomplet")),IF(Frais!O27&lt;&gt;"",IF(Frais!P27&lt;&gt;"","OK","Incomplet"),"Incomplet")),"Incomplet"),IF(Frais!I27&lt;&gt;"",IF(Frais!J27&lt;&gt;"",IF(Frais!J27=data!$T$2,"OK",IF(Frais!J27&lt;&gt;"",IF(Frais!K27&lt;&gt;"",IF(Frais!L27&lt;&gt;"","OK","Incomplet"),"Incomplet"),"Incomplet")),"Incomplet"),"Incomplet")))</f>
        <v>Incomplet</v>
      </c>
      <c r="AE29" s="18" t="str">
        <f>IF(Frais!U27&lt;&gt;"",IF(Frais!V27&lt;&gt;"",IF(Frais!W27&lt;&gt;"","OK","Incomplet"),"Incomplet"),"OK")</f>
        <v>OK</v>
      </c>
    </row>
    <row r="30" spans="4:31" ht="16.5" thickBot="1">
      <c r="G30">
        <v>29</v>
      </c>
      <c r="I30" t="s">
        <v>155</v>
      </c>
      <c r="W30" s="19">
        <v>0.45833333333333398</v>
      </c>
      <c r="X30" s="19">
        <v>0.86458333333333404</v>
      </c>
      <c r="Y30" s="119">
        <v>0.6875</v>
      </c>
      <c r="Z30" s="119">
        <v>0.29166666666666702</v>
      </c>
      <c r="AC30" t="str">
        <f>IF(Frais!D28=data!$T$2,"OK",IF(Frais!E28&lt;&gt;"",IF(Frais!F28&lt;&gt;"",IF(Frais!G28&lt;&gt;"","OK","Incomplet"),"Incomplet"),"Incomplet"))</f>
        <v>Incomplet</v>
      </c>
      <c r="AD30" s="18" t="str">
        <f>IF(Saisie!I27=data!$V$2,IF(Frais!M28&lt;&gt;"",IF(Frais!N28&lt;&gt;"",IF(Frais!N28=data!$T$2,IF(Frais!Q28=data!$T$2,"OK",IF(Frais!R28&lt;&gt;"",IF(Frais!S28&lt;&gt;"","OK","Incomplet"),"Incomplet")),IF(Frais!O28&lt;&gt;"",IF(Frais!P28&lt;&gt;"",IF(Frais!Q28=data!$T$2,"OK",IF(Frais!R28&lt;&gt;"",IF(Frais!S28&lt;&gt;"","OK","Incomplet"),"Incomplet")),"Incomplet"),"Incomplet")),IF(Frais!O28&lt;&gt;"",IF(Frais!P28&lt;&gt;"","OK","Incomplet"),"Incomplet")),"Incomplet"),IF(Saisie!I27=data!$V$3,IF(Frais!M28&lt;&gt;"",IF(Frais!N28&lt;&gt;"",IF(Frais!N28=data!$T$2,IF(Frais!Q28=data!$T$2,"OK",IF(Frais!R28&lt;&gt;"",IF(Frais!S28&lt;&gt;"","OK","Incomplet"),"Incomplet")),IF(Frais!O28&lt;&gt;"",IF(Frais!P28&lt;&gt;"",IF(Frais!Q28=data!$T$2,"OK",IF(Frais!R28&lt;&gt;"",IF(Frais!S28&lt;&gt;"","OK","Incomplet"),"Incomplet")),"Incomplet"),"Incomplet")),IF(Frais!O28&lt;&gt;"",IF(Frais!P28&lt;&gt;"","OK","Incomplet"),"Incomplet")),"Incomplet"),IF(Frais!I28&lt;&gt;"",IF(Frais!J28&lt;&gt;"",IF(Frais!J28=data!$T$2,"OK",IF(Frais!J28&lt;&gt;"",IF(Frais!K28&lt;&gt;"",IF(Frais!L28&lt;&gt;"","OK","Incomplet"),"Incomplet"),"Incomplet")),"Incomplet"),"Incomplet")))</f>
        <v>Incomplet</v>
      </c>
      <c r="AE30" s="18" t="str">
        <f>IF(Frais!U28&lt;&gt;"",IF(Frais!V28&lt;&gt;"",IF(Frais!W28&lt;&gt;"","OK","Incomplet"),"Incomplet"),"OK")</f>
        <v>OK</v>
      </c>
    </row>
    <row r="31" spans="4:31" ht="16.5" thickBot="1">
      <c r="G31">
        <v>30</v>
      </c>
      <c r="I31" t="s">
        <v>156</v>
      </c>
      <c r="W31" s="119">
        <v>0.46875</v>
      </c>
      <c r="X31" s="119">
        <v>0.875</v>
      </c>
      <c r="Y31" s="119">
        <v>0.69791666666666696</v>
      </c>
      <c r="Z31" s="19">
        <v>0.30208333333333398</v>
      </c>
      <c r="AC31" t="str">
        <f>IF(Frais!D29=data!$T$2,"OK",IF(Frais!E29&lt;&gt;"",IF(Frais!F29&lt;&gt;"",IF(Frais!G29&lt;&gt;"","OK","Incomplet"),"Incomplet"),"Incomplet"))</f>
        <v>Incomplet</v>
      </c>
      <c r="AD31" s="18" t="str">
        <f>IF(Saisie!I28=data!$V$2,IF(Frais!M29&lt;&gt;"",IF(Frais!N29&lt;&gt;"",IF(Frais!N29=data!$T$2,IF(Frais!Q29=data!$T$2,"OK",IF(Frais!R29&lt;&gt;"",IF(Frais!S29&lt;&gt;"","OK","Incomplet"),"Incomplet")),IF(Frais!O29&lt;&gt;"",IF(Frais!P29&lt;&gt;"",IF(Frais!Q29=data!$T$2,"OK",IF(Frais!R29&lt;&gt;"",IF(Frais!S29&lt;&gt;"","OK","Incomplet"),"Incomplet")),"Incomplet"),"Incomplet")),IF(Frais!O29&lt;&gt;"",IF(Frais!P29&lt;&gt;"","OK","Incomplet"),"Incomplet")),"Incomplet"),IF(Saisie!I28=data!$V$3,IF(Frais!M29&lt;&gt;"",IF(Frais!N29&lt;&gt;"",IF(Frais!N29=data!$T$2,IF(Frais!Q29=data!$T$2,"OK",IF(Frais!R29&lt;&gt;"",IF(Frais!S29&lt;&gt;"","OK","Incomplet"),"Incomplet")),IF(Frais!O29&lt;&gt;"",IF(Frais!P29&lt;&gt;"",IF(Frais!Q29=data!$T$2,"OK",IF(Frais!R29&lt;&gt;"",IF(Frais!S29&lt;&gt;"","OK","Incomplet"),"Incomplet")),"Incomplet"),"Incomplet")),IF(Frais!O29&lt;&gt;"",IF(Frais!P29&lt;&gt;"","OK","Incomplet"),"Incomplet")),"Incomplet"),IF(Frais!I29&lt;&gt;"",IF(Frais!J29&lt;&gt;"",IF(Frais!J29=data!$T$2,"OK",IF(Frais!J29&lt;&gt;"",IF(Frais!K29&lt;&gt;"",IF(Frais!L29&lt;&gt;"","OK","Incomplet"),"Incomplet"),"Incomplet")),"Incomplet"),"Incomplet")))</f>
        <v>Incomplet</v>
      </c>
      <c r="AE31" s="18" t="str">
        <f>IF(Frais!U29&lt;&gt;"",IF(Frais!V29&lt;&gt;"",IF(Frais!W29&lt;&gt;"","OK","Incomplet"),"Incomplet"),"OK")</f>
        <v>OK</v>
      </c>
    </row>
    <row r="32" spans="4:31" ht="16.5" thickBot="1">
      <c r="G32">
        <v>31</v>
      </c>
      <c r="I32" t="s">
        <v>157</v>
      </c>
      <c r="W32" s="119">
        <v>0.47916666666666702</v>
      </c>
      <c r="X32" s="119">
        <v>0.88541666666666696</v>
      </c>
      <c r="Y32" s="19">
        <v>0.70833333333333404</v>
      </c>
      <c r="Z32" s="119">
        <v>0.3125</v>
      </c>
      <c r="AC32" t="str">
        <f>IF(Frais!D30=data!$T$2,"OK",IF(Frais!E30&lt;&gt;"",IF(Frais!F30&lt;&gt;"",IF(Frais!G30&lt;&gt;"","OK","Incomplet"),"Incomplet"),"Incomplet"))</f>
        <v>Incomplet</v>
      </c>
      <c r="AD32" s="18" t="str">
        <f>IF(Saisie!I29=data!$V$2,IF(Frais!M30&lt;&gt;"",IF(Frais!N30&lt;&gt;"",IF(Frais!N30=data!$T$2,IF(Frais!Q30=data!$T$2,"OK",IF(Frais!R30&lt;&gt;"",IF(Frais!S30&lt;&gt;"","OK","Incomplet"),"Incomplet")),IF(Frais!O30&lt;&gt;"",IF(Frais!P30&lt;&gt;"",IF(Frais!Q30=data!$T$2,"OK",IF(Frais!R30&lt;&gt;"",IF(Frais!S30&lt;&gt;"","OK","Incomplet"),"Incomplet")),"Incomplet"),"Incomplet")),IF(Frais!O30&lt;&gt;"",IF(Frais!P30&lt;&gt;"","OK","Incomplet"),"Incomplet")),"Incomplet"),IF(Saisie!I29=data!$V$3,IF(Frais!M30&lt;&gt;"",IF(Frais!N30&lt;&gt;"",IF(Frais!N30=data!$T$2,IF(Frais!Q30=data!$T$2,"OK",IF(Frais!R30&lt;&gt;"",IF(Frais!S30&lt;&gt;"","OK","Incomplet"),"Incomplet")),IF(Frais!O30&lt;&gt;"",IF(Frais!P30&lt;&gt;"",IF(Frais!Q30=data!$T$2,"OK",IF(Frais!R30&lt;&gt;"",IF(Frais!S30&lt;&gt;"","OK","Incomplet"),"Incomplet")),"Incomplet"),"Incomplet")),IF(Frais!O30&lt;&gt;"",IF(Frais!P30&lt;&gt;"","OK","Incomplet"),"Incomplet")),"Incomplet"),IF(Frais!I30&lt;&gt;"",IF(Frais!J30&lt;&gt;"",IF(Frais!J30=data!$T$2,"OK",IF(Frais!J30&lt;&gt;"",IF(Frais!K30&lt;&gt;"",IF(Frais!L30&lt;&gt;"","OK","Incomplet"),"Incomplet"),"Incomplet")),"Incomplet"),"Incomplet")))</f>
        <v>Incomplet</v>
      </c>
      <c r="AE32" s="18" t="str">
        <f>IF(Frais!U30&lt;&gt;"",IF(Frais!V30&lt;&gt;"",IF(Frais!W30&lt;&gt;"","OK","Incomplet"),"Incomplet"),"OK")</f>
        <v>OK</v>
      </c>
    </row>
    <row r="33" spans="7:31" ht="16.5" thickBot="1">
      <c r="G33">
        <v>32</v>
      </c>
      <c r="I33" t="s">
        <v>158</v>
      </c>
      <c r="W33" s="19">
        <v>0.48958333333333398</v>
      </c>
      <c r="X33" s="19">
        <v>0.89583333333333404</v>
      </c>
      <c r="Y33" s="119">
        <v>0.71875</v>
      </c>
      <c r="Z33" s="119">
        <v>0.32291666666666702</v>
      </c>
      <c r="AC33" t="str">
        <f>IF(Frais!D31=data!$T$2,"OK",IF(Frais!E31&lt;&gt;"",IF(Frais!F31&lt;&gt;"",IF(Frais!G31&lt;&gt;"","OK","Incomplet"),"Incomplet"),"Incomplet"))</f>
        <v>Incomplet</v>
      </c>
      <c r="AD33" s="18" t="str">
        <f>IF(Saisie!I30=data!$V$2,IF(Frais!M31&lt;&gt;"",IF(Frais!N31&lt;&gt;"",IF(Frais!N31=data!$T$2,IF(Frais!Q31=data!$T$2,"OK",IF(Frais!R31&lt;&gt;"",IF(Frais!S31&lt;&gt;"","OK","Incomplet"),"Incomplet")),IF(Frais!O31&lt;&gt;"",IF(Frais!P31&lt;&gt;"",IF(Frais!Q31=data!$T$2,"OK",IF(Frais!R31&lt;&gt;"",IF(Frais!S31&lt;&gt;"","OK","Incomplet"),"Incomplet")),"Incomplet"),"Incomplet")),IF(Frais!O31&lt;&gt;"",IF(Frais!P31&lt;&gt;"","OK","Incomplet"),"Incomplet")),"Incomplet"),IF(Saisie!I30=data!$V$3,IF(Frais!M31&lt;&gt;"",IF(Frais!N31&lt;&gt;"",IF(Frais!N31=data!$T$2,IF(Frais!Q31=data!$T$2,"OK",IF(Frais!R31&lt;&gt;"",IF(Frais!S31&lt;&gt;"","OK","Incomplet"),"Incomplet")),IF(Frais!O31&lt;&gt;"",IF(Frais!P31&lt;&gt;"",IF(Frais!Q31=data!$T$2,"OK",IF(Frais!R31&lt;&gt;"",IF(Frais!S31&lt;&gt;"","OK","Incomplet"),"Incomplet")),"Incomplet"),"Incomplet")),IF(Frais!O31&lt;&gt;"",IF(Frais!P31&lt;&gt;"","OK","Incomplet"),"Incomplet")),"Incomplet"),IF(Frais!I31&lt;&gt;"",IF(Frais!J31&lt;&gt;"",IF(Frais!J31=data!$T$2,"OK",IF(Frais!J31&lt;&gt;"",IF(Frais!K31&lt;&gt;"",IF(Frais!L31&lt;&gt;"","OK","Incomplet"),"Incomplet"),"Incomplet")),"Incomplet"),"Incomplet")))</f>
        <v>Incomplet</v>
      </c>
      <c r="AE33" s="18" t="str">
        <f>IF(Frais!U31&lt;&gt;"",IF(Frais!V31&lt;&gt;"",IF(Frais!W31&lt;&gt;"","OK","Incomplet"),"Incomplet"),"OK")</f>
        <v>OK</v>
      </c>
    </row>
    <row r="34" spans="7:31" ht="16.5" thickBot="1">
      <c r="G34">
        <v>33</v>
      </c>
      <c r="I34" t="s">
        <v>159</v>
      </c>
      <c r="W34" s="119">
        <v>0.5</v>
      </c>
      <c r="X34" s="119">
        <v>0.90625</v>
      </c>
      <c r="Y34" s="119">
        <v>0.72916666666666696</v>
      </c>
      <c r="Z34" s="19">
        <v>0.33333333333333398</v>
      </c>
      <c r="AC34" t="str">
        <f>IF(Frais!D32=data!$T$2,"OK",IF(Frais!E32&lt;&gt;"",IF(Frais!F32&lt;&gt;"",IF(Frais!G32&lt;&gt;"","OK","Incomplet"),"Incomplet"),"Incomplet"))</f>
        <v>Incomplet</v>
      </c>
      <c r="AD34" s="18" t="str">
        <f>IF(Saisie!I31=data!$V$2,IF(Frais!M32&lt;&gt;"",IF(Frais!N32&lt;&gt;"",IF(Frais!N32=data!$T$2,IF(Frais!Q32=data!$T$2,"OK",IF(Frais!R32&lt;&gt;"",IF(Frais!S32&lt;&gt;"","OK","Incomplet"),"Incomplet")),IF(Frais!O32&lt;&gt;"",IF(Frais!P32&lt;&gt;"",IF(Frais!Q32=data!$T$2,"OK",IF(Frais!R32&lt;&gt;"",IF(Frais!S32&lt;&gt;"","OK","Incomplet"),"Incomplet")),"Incomplet"),"Incomplet")),IF(Frais!O32&lt;&gt;"",IF(Frais!P32&lt;&gt;"","OK","Incomplet"),"Incomplet")),"Incomplet"),IF(Saisie!I31=data!$V$3,IF(Frais!M32&lt;&gt;"",IF(Frais!N32&lt;&gt;"",IF(Frais!N32=data!$T$2,IF(Frais!Q32=data!$T$2,"OK",IF(Frais!R32&lt;&gt;"",IF(Frais!S32&lt;&gt;"","OK","Incomplet"),"Incomplet")),IF(Frais!O32&lt;&gt;"",IF(Frais!P32&lt;&gt;"",IF(Frais!Q32=data!$T$2,"OK",IF(Frais!R32&lt;&gt;"",IF(Frais!S32&lt;&gt;"","OK","Incomplet"),"Incomplet")),"Incomplet"),"Incomplet")),IF(Frais!O32&lt;&gt;"",IF(Frais!P32&lt;&gt;"","OK","Incomplet"),"Incomplet")),"Incomplet"),IF(Frais!I32&lt;&gt;"",IF(Frais!J32&lt;&gt;"",IF(Frais!J32=data!$T$2,"OK",IF(Frais!J32&lt;&gt;"",IF(Frais!K32&lt;&gt;"",IF(Frais!L32&lt;&gt;"","OK","Incomplet"),"Incomplet"),"Incomplet")),"Incomplet"),"Incomplet")))</f>
        <v>Incomplet</v>
      </c>
      <c r="AE34" s="18" t="str">
        <f>IF(Frais!U32&lt;&gt;"",IF(Frais!V32&lt;&gt;"",IF(Frais!W32&lt;&gt;"","OK","Incomplet"),"Incomplet"),"OK")</f>
        <v>OK</v>
      </c>
    </row>
    <row r="35" spans="7:31" ht="16.5" thickBot="1">
      <c r="G35">
        <v>34</v>
      </c>
      <c r="I35" t="s">
        <v>160</v>
      </c>
      <c r="W35" s="119">
        <v>0.51041666666666696</v>
      </c>
      <c r="X35" s="119">
        <v>0.91666666666666696</v>
      </c>
      <c r="Y35" s="19">
        <v>0.73958333333333404</v>
      </c>
      <c r="Z35" s="119">
        <v>0.34375</v>
      </c>
      <c r="AC35" t="str">
        <f>IF(Frais!D33=data!$T$2,"OK",IF(Frais!E33&lt;&gt;"",IF(Frais!F33&lt;&gt;"",IF(Frais!G33&lt;&gt;"","OK","Incomplet"),"Incomplet"),"Incomplet"))</f>
        <v>Incomplet</v>
      </c>
      <c r="AD35" s="18" t="str">
        <f>IF(Saisie!I32=data!$V$2,IF(Frais!M33&lt;&gt;"",IF(Frais!N33&lt;&gt;"",IF(Frais!N33=data!$T$2,IF(Frais!Q33=data!$T$2,"OK",IF(Frais!R33&lt;&gt;"",IF(Frais!S33&lt;&gt;"","OK","Incomplet"),"Incomplet")),IF(Frais!O33&lt;&gt;"",IF(Frais!P33&lt;&gt;"",IF(Frais!Q33=data!$T$2,"OK",IF(Frais!R33&lt;&gt;"",IF(Frais!S33&lt;&gt;"","OK","Incomplet"),"Incomplet")),"Incomplet"),"Incomplet")),IF(Frais!O33&lt;&gt;"",IF(Frais!P33&lt;&gt;"","OK","Incomplet"),"Incomplet")),"Incomplet"),IF(Saisie!I32=data!$V$3,IF(Frais!M33&lt;&gt;"",IF(Frais!N33&lt;&gt;"",IF(Frais!N33=data!$T$2,IF(Frais!Q33=data!$T$2,"OK",IF(Frais!R33&lt;&gt;"",IF(Frais!S33&lt;&gt;"","OK","Incomplet"),"Incomplet")),IF(Frais!O33&lt;&gt;"",IF(Frais!P33&lt;&gt;"",IF(Frais!Q33=data!$T$2,"OK",IF(Frais!R33&lt;&gt;"",IF(Frais!S33&lt;&gt;"","OK","Incomplet"),"Incomplet")),"Incomplet"),"Incomplet")),IF(Frais!O33&lt;&gt;"",IF(Frais!P33&lt;&gt;"","OK","Incomplet"),"Incomplet")),"Incomplet"),IF(Frais!I33&lt;&gt;"",IF(Frais!J33&lt;&gt;"",IF(Frais!J33=data!$T$2,"OK",IF(Frais!J33&lt;&gt;"",IF(Frais!K33&lt;&gt;"",IF(Frais!L33&lt;&gt;"","OK","Incomplet"),"Incomplet"),"Incomplet")),"Incomplet"),"Incomplet")))</f>
        <v>Incomplet</v>
      </c>
      <c r="AE35" s="18" t="str">
        <f>IF(Frais!U33&lt;&gt;"",IF(Frais!V33&lt;&gt;"",IF(Frais!W33&lt;&gt;"","OK","Incomplet"),"Incomplet"),"OK")</f>
        <v>OK</v>
      </c>
    </row>
    <row r="36" spans="7:31" ht="16.5" thickBot="1">
      <c r="G36">
        <v>35</v>
      </c>
      <c r="I36" t="s">
        <v>161</v>
      </c>
      <c r="W36" s="19">
        <v>0.52083333333333404</v>
      </c>
      <c r="Y36" s="119">
        <v>0.75</v>
      </c>
      <c r="Z36" s="119">
        <v>0.35416666666666702</v>
      </c>
      <c r="AC36" t="str">
        <f>IF(Frais!D34=data!$T$2,"OK",IF(Frais!E34&lt;&gt;"",IF(Frais!F34&lt;&gt;"",IF(Frais!G34&lt;&gt;"","OK","Incomplet"),"Incomplet"),"Incomplet"))</f>
        <v>Incomplet</v>
      </c>
      <c r="AD36" s="18" t="str">
        <f>IF(Saisie!I33=data!$V$2,IF(Frais!M34&lt;&gt;"",IF(Frais!N34&lt;&gt;"",IF(Frais!N34=data!$T$2,IF(Frais!Q34=data!$T$2,"OK",IF(Frais!R34&lt;&gt;"",IF(Frais!S34&lt;&gt;"","OK","Incomplet"),"Incomplet")),IF(Frais!O34&lt;&gt;"",IF(Frais!P34&lt;&gt;"",IF(Frais!Q34=data!$T$2,"OK",IF(Frais!R34&lt;&gt;"",IF(Frais!S34&lt;&gt;"","OK","Incomplet"),"Incomplet")),"Incomplet"),"Incomplet")),IF(Frais!O34&lt;&gt;"",IF(Frais!P34&lt;&gt;"","OK","Incomplet"),"Incomplet")),"Incomplet"),IF(Saisie!I33=data!$V$3,IF(Frais!M34&lt;&gt;"",IF(Frais!N34&lt;&gt;"",IF(Frais!N34=data!$T$2,IF(Frais!Q34=data!$T$2,"OK",IF(Frais!R34&lt;&gt;"",IF(Frais!S34&lt;&gt;"","OK","Incomplet"),"Incomplet")),IF(Frais!O34&lt;&gt;"",IF(Frais!P34&lt;&gt;"",IF(Frais!Q34=data!$T$2,"OK",IF(Frais!R34&lt;&gt;"",IF(Frais!S34&lt;&gt;"","OK","Incomplet"),"Incomplet")),"Incomplet"),"Incomplet")),IF(Frais!O34&lt;&gt;"",IF(Frais!P34&lt;&gt;"","OK","Incomplet"),"Incomplet")),"Incomplet"),IF(Frais!I34&lt;&gt;"",IF(Frais!J34&lt;&gt;"",IF(Frais!J34=data!$T$2,"OK",IF(Frais!J34&lt;&gt;"",IF(Frais!K34&lt;&gt;"",IF(Frais!L34&lt;&gt;"","OK","Incomplet"),"Incomplet"),"Incomplet")),"Incomplet"),"Incomplet")))</f>
        <v>Incomplet</v>
      </c>
      <c r="AE36" s="18" t="str">
        <f>IF(Frais!U34&lt;&gt;"",IF(Frais!V34&lt;&gt;"",IF(Frais!W34&lt;&gt;"","OK","Incomplet"),"Incomplet"),"OK")</f>
        <v>OK</v>
      </c>
    </row>
    <row r="37" spans="7:31" ht="16.5" thickBot="1">
      <c r="G37">
        <v>36</v>
      </c>
      <c r="I37" t="s">
        <v>162</v>
      </c>
      <c r="W37" s="119">
        <v>0.53125</v>
      </c>
      <c r="Y37" s="119">
        <v>0.76041666666666696</v>
      </c>
      <c r="Z37" s="19">
        <v>0.36458333333333398</v>
      </c>
      <c r="AC37" t="str">
        <f>IF(Frais!D35=data!$T$2,"OK",IF(Frais!E35&lt;&gt;"",IF(Frais!F35&lt;&gt;"",IF(Frais!G35&lt;&gt;"","OK","Incomplet"),"Incomplet"),"Incomplet"))</f>
        <v>Incomplet</v>
      </c>
      <c r="AD37" s="18" t="str">
        <f>IF(Saisie!I34=data!$V$2,IF(Frais!M35&lt;&gt;"",IF(Frais!N35&lt;&gt;"",IF(Frais!N35=data!$T$2,IF(Frais!Q35=data!$T$2,"OK",IF(Frais!R35&lt;&gt;"",IF(Frais!S35&lt;&gt;"","OK","Incomplet"),"Incomplet")),IF(Frais!O35&lt;&gt;"",IF(Frais!P35&lt;&gt;"",IF(Frais!Q35=data!$T$2,"OK",IF(Frais!R35&lt;&gt;"",IF(Frais!S35&lt;&gt;"","OK","Incomplet"),"Incomplet")),"Incomplet"),"Incomplet")),IF(Frais!O35&lt;&gt;"",IF(Frais!P35&lt;&gt;"","OK","Incomplet"),"Incomplet")),"Incomplet"),IF(Saisie!I34=data!$V$3,IF(Frais!M35&lt;&gt;"",IF(Frais!N35&lt;&gt;"",IF(Frais!N35=data!$T$2,IF(Frais!Q35=data!$T$2,"OK",IF(Frais!R35&lt;&gt;"",IF(Frais!S35&lt;&gt;"","OK","Incomplet"),"Incomplet")),IF(Frais!O35&lt;&gt;"",IF(Frais!P35&lt;&gt;"",IF(Frais!Q35=data!$T$2,"OK",IF(Frais!R35&lt;&gt;"",IF(Frais!S35&lt;&gt;"","OK","Incomplet"),"Incomplet")),"Incomplet"),"Incomplet")),IF(Frais!O35&lt;&gt;"",IF(Frais!P35&lt;&gt;"","OK","Incomplet"),"Incomplet")),"Incomplet"),IF(Frais!I35&lt;&gt;"",IF(Frais!J35&lt;&gt;"",IF(Frais!J35=data!$T$2,"OK",IF(Frais!J35&lt;&gt;"",IF(Frais!K35&lt;&gt;"",IF(Frais!L35&lt;&gt;"","OK","Incomplet"),"Incomplet"),"Incomplet")),"Incomplet"),"Incomplet")))</f>
        <v>Incomplet</v>
      </c>
      <c r="AE37" s="18" t="str">
        <f>IF(Frais!U35&lt;&gt;"",IF(Frais!V35&lt;&gt;"",IF(Frais!W35&lt;&gt;"","OK","Incomplet"),"Incomplet"),"OK")</f>
        <v>OK</v>
      </c>
    </row>
    <row r="38" spans="7:31" ht="16.5" thickBot="1">
      <c r="G38">
        <v>37</v>
      </c>
      <c r="I38" t="s">
        <v>163</v>
      </c>
      <c r="W38" s="119">
        <v>0.54166666666666696</v>
      </c>
      <c r="Y38" s="19">
        <v>0.77083333333333404</v>
      </c>
      <c r="Z38" s="119">
        <v>0.375</v>
      </c>
      <c r="AC38" t="str">
        <f>IF(Frais!D36=data!$T$2,"OK",IF(Frais!E36&lt;&gt;"",IF(Frais!F36&lt;&gt;"",IF(Frais!G36&lt;&gt;"","OK","Incomplet"),"Incomplet"),"Incomplet"))</f>
        <v>Incomplet</v>
      </c>
      <c r="AD38" s="18" t="str">
        <f>IF(Saisie!I35=data!$V$2,IF(Frais!M36&lt;&gt;"",IF(Frais!N36&lt;&gt;"",IF(Frais!N36=data!$T$2,IF(Frais!Q36=data!$T$2,"OK",IF(Frais!R36&lt;&gt;"",IF(Frais!S36&lt;&gt;"","OK","Incomplet"),"Incomplet")),IF(Frais!O36&lt;&gt;"",IF(Frais!P36&lt;&gt;"",IF(Frais!Q36=data!$T$2,"OK",IF(Frais!R36&lt;&gt;"",IF(Frais!S36&lt;&gt;"","OK","Incomplet"),"Incomplet")),"Incomplet"),"Incomplet")),IF(Frais!O36&lt;&gt;"",IF(Frais!P36&lt;&gt;"","OK","Incomplet"),"Incomplet")),"Incomplet"),IF(Saisie!I35=data!$V$3,IF(Frais!M36&lt;&gt;"",IF(Frais!N36&lt;&gt;"",IF(Frais!N36=data!$T$2,IF(Frais!Q36=data!$T$2,"OK",IF(Frais!R36&lt;&gt;"",IF(Frais!S36&lt;&gt;"","OK","Incomplet"),"Incomplet")),IF(Frais!O36&lt;&gt;"",IF(Frais!P36&lt;&gt;"",IF(Frais!Q36=data!$T$2,"OK",IF(Frais!R36&lt;&gt;"",IF(Frais!S36&lt;&gt;"","OK","Incomplet"),"Incomplet")),"Incomplet"),"Incomplet")),IF(Frais!O36&lt;&gt;"",IF(Frais!P36&lt;&gt;"","OK","Incomplet"),"Incomplet")),"Incomplet"),IF(Frais!I36&lt;&gt;"",IF(Frais!J36&lt;&gt;"",IF(Frais!J36=data!$T$2,"OK",IF(Frais!J36&lt;&gt;"",IF(Frais!K36&lt;&gt;"",IF(Frais!L36&lt;&gt;"","OK","Incomplet"),"Incomplet"),"Incomplet")),"Incomplet"),"Incomplet")))</f>
        <v>Incomplet</v>
      </c>
      <c r="AE38" s="18" t="str">
        <f>IF(Frais!U36&lt;&gt;"",IF(Frais!V36&lt;&gt;"",IF(Frais!W36&lt;&gt;"","OK","Incomplet"),"Incomplet"),"OK")</f>
        <v>OK</v>
      </c>
    </row>
    <row r="39" spans="7:31" ht="16.5" thickBot="1">
      <c r="G39">
        <v>38</v>
      </c>
      <c r="I39" t="s">
        <v>164</v>
      </c>
      <c r="W39" s="19">
        <v>0.55208333333333404</v>
      </c>
      <c r="Y39" s="119">
        <v>0.78125</v>
      </c>
      <c r="Z39" s="119">
        <v>0.38541666666666702</v>
      </c>
      <c r="AC39" t="str">
        <f>IF(Frais!D37=data!$T$2,"OK",IF(Frais!E37&lt;&gt;"",IF(Frais!F37&lt;&gt;"",IF(Frais!G37&lt;&gt;"","OK","Incomplet"),"Incomplet"),"Incomplet"))</f>
        <v>Incomplet</v>
      </c>
      <c r="AD39" s="18" t="str">
        <f>IF(Saisie!I36=data!$V$2,IF(Frais!M37&lt;&gt;"",IF(Frais!N37&lt;&gt;"",IF(Frais!N37=data!$T$2,IF(Frais!Q37=data!$T$2,"OK",IF(Frais!R37&lt;&gt;"",IF(Frais!S37&lt;&gt;"","OK","Incomplet"),"Incomplet")),IF(Frais!O37&lt;&gt;"",IF(Frais!P37&lt;&gt;"",IF(Frais!Q37=data!$T$2,"OK",IF(Frais!R37&lt;&gt;"",IF(Frais!S37&lt;&gt;"","OK","Incomplet"),"Incomplet")),"Incomplet"),"Incomplet")),IF(Frais!O37&lt;&gt;"",IF(Frais!P37&lt;&gt;"","OK","Incomplet"),"Incomplet")),"Incomplet"),IF(Saisie!I36=data!$V$3,IF(Frais!M37&lt;&gt;"",IF(Frais!N37&lt;&gt;"",IF(Frais!N37=data!$T$2,IF(Frais!Q37=data!$T$2,"OK",IF(Frais!R37&lt;&gt;"",IF(Frais!S37&lt;&gt;"","OK","Incomplet"),"Incomplet")),IF(Frais!O37&lt;&gt;"",IF(Frais!P37&lt;&gt;"",IF(Frais!Q37=data!$T$2,"OK",IF(Frais!R37&lt;&gt;"",IF(Frais!S37&lt;&gt;"","OK","Incomplet"),"Incomplet")),"Incomplet"),"Incomplet")),IF(Frais!O37&lt;&gt;"",IF(Frais!P37&lt;&gt;"","OK","Incomplet"),"Incomplet")),"Incomplet"),IF(Frais!I37&lt;&gt;"",IF(Frais!J37&lt;&gt;"",IF(Frais!J37=data!$T$2,"OK",IF(Frais!J37&lt;&gt;"",IF(Frais!K37&lt;&gt;"",IF(Frais!L37&lt;&gt;"","OK","Incomplet"),"Incomplet"),"Incomplet")),"Incomplet"),"Incomplet")))</f>
        <v>Incomplet</v>
      </c>
      <c r="AE39" s="18" t="str">
        <f>IF(Frais!U37&lt;&gt;"",IF(Frais!V37&lt;&gt;"",IF(Frais!W37&lt;&gt;"","OK","Incomplet"),"Incomplet"),"OK")</f>
        <v>OK</v>
      </c>
    </row>
    <row r="40" spans="7:31" ht="16.5" thickBot="1">
      <c r="G40">
        <v>39</v>
      </c>
      <c r="I40" t="s">
        <v>165</v>
      </c>
      <c r="W40" s="119">
        <v>0.5625</v>
      </c>
      <c r="Y40" s="119">
        <v>0.79166666666666696</v>
      </c>
      <c r="Z40" s="19">
        <v>0.39583333333333398</v>
      </c>
      <c r="AC40" t="str">
        <f>IF(Frais!D38=data!$T$2,"OK",IF(Frais!E38&lt;&gt;"",IF(Frais!F38&lt;&gt;"",IF(Frais!G38&lt;&gt;"","OK","Incomplet"),"Incomplet"),"Incomplet"))</f>
        <v>Incomplet</v>
      </c>
      <c r="AD40" s="18" t="str">
        <f>IF(Saisie!I37=data!$V$2,IF(Frais!M38&lt;&gt;"",IF(Frais!N38&lt;&gt;"",IF(Frais!N38=data!$T$2,IF(Frais!Q38=data!$T$2,"OK",IF(Frais!R38&lt;&gt;"",IF(Frais!S38&lt;&gt;"","OK","Incomplet"),"Incomplet")),IF(Frais!O38&lt;&gt;"",IF(Frais!P38&lt;&gt;"",IF(Frais!Q38=data!$T$2,"OK",IF(Frais!R38&lt;&gt;"",IF(Frais!S38&lt;&gt;"","OK","Incomplet"),"Incomplet")),"Incomplet"),"Incomplet")),IF(Frais!O38&lt;&gt;"",IF(Frais!P38&lt;&gt;"","OK","Incomplet"),"Incomplet")),"Incomplet"),IF(Saisie!I37=data!$V$3,IF(Frais!M38&lt;&gt;"",IF(Frais!N38&lt;&gt;"",IF(Frais!N38=data!$T$2,IF(Frais!Q38=data!$T$2,"OK",IF(Frais!R38&lt;&gt;"",IF(Frais!S38&lt;&gt;"","OK","Incomplet"),"Incomplet")),IF(Frais!O38&lt;&gt;"",IF(Frais!P38&lt;&gt;"",IF(Frais!Q38=data!$T$2,"OK",IF(Frais!R38&lt;&gt;"",IF(Frais!S38&lt;&gt;"","OK","Incomplet"),"Incomplet")),"Incomplet"),"Incomplet")),IF(Frais!O38&lt;&gt;"",IF(Frais!P38&lt;&gt;"","OK","Incomplet"),"Incomplet")),"Incomplet"),IF(Frais!I38&lt;&gt;"",IF(Frais!J38&lt;&gt;"",IF(Frais!J38=data!$T$2,"OK",IF(Frais!J38&lt;&gt;"",IF(Frais!K38&lt;&gt;"",IF(Frais!L38&lt;&gt;"","OK","Incomplet"),"Incomplet"),"Incomplet")),"Incomplet"),"Incomplet")))</f>
        <v>Incomplet</v>
      </c>
      <c r="AE40" s="18" t="str">
        <f>IF(Frais!U38&lt;&gt;"",IF(Frais!V38&lt;&gt;"",IF(Frais!W38&lt;&gt;"","OK","Incomplet"),"Incomplet"),"OK")</f>
        <v>OK</v>
      </c>
    </row>
    <row r="41" spans="7:31" ht="16.5" thickBot="1">
      <c r="G41">
        <v>40</v>
      </c>
      <c r="I41" t="s">
        <v>166</v>
      </c>
      <c r="W41" s="119">
        <v>0.57291666666666696</v>
      </c>
      <c r="Y41" s="19">
        <v>0.80208333333333404</v>
      </c>
      <c r="Z41" s="119">
        <v>0.40625</v>
      </c>
      <c r="AC41" t="str">
        <f>IF(Frais!D39=data!$T$2,"OK",IF(Frais!E39&lt;&gt;"",IF(Frais!F39&lt;&gt;"",IF(Frais!G39&lt;&gt;"","OK","Incomplet"),"Incomplet"),"Incomplet"))</f>
        <v>Incomplet</v>
      </c>
      <c r="AD41" s="18" t="str">
        <f>IF(Saisie!I38=data!$V$2,IF(Frais!M39&lt;&gt;"",IF(Frais!N39&lt;&gt;"",IF(Frais!N39=data!$T$2,IF(Frais!Q39=data!$T$2,"OK",IF(Frais!R39&lt;&gt;"",IF(Frais!S39&lt;&gt;"","OK","Incomplet"),"Incomplet")),IF(Frais!O39&lt;&gt;"",IF(Frais!P39&lt;&gt;"",IF(Frais!Q39=data!$T$2,"OK",IF(Frais!R39&lt;&gt;"",IF(Frais!S39&lt;&gt;"","OK","Incomplet"),"Incomplet")),"Incomplet"),"Incomplet")),IF(Frais!O39&lt;&gt;"",IF(Frais!P39&lt;&gt;"","OK","Incomplet"),"Incomplet")),"Incomplet"),IF(Saisie!I38=data!$V$3,IF(Frais!M39&lt;&gt;"",IF(Frais!N39&lt;&gt;"",IF(Frais!N39=data!$T$2,IF(Frais!Q39=data!$T$2,"OK",IF(Frais!R39&lt;&gt;"",IF(Frais!S39&lt;&gt;"","OK","Incomplet"),"Incomplet")),IF(Frais!O39&lt;&gt;"",IF(Frais!P39&lt;&gt;"",IF(Frais!Q39=data!$T$2,"OK",IF(Frais!R39&lt;&gt;"",IF(Frais!S39&lt;&gt;"","OK","Incomplet"),"Incomplet")),"Incomplet"),"Incomplet")),IF(Frais!O39&lt;&gt;"",IF(Frais!P39&lt;&gt;"","OK","Incomplet"),"Incomplet")),"Incomplet"),IF(Frais!I39&lt;&gt;"",IF(Frais!J39&lt;&gt;"",IF(Frais!J39=data!$T$2,"OK",IF(Frais!J39&lt;&gt;"",IF(Frais!K39&lt;&gt;"",IF(Frais!L39&lt;&gt;"","OK","Incomplet"),"Incomplet"),"Incomplet")),"Incomplet"),"Incomplet")))</f>
        <v>Incomplet</v>
      </c>
      <c r="AE41" s="18" t="str">
        <f>IF(Frais!U39&lt;&gt;"",IF(Frais!V39&lt;&gt;"",IF(Frais!W39&lt;&gt;"","OK","Incomplet"),"Incomplet"),"OK")</f>
        <v>OK</v>
      </c>
    </row>
    <row r="42" spans="7:31" ht="15">
      <c r="G42">
        <v>41</v>
      </c>
      <c r="I42" t="s">
        <v>167</v>
      </c>
      <c r="W42" s="19">
        <v>0.58333333333333404</v>
      </c>
      <c r="Y42" s="119">
        <v>0.8125</v>
      </c>
      <c r="Z42" s="119">
        <v>0.41666666666666702</v>
      </c>
    </row>
    <row r="43" spans="7:31" ht="15">
      <c r="G43">
        <v>42</v>
      </c>
      <c r="I43" t="s">
        <v>168</v>
      </c>
      <c r="W43" s="119">
        <v>0.59375</v>
      </c>
      <c r="Y43" s="119">
        <v>0.82291666666666696</v>
      </c>
      <c r="Z43" s="19">
        <v>0.42708333333333398</v>
      </c>
    </row>
    <row r="44" spans="7:31" ht="15">
      <c r="G44">
        <v>43</v>
      </c>
      <c r="I44" t="s">
        <v>169</v>
      </c>
      <c r="W44" s="119">
        <v>0.60416666666666696</v>
      </c>
      <c r="Y44" s="19">
        <v>0.83333333333333404</v>
      </c>
      <c r="Z44" s="119">
        <v>0.4375</v>
      </c>
    </row>
    <row r="45" spans="7:31" ht="15">
      <c r="G45">
        <v>44</v>
      </c>
      <c r="I45" t="s">
        <v>170</v>
      </c>
      <c r="W45" s="19">
        <v>0.61458333333333404</v>
      </c>
      <c r="Y45" s="119">
        <v>0.84375</v>
      </c>
      <c r="Z45" s="119">
        <v>0.44791666666666702</v>
      </c>
    </row>
    <row r="46" spans="7:31" ht="15">
      <c r="G46">
        <v>45</v>
      </c>
      <c r="I46" t="s">
        <v>171</v>
      </c>
      <c r="W46" s="119">
        <v>0.625</v>
      </c>
      <c r="Y46" s="119">
        <v>0.85416666666666696</v>
      </c>
      <c r="Z46" s="19">
        <v>0.45833333333333398</v>
      </c>
    </row>
    <row r="47" spans="7:31" ht="15">
      <c r="G47">
        <v>46</v>
      </c>
      <c r="I47" t="s">
        <v>172</v>
      </c>
      <c r="W47" s="119">
        <v>0.63541666666666696</v>
      </c>
      <c r="Y47" s="19">
        <v>0.86458333333333404</v>
      </c>
      <c r="Z47" s="119">
        <v>0.46875</v>
      </c>
    </row>
    <row r="48" spans="7:31" ht="15">
      <c r="G48">
        <v>47</v>
      </c>
      <c r="I48" t="s">
        <v>173</v>
      </c>
      <c r="W48" s="19">
        <v>0.64583333333333404</v>
      </c>
      <c r="Y48" s="119">
        <v>0.875</v>
      </c>
      <c r="Z48" s="119">
        <v>0.47916666666666702</v>
      </c>
    </row>
    <row r="49" spans="7:26" ht="15">
      <c r="G49">
        <v>48</v>
      </c>
      <c r="I49" t="s">
        <v>174</v>
      </c>
      <c r="W49" s="119">
        <v>0.65625</v>
      </c>
      <c r="Y49" s="119">
        <v>0.88541666666666696</v>
      </c>
      <c r="Z49" s="19">
        <v>0.48958333333333398</v>
      </c>
    </row>
    <row r="50" spans="7:26" ht="15">
      <c r="G50">
        <v>49</v>
      </c>
      <c r="I50" t="s">
        <v>175</v>
      </c>
      <c r="W50" s="119">
        <v>0.66666666666666696</v>
      </c>
      <c r="Y50" s="19">
        <v>0.89583333333333404</v>
      </c>
      <c r="Z50" s="119">
        <v>0.5</v>
      </c>
    </row>
    <row r="51" spans="7:26" ht="15">
      <c r="G51">
        <v>50</v>
      </c>
      <c r="I51" t="s">
        <v>176</v>
      </c>
      <c r="W51" s="19">
        <v>0.67708333333333404</v>
      </c>
      <c r="Y51" s="119">
        <v>0.90625</v>
      </c>
      <c r="Z51" s="119">
        <v>0.51041666666666696</v>
      </c>
    </row>
    <row r="52" spans="7:26" ht="15">
      <c r="I52" t="s">
        <v>177</v>
      </c>
      <c r="W52" s="119">
        <v>0.6875</v>
      </c>
      <c r="Y52" s="119">
        <v>0.91666666666666696</v>
      </c>
      <c r="Z52" s="19">
        <v>0.52083333333333404</v>
      </c>
    </row>
    <row r="53" spans="7:26">
      <c r="W53" s="119">
        <v>0.69791666666666696</v>
      </c>
      <c r="Y53" s="19">
        <v>0.92708333333333404</v>
      </c>
      <c r="Z53" s="119">
        <v>0.53125</v>
      </c>
    </row>
    <row r="54" spans="7:26">
      <c r="W54" s="19">
        <v>0.70833333333333404</v>
      </c>
      <c r="Y54" s="119">
        <v>0.9375</v>
      </c>
      <c r="Z54" s="119">
        <v>0.54166666666666696</v>
      </c>
    </row>
    <row r="55" spans="7:26">
      <c r="W55" s="119">
        <v>0.71875</v>
      </c>
      <c r="Y55" s="119">
        <v>0.94791666666666696</v>
      </c>
      <c r="Z55" s="19">
        <v>0.55208333333333404</v>
      </c>
    </row>
    <row r="56" spans="7:26">
      <c r="W56" s="119">
        <v>0.72916666666666696</v>
      </c>
      <c r="Y56" s="19">
        <v>0.95833333333333404</v>
      </c>
      <c r="Z56" s="119">
        <v>0.5625</v>
      </c>
    </row>
    <row r="57" spans="7:26">
      <c r="W57" s="19">
        <v>0.73958333333333404</v>
      </c>
      <c r="Y57" s="119">
        <v>0.96875</v>
      </c>
      <c r="Z57" s="119">
        <v>0.57291666666666696</v>
      </c>
    </row>
    <row r="58" spans="7:26">
      <c r="W58" s="119">
        <v>0.75</v>
      </c>
      <c r="Y58" s="119">
        <v>0.97916666666666696</v>
      </c>
      <c r="Z58" s="19">
        <v>0.58333333333333404</v>
      </c>
    </row>
    <row r="59" spans="7:26">
      <c r="W59" s="119">
        <v>0.76041666666666696</v>
      </c>
      <c r="Y59" s="19">
        <v>0.98958333333333404</v>
      </c>
      <c r="Z59" s="119">
        <v>0.59375</v>
      </c>
    </row>
    <row r="60" spans="7:26">
      <c r="W60" s="19">
        <v>0.77083333333333404</v>
      </c>
      <c r="Y60" s="119">
        <v>0</v>
      </c>
      <c r="Z60" s="119">
        <v>0.60416666666666696</v>
      </c>
    </row>
    <row r="61" spans="7:26">
      <c r="W61" s="119">
        <v>0.78125</v>
      </c>
      <c r="Y61" s="119">
        <v>1.0416666666666666E-2</v>
      </c>
      <c r="Z61" s="19">
        <v>0.61458333333333404</v>
      </c>
    </row>
    <row r="62" spans="7:26">
      <c r="W62" s="119">
        <v>0.79166666666666696</v>
      </c>
      <c r="Y62" s="19">
        <v>2.0833333333333332E-2</v>
      </c>
      <c r="Z62" s="119">
        <v>0.625</v>
      </c>
    </row>
    <row r="63" spans="7:26">
      <c r="W63" s="19">
        <v>0.80208333333333404</v>
      </c>
      <c r="Y63" s="119">
        <v>3.125E-2</v>
      </c>
      <c r="Z63" s="119">
        <v>0.63541666666666696</v>
      </c>
    </row>
    <row r="64" spans="7:26">
      <c r="W64" s="119">
        <v>0.8125</v>
      </c>
      <c r="Y64" s="119">
        <v>4.1666666666666699E-2</v>
      </c>
      <c r="Z64" s="19">
        <v>0.64583333333333404</v>
      </c>
    </row>
    <row r="65" spans="23:26">
      <c r="W65" s="119">
        <v>0.82291666666666696</v>
      </c>
      <c r="Y65" s="19">
        <v>5.2083333333333398E-2</v>
      </c>
      <c r="Z65" s="119">
        <v>0.65625</v>
      </c>
    </row>
    <row r="66" spans="23:26">
      <c r="W66" s="19">
        <v>0.83333333333333404</v>
      </c>
      <c r="Y66" s="119">
        <v>6.25E-2</v>
      </c>
      <c r="Z66" s="119">
        <v>0.66666666666666696</v>
      </c>
    </row>
    <row r="67" spans="23:26">
      <c r="W67" s="119">
        <v>0.84375</v>
      </c>
      <c r="Y67" s="119">
        <v>7.2916666666666699E-2</v>
      </c>
      <c r="Z67" s="19">
        <v>0.67708333333333404</v>
      </c>
    </row>
    <row r="68" spans="23:26">
      <c r="W68" s="119">
        <v>0.85416666666666696</v>
      </c>
      <c r="Y68" s="19">
        <v>8.3333333333333398E-2</v>
      </c>
      <c r="Z68" s="119">
        <v>0.6875</v>
      </c>
    </row>
    <row r="69" spans="23:26">
      <c r="W69" s="19">
        <v>0.86458333333333404</v>
      </c>
      <c r="Y69" s="119">
        <v>9.375E-2</v>
      </c>
      <c r="Z69" s="119">
        <v>0.69791666666666696</v>
      </c>
    </row>
    <row r="70" spans="23:26">
      <c r="W70" s="119">
        <v>0.875</v>
      </c>
      <c r="Y70" s="119">
        <v>0.104166666666667</v>
      </c>
      <c r="Z70" s="19">
        <v>0.70833333333333404</v>
      </c>
    </row>
    <row r="71" spans="23:26">
      <c r="W71" s="119">
        <v>0.88541666666666696</v>
      </c>
      <c r="Y71" s="19">
        <v>0.11458333333333399</v>
      </c>
      <c r="Z71" s="119">
        <v>0.71875</v>
      </c>
    </row>
    <row r="72" spans="23:26">
      <c r="W72" s="19">
        <v>0.89583333333333404</v>
      </c>
      <c r="Y72" s="119">
        <v>0.125</v>
      </c>
      <c r="Z72" s="119">
        <v>0.72916666666666696</v>
      </c>
    </row>
    <row r="73" spans="23:26">
      <c r="W73" s="119">
        <v>0.90625</v>
      </c>
      <c r="Y73" s="119">
        <v>0.13541666666666699</v>
      </c>
      <c r="Z73" s="19">
        <v>0.73958333333333404</v>
      </c>
    </row>
    <row r="74" spans="23:26">
      <c r="W74" s="119">
        <v>0.91666666666666696</v>
      </c>
      <c r="Y74" s="19">
        <v>0.14583333333333401</v>
      </c>
      <c r="Z74" s="119">
        <v>0.75</v>
      </c>
    </row>
    <row r="75" spans="23:26">
      <c r="W75" s="19">
        <v>0.92708333333333404</v>
      </c>
      <c r="Y75" s="119">
        <v>0.15625</v>
      </c>
      <c r="Z75" s="119">
        <v>0.76041666666666696</v>
      </c>
    </row>
    <row r="76" spans="23:26">
      <c r="W76" s="119">
        <v>0.9375</v>
      </c>
      <c r="Y76" s="119">
        <v>0.16666666666666699</v>
      </c>
      <c r="Z76" s="19">
        <v>0.77083333333333404</v>
      </c>
    </row>
    <row r="77" spans="23:26">
      <c r="W77" s="119">
        <v>0.94791666666666696</v>
      </c>
      <c r="Y77" s="19">
        <v>0.17708333333333401</v>
      </c>
      <c r="Z77" s="119">
        <v>0.78125</v>
      </c>
    </row>
    <row r="78" spans="23:26">
      <c r="W78" s="19">
        <v>0.95833333333333404</v>
      </c>
      <c r="Y78" s="119">
        <v>0.1875</v>
      </c>
      <c r="Z78" s="119">
        <v>0.79166666666666696</v>
      </c>
    </row>
    <row r="79" spans="23:26">
      <c r="W79" s="119">
        <v>0.96875</v>
      </c>
      <c r="Y79" s="119">
        <v>0.19791666666666699</v>
      </c>
      <c r="Z79" s="19">
        <v>0.80208333333333404</v>
      </c>
    </row>
    <row r="80" spans="23:26">
      <c r="W80" s="119">
        <v>0.97916666666666696</v>
      </c>
      <c r="Y80" s="19">
        <v>0.20833333333333401</v>
      </c>
      <c r="Z80" s="119">
        <v>0.8125</v>
      </c>
    </row>
    <row r="81" spans="23:26">
      <c r="W81" s="19">
        <v>0.98958333333333404</v>
      </c>
      <c r="Y81" s="119">
        <v>0.21875</v>
      </c>
      <c r="Z81" s="119">
        <v>0.82291666666666696</v>
      </c>
    </row>
    <row r="82" spans="23:26">
      <c r="W82" s="119">
        <v>0</v>
      </c>
      <c r="Y82" s="119">
        <v>0.22916666666666699</v>
      </c>
      <c r="Z82" s="19">
        <v>0.83333333333333404</v>
      </c>
    </row>
    <row r="83" spans="23:26">
      <c r="W83" s="119">
        <v>1.0416666666666666E-2</v>
      </c>
      <c r="Y83" s="19">
        <v>0.23958333333333401</v>
      </c>
      <c r="Z83" s="119">
        <v>0.84375</v>
      </c>
    </row>
    <row r="84" spans="23:26">
      <c r="W84" s="19">
        <v>2.0833333333333332E-2</v>
      </c>
      <c r="Y84" s="119">
        <v>0.25</v>
      </c>
      <c r="Z84" s="119">
        <v>0.85416666666666696</v>
      </c>
    </row>
    <row r="85" spans="23:26">
      <c r="W85" s="119">
        <v>3.125E-2</v>
      </c>
      <c r="Y85" s="119">
        <v>0.26041666666666702</v>
      </c>
      <c r="Z85" s="19">
        <v>0.86458333333333404</v>
      </c>
    </row>
    <row r="86" spans="23:26">
      <c r="W86" s="119">
        <v>4.1666666666666699E-2</v>
      </c>
      <c r="Y86" s="19">
        <v>0.27083333333333398</v>
      </c>
      <c r="Z86" s="119">
        <v>0.875</v>
      </c>
    </row>
    <row r="87" spans="23:26">
      <c r="W87" s="19">
        <v>5.2083333333333398E-2</v>
      </c>
      <c r="Y87" s="119">
        <v>0.28125</v>
      </c>
      <c r="Z87" s="119">
        <v>0.88541666666666696</v>
      </c>
    </row>
    <row r="88" spans="23:26">
      <c r="W88" s="119">
        <v>6.25E-2</v>
      </c>
      <c r="Y88" s="119">
        <v>0.29166666666666702</v>
      </c>
      <c r="Z88" s="19">
        <v>0.89583333333333404</v>
      </c>
    </row>
    <row r="89" spans="23:26">
      <c r="W89" s="119">
        <v>7.2916666666666699E-2</v>
      </c>
      <c r="Y89" s="19">
        <v>0.30208333333333398</v>
      </c>
      <c r="Z89" s="119">
        <v>0.90625</v>
      </c>
    </row>
    <row r="90" spans="23:26">
      <c r="W90" s="19">
        <v>8.3333333333333398E-2</v>
      </c>
      <c r="Y90" s="119">
        <v>0.3125</v>
      </c>
      <c r="Z90" s="119">
        <v>0.91666666666666696</v>
      </c>
    </row>
    <row r="91" spans="23:26">
      <c r="W91" s="119">
        <v>9.375E-2</v>
      </c>
      <c r="Y91" s="119">
        <v>0.32291666666666702</v>
      </c>
      <c r="Z91" s="19">
        <v>0.92708333333333404</v>
      </c>
    </row>
    <row r="92" spans="23:26">
      <c r="W92" s="119">
        <v>0.104166666666667</v>
      </c>
      <c r="Y92" s="19">
        <v>0.33333333333333398</v>
      </c>
      <c r="Z92" s="119">
        <v>0.9375</v>
      </c>
    </row>
    <row r="93" spans="23:26">
      <c r="W93" s="19">
        <v>0.11458333333333399</v>
      </c>
      <c r="Y93" s="119">
        <v>0.34375</v>
      </c>
      <c r="Z93" s="119">
        <v>0.94791666666666696</v>
      </c>
    </row>
    <row r="94" spans="23:26">
      <c r="W94" s="119">
        <v>0.125</v>
      </c>
      <c r="Y94" s="119">
        <v>0.35416666666666702</v>
      </c>
      <c r="Z94" s="19">
        <v>0.95833333333333404</v>
      </c>
    </row>
    <row r="95" spans="23:26">
      <c r="W95" s="119">
        <v>0.13541666666666699</v>
      </c>
      <c r="Y95" s="19">
        <v>0.36458333333333398</v>
      </c>
      <c r="Z95" s="119">
        <v>0.96875</v>
      </c>
    </row>
    <row r="96" spans="23:26">
      <c r="W96" s="19">
        <v>0.14583333333333401</v>
      </c>
      <c r="Y96" s="119">
        <v>0.375</v>
      </c>
      <c r="Z96" s="119">
        <v>0.97916666666666696</v>
      </c>
    </row>
    <row r="97" spans="23:26">
      <c r="W97" s="119">
        <v>0.15625</v>
      </c>
      <c r="Y97" s="119">
        <v>0.38541666666666702</v>
      </c>
      <c r="Z97" s="19">
        <v>0.98958333333333404</v>
      </c>
    </row>
    <row r="100" spans="23:26">
      <c r="W100" s="19"/>
    </row>
  </sheetData>
  <sheetProtection selectLockedCells="1"/>
  <autoFilter ref="I1:I43" xr:uid="{4A4770A3-8AB7-4AE0-9CE3-6BA2F4ABA24B}">
    <sortState ref="I2:I37">
      <sortCondition ref="I1"/>
    </sortState>
  </autoFilter>
  <mergeCells count="3">
    <mergeCell ref="N1:O1"/>
    <mergeCell ref="L1:M1"/>
    <mergeCell ref="P1:Q1"/>
  </mergeCells>
  <phoneticPr fontId="2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3</vt:i4>
      </vt:variant>
    </vt:vector>
  </HeadingPairs>
  <TitlesOfParts>
    <vt:vector size="8" baseType="lpstr">
      <vt:lpstr>Bilan</vt:lpstr>
      <vt:lpstr>Saisie</vt:lpstr>
      <vt:lpstr>Frais</vt:lpstr>
      <vt:lpstr>Extraction</vt:lpstr>
      <vt:lpstr>data</vt:lpstr>
      <vt:lpstr>l_mission</vt:lpstr>
      <vt:lpstr>p_mission</vt:lpstr>
      <vt:lpstr>Bilan!Zone_d_impression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Thomas Gayraud</dc:creator>
  <cp:lastModifiedBy>Thomas Gayraud</cp:lastModifiedBy>
  <cp:lastPrinted>2019-09-26T09:12:02Z</cp:lastPrinted>
  <dcterms:created xsi:type="dcterms:W3CDTF">2019-04-18T14:12:24Z</dcterms:created>
  <dcterms:modified xsi:type="dcterms:W3CDTF">2019-09-27T12:18:19Z</dcterms:modified>
</cp:coreProperties>
</file>