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Greffe archives dématérialisation PJ   JWiart\EXERCICE 2018\"/>
    </mc:Choice>
  </mc:AlternateContent>
  <bookViews>
    <workbookView xWindow="0" yWindow="0" windowWidth="25200" windowHeight="11850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J26" i="1" l="1"/>
  <c r="EI26" i="1"/>
  <c r="DK26" i="1"/>
  <c r="DD26" i="1"/>
  <c r="CQ26" i="1"/>
  <c r="CK26" i="1"/>
  <c r="CF26" i="1"/>
  <c r="CD26" i="1"/>
  <c r="CB26" i="1"/>
  <c r="BZ26" i="1"/>
  <c r="CH26" i="1" s="1"/>
  <c r="BX26" i="1"/>
  <c r="BT26" i="1"/>
  <c r="BS26" i="1"/>
  <c r="BR26" i="1"/>
  <c r="BP26" i="1"/>
  <c r="BO26" i="1"/>
  <c r="BN26" i="1"/>
  <c r="BM26" i="1"/>
  <c r="BL26" i="1"/>
  <c r="BV26" i="1" s="1"/>
  <c r="BW26" i="1" s="1"/>
  <c r="BK26" i="1"/>
  <c r="BJ26" i="1"/>
  <c r="BH26" i="1"/>
  <c r="BF26" i="1"/>
  <c r="AO26" i="1"/>
  <c r="CG26" i="1" s="1"/>
  <c r="AM26" i="1"/>
  <c r="CE26" i="1" s="1"/>
  <c r="AK26" i="1"/>
  <c r="CC26" i="1" s="1"/>
  <c r="AI26" i="1"/>
  <c r="CA26" i="1" s="1"/>
  <c r="AG26" i="1"/>
  <c r="BY26" i="1" s="1"/>
  <c r="P26" i="1"/>
  <c r="BI26" i="1" s="1"/>
  <c r="N26" i="1"/>
  <c r="BG26" i="1" s="1"/>
  <c r="G26" i="1"/>
  <c r="DE26" i="1" s="1"/>
  <c r="DI26" i="1" s="1"/>
  <c r="E26" i="1"/>
  <c r="C26" i="1"/>
  <c r="EJ25" i="1"/>
  <c r="EI25" i="1"/>
  <c r="DK25" i="1"/>
  <c r="DH25" i="1"/>
  <c r="DD25" i="1"/>
  <c r="CQ25" i="1"/>
  <c r="CK25" i="1"/>
  <c r="CF25" i="1"/>
  <c r="CD25" i="1"/>
  <c r="CB25" i="1"/>
  <c r="BZ25" i="1"/>
  <c r="BX25" i="1"/>
  <c r="CH25" i="1" s="1"/>
  <c r="BT25" i="1"/>
  <c r="BS25" i="1"/>
  <c r="BR25" i="1"/>
  <c r="BP25" i="1"/>
  <c r="BO25" i="1"/>
  <c r="BN25" i="1"/>
  <c r="BM25" i="1"/>
  <c r="BL25" i="1"/>
  <c r="BV25" i="1" s="1"/>
  <c r="BW25" i="1" s="1"/>
  <c r="BK25" i="1"/>
  <c r="BJ25" i="1"/>
  <c r="BH25" i="1"/>
  <c r="BF25" i="1"/>
  <c r="AO25" i="1"/>
  <c r="CG25" i="1" s="1"/>
  <c r="AM25" i="1"/>
  <c r="CE25" i="1" s="1"/>
  <c r="AK25" i="1"/>
  <c r="CC25" i="1" s="1"/>
  <c r="AI25" i="1"/>
  <c r="CA25" i="1" s="1"/>
  <c r="AG25" i="1"/>
  <c r="BY25" i="1" s="1"/>
  <c r="CI25" i="1" s="1"/>
  <c r="P25" i="1"/>
  <c r="BI25" i="1" s="1"/>
  <c r="N25" i="1"/>
  <c r="BG25" i="1" s="1"/>
  <c r="G25" i="1"/>
  <c r="DE25" i="1" s="1"/>
  <c r="DI25" i="1" s="1"/>
  <c r="E25" i="1"/>
  <c r="C25" i="1"/>
  <c r="EJ24" i="1"/>
  <c r="EI24" i="1"/>
  <c r="DK24" i="1"/>
  <c r="DD24" i="1"/>
  <c r="CQ24" i="1"/>
  <c r="CL24" i="1"/>
  <c r="CF24" i="1"/>
  <c r="CD24" i="1"/>
  <c r="CB24" i="1"/>
  <c r="BZ24" i="1"/>
  <c r="BX24" i="1"/>
  <c r="CH24" i="1" s="1"/>
  <c r="BT24" i="1"/>
  <c r="BS24" i="1"/>
  <c r="BR24" i="1"/>
  <c r="BP24" i="1"/>
  <c r="BO24" i="1"/>
  <c r="BN24" i="1"/>
  <c r="BM24" i="1"/>
  <c r="BL24" i="1"/>
  <c r="BV24" i="1" s="1"/>
  <c r="BW24" i="1" s="1"/>
  <c r="BK24" i="1"/>
  <c r="BJ24" i="1"/>
  <c r="BI24" i="1"/>
  <c r="BH24" i="1"/>
  <c r="BG24" i="1"/>
  <c r="BF24" i="1"/>
  <c r="AO24" i="1"/>
  <c r="CG24" i="1" s="1"/>
  <c r="AM24" i="1"/>
  <c r="CE24" i="1" s="1"/>
  <c r="AK24" i="1"/>
  <c r="CC24" i="1" s="1"/>
  <c r="AI24" i="1"/>
  <c r="CA24" i="1" s="1"/>
  <c r="AG24" i="1"/>
  <c r="BY24" i="1" s="1"/>
  <c r="CI24" i="1" s="1"/>
  <c r="CJ24" i="1" s="1"/>
  <c r="CK24" i="1" s="1"/>
  <c r="CM24" i="1" s="1"/>
  <c r="AY24" i="1" s="1"/>
  <c r="G24" i="1"/>
  <c r="DE24" i="1" s="1"/>
  <c r="DI24" i="1" s="1"/>
  <c r="E24" i="1"/>
  <c r="C24" i="1"/>
  <c r="EJ23" i="1"/>
  <c r="EI23" i="1"/>
  <c r="DK23" i="1"/>
  <c r="DD23" i="1"/>
  <c r="CQ23" i="1"/>
  <c r="CL23" i="1"/>
  <c r="CF23" i="1"/>
  <c r="CD23" i="1"/>
  <c r="CB23" i="1"/>
  <c r="BZ23" i="1"/>
  <c r="BX23" i="1"/>
  <c r="CH23" i="1" s="1"/>
  <c r="BT23" i="1"/>
  <c r="BS23" i="1"/>
  <c r="BR23" i="1"/>
  <c r="BP23" i="1"/>
  <c r="BO23" i="1"/>
  <c r="BN23" i="1"/>
  <c r="BM23" i="1"/>
  <c r="BL23" i="1"/>
  <c r="BV23" i="1" s="1"/>
  <c r="BW23" i="1" s="1"/>
  <c r="BK23" i="1"/>
  <c r="BJ23" i="1"/>
  <c r="BI23" i="1"/>
  <c r="BH23" i="1"/>
  <c r="BG23" i="1"/>
  <c r="BF23" i="1"/>
  <c r="AO23" i="1"/>
  <c r="CG23" i="1" s="1"/>
  <c r="AM23" i="1"/>
  <c r="CE23" i="1" s="1"/>
  <c r="AK23" i="1"/>
  <c r="CC23" i="1" s="1"/>
  <c r="AI23" i="1"/>
  <c r="CA23" i="1" s="1"/>
  <c r="AG23" i="1"/>
  <c r="BY23" i="1" s="1"/>
  <c r="CI23" i="1" s="1"/>
  <c r="G23" i="1"/>
  <c r="DE23" i="1" s="1"/>
  <c r="DI23" i="1" s="1"/>
  <c r="E23" i="1"/>
  <c r="C23" i="1"/>
  <c r="EJ22" i="1"/>
  <c r="EI22" i="1"/>
  <c r="DK22" i="1"/>
  <c r="DD22" i="1"/>
  <c r="CK22" i="1"/>
  <c r="CG22" i="1"/>
  <c r="CF22" i="1"/>
  <c r="CD22" i="1"/>
  <c r="CC22" i="1"/>
  <c r="CB22" i="1"/>
  <c r="BZ22" i="1"/>
  <c r="BY22" i="1"/>
  <c r="BX22" i="1"/>
  <c r="CH22" i="1" s="1"/>
  <c r="BT22" i="1"/>
  <c r="BS22" i="1"/>
  <c r="BR22" i="1"/>
  <c r="BP22" i="1"/>
  <c r="BO22" i="1"/>
  <c r="BN22" i="1"/>
  <c r="BM22" i="1"/>
  <c r="BL22" i="1"/>
  <c r="BV22" i="1" s="1"/>
  <c r="BW22" i="1" s="1"/>
  <c r="BK22" i="1"/>
  <c r="BJ22" i="1"/>
  <c r="BH22" i="1"/>
  <c r="BG22" i="1"/>
  <c r="BF22" i="1"/>
  <c r="AO22" i="1"/>
  <c r="AM22" i="1"/>
  <c r="CE22" i="1" s="1"/>
  <c r="AK22" i="1"/>
  <c r="AI22" i="1"/>
  <c r="CA22" i="1" s="1"/>
  <c r="AG22" i="1"/>
  <c r="P22" i="1"/>
  <c r="BI22" i="1" s="1"/>
  <c r="N22" i="1"/>
  <c r="G22" i="1"/>
  <c r="DE22" i="1" s="1"/>
  <c r="DI22" i="1" s="1"/>
  <c r="E22" i="1"/>
  <c r="C22" i="1"/>
  <c r="EJ21" i="1"/>
  <c r="EI21" i="1"/>
  <c r="DK21" i="1"/>
  <c r="DD21" i="1"/>
  <c r="CK21" i="1"/>
  <c r="CG21" i="1"/>
  <c r="CF21" i="1"/>
  <c r="CD21" i="1"/>
  <c r="CC21" i="1"/>
  <c r="CB21" i="1"/>
  <c r="BZ21" i="1"/>
  <c r="BY21" i="1"/>
  <c r="BX21" i="1"/>
  <c r="CH21" i="1" s="1"/>
  <c r="BT21" i="1"/>
  <c r="BS21" i="1"/>
  <c r="BR21" i="1"/>
  <c r="BP21" i="1"/>
  <c r="BO21" i="1"/>
  <c r="BN21" i="1"/>
  <c r="BM21" i="1"/>
  <c r="BL21" i="1"/>
  <c r="BV21" i="1" s="1"/>
  <c r="BW21" i="1" s="1"/>
  <c r="BK21" i="1"/>
  <c r="BJ21" i="1"/>
  <c r="BH21" i="1"/>
  <c r="BG21" i="1"/>
  <c r="BF21" i="1"/>
  <c r="AO21" i="1"/>
  <c r="AM21" i="1"/>
  <c r="CE21" i="1" s="1"/>
  <c r="AK21" i="1"/>
  <c r="AI21" i="1"/>
  <c r="CA21" i="1" s="1"/>
  <c r="AG21" i="1"/>
  <c r="P21" i="1"/>
  <c r="BI21" i="1" s="1"/>
  <c r="N21" i="1"/>
  <c r="G21" i="1"/>
  <c r="CQ21" i="1" s="1"/>
  <c r="E21" i="1"/>
  <c r="C21" i="1"/>
  <c r="EJ20" i="1"/>
  <c r="EI20" i="1"/>
  <c r="DK20" i="1"/>
  <c r="DD20" i="1"/>
  <c r="CK20" i="1"/>
  <c r="CG20" i="1"/>
  <c r="CF20" i="1"/>
  <c r="CD20" i="1"/>
  <c r="CC20" i="1"/>
  <c r="CB20" i="1"/>
  <c r="BZ20" i="1"/>
  <c r="BY20" i="1"/>
  <c r="BX20" i="1"/>
  <c r="CH20" i="1" s="1"/>
  <c r="BT20" i="1"/>
  <c r="BS20" i="1"/>
  <c r="BR20" i="1"/>
  <c r="BP20" i="1"/>
  <c r="BO20" i="1"/>
  <c r="BN20" i="1"/>
  <c r="BM20" i="1"/>
  <c r="BL20" i="1"/>
  <c r="BV20" i="1" s="1"/>
  <c r="BW20" i="1" s="1"/>
  <c r="BK20" i="1"/>
  <c r="BJ20" i="1"/>
  <c r="BH20" i="1"/>
  <c r="BG20" i="1"/>
  <c r="BF20" i="1"/>
  <c r="AO20" i="1"/>
  <c r="AM20" i="1"/>
  <c r="CE20" i="1" s="1"/>
  <c r="AK20" i="1"/>
  <c r="AI20" i="1"/>
  <c r="CA20" i="1" s="1"/>
  <c r="AG20" i="1"/>
  <c r="P20" i="1"/>
  <c r="BI20" i="1" s="1"/>
  <c r="N20" i="1"/>
  <c r="G20" i="1"/>
  <c r="CQ20" i="1" s="1"/>
  <c r="E20" i="1"/>
  <c r="C20" i="1"/>
  <c r="EJ19" i="1"/>
  <c r="EI19" i="1"/>
  <c r="DK19" i="1"/>
  <c r="DD19" i="1"/>
  <c r="CL19" i="1"/>
  <c r="CG19" i="1"/>
  <c r="CF19" i="1"/>
  <c r="CD19" i="1"/>
  <c r="CC19" i="1"/>
  <c r="CB19" i="1"/>
  <c r="BZ19" i="1"/>
  <c r="BY19" i="1"/>
  <c r="BX19" i="1"/>
  <c r="CH19" i="1" s="1"/>
  <c r="BT19" i="1"/>
  <c r="BS19" i="1"/>
  <c r="BR19" i="1"/>
  <c r="BP19" i="1"/>
  <c r="BO19" i="1"/>
  <c r="BN19" i="1"/>
  <c r="BM19" i="1"/>
  <c r="BL19" i="1"/>
  <c r="BV19" i="1" s="1"/>
  <c r="BW19" i="1" s="1"/>
  <c r="BK19" i="1"/>
  <c r="BI19" i="1"/>
  <c r="BH19" i="1"/>
  <c r="BG19" i="1"/>
  <c r="BJ19" i="1" s="1"/>
  <c r="BF19" i="1"/>
  <c r="AO19" i="1"/>
  <c r="AM19" i="1"/>
  <c r="CE19" i="1" s="1"/>
  <c r="AK19" i="1"/>
  <c r="AI19" i="1"/>
  <c r="CA19" i="1" s="1"/>
  <c r="AG19" i="1"/>
  <c r="G19" i="1"/>
  <c r="CQ19" i="1" s="1"/>
  <c r="E19" i="1"/>
  <c r="C19" i="1"/>
  <c r="EJ18" i="1"/>
  <c r="EI18" i="1"/>
  <c r="DK18" i="1"/>
  <c r="DE18" i="1"/>
  <c r="DD18" i="1"/>
  <c r="CR18" i="1"/>
  <c r="CK18" i="1"/>
  <c r="CG18" i="1"/>
  <c r="CF18" i="1"/>
  <c r="CE18" i="1"/>
  <c r="CD18" i="1"/>
  <c r="CC18" i="1"/>
  <c r="CB18" i="1"/>
  <c r="CA18" i="1"/>
  <c r="BZ18" i="1"/>
  <c r="BY18" i="1"/>
  <c r="CI18" i="1" s="1"/>
  <c r="CJ18" i="1" s="1"/>
  <c r="CL18" i="1" s="1"/>
  <c r="BX18" i="1"/>
  <c r="CH18" i="1" s="1"/>
  <c r="BT18" i="1"/>
  <c r="BS18" i="1"/>
  <c r="BR18" i="1"/>
  <c r="BP18" i="1"/>
  <c r="BO18" i="1"/>
  <c r="BN18" i="1"/>
  <c r="BM18" i="1"/>
  <c r="BL18" i="1"/>
  <c r="BV18" i="1" s="1"/>
  <c r="BW18" i="1" s="1"/>
  <c r="BK18" i="1"/>
  <c r="BJ18" i="1"/>
  <c r="BH18" i="1"/>
  <c r="BG18" i="1"/>
  <c r="BF18" i="1"/>
  <c r="AO18" i="1"/>
  <c r="AM18" i="1"/>
  <c r="AK18" i="1"/>
  <c r="AI18" i="1"/>
  <c r="AG18" i="1"/>
  <c r="P18" i="1"/>
  <c r="BI18" i="1" s="1"/>
  <c r="N18" i="1"/>
  <c r="G18" i="1"/>
  <c r="CQ18" i="1" s="1"/>
  <c r="E18" i="1"/>
  <c r="C18" i="1"/>
  <c r="EJ17" i="1"/>
  <c r="EI17" i="1"/>
  <c r="DK17" i="1"/>
  <c r="DD17" i="1"/>
  <c r="CK17" i="1"/>
  <c r="CG17" i="1"/>
  <c r="CF17" i="1"/>
  <c r="CD17" i="1"/>
  <c r="CC17" i="1"/>
  <c r="CB17" i="1"/>
  <c r="BZ17" i="1"/>
  <c r="BY17" i="1"/>
  <c r="BX17" i="1"/>
  <c r="CH17" i="1" s="1"/>
  <c r="BT17" i="1"/>
  <c r="BS17" i="1"/>
  <c r="BR17" i="1"/>
  <c r="BP17" i="1"/>
  <c r="BO17" i="1"/>
  <c r="BN17" i="1"/>
  <c r="BM17" i="1"/>
  <c r="BL17" i="1"/>
  <c r="BV17" i="1" s="1"/>
  <c r="BW17" i="1" s="1"/>
  <c r="BK17" i="1"/>
  <c r="BJ17" i="1"/>
  <c r="BH17" i="1"/>
  <c r="BG17" i="1"/>
  <c r="BF17" i="1"/>
  <c r="AO17" i="1"/>
  <c r="AM17" i="1"/>
  <c r="CE17" i="1" s="1"/>
  <c r="AK17" i="1"/>
  <c r="AI17" i="1"/>
  <c r="CA17" i="1" s="1"/>
  <c r="CI17" i="1" s="1"/>
  <c r="CJ17" i="1" s="1"/>
  <c r="CL17" i="1" s="1"/>
  <c r="CM17" i="1" s="1"/>
  <c r="AY17" i="1" s="1"/>
  <c r="AG17" i="1"/>
  <c r="P17" i="1"/>
  <c r="BI17" i="1" s="1"/>
  <c r="N17" i="1"/>
  <c r="G17" i="1"/>
  <c r="CQ17" i="1" s="1"/>
  <c r="E17" i="1"/>
  <c r="C17" i="1"/>
  <c r="EJ16" i="1"/>
  <c r="EI16" i="1"/>
  <c r="DK16" i="1"/>
  <c r="DE16" i="1"/>
  <c r="DD16" i="1"/>
  <c r="CR16" i="1"/>
  <c r="CL16" i="1"/>
  <c r="CG16" i="1"/>
  <c r="CF16" i="1"/>
  <c r="CD16" i="1"/>
  <c r="CC16" i="1"/>
  <c r="CB16" i="1"/>
  <c r="BZ16" i="1"/>
  <c r="BY16" i="1"/>
  <c r="BX16" i="1"/>
  <c r="CH16" i="1" s="1"/>
  <c r="BT16" i="1"/>
  <c r="BS16" i="1"/>
  <c r="BR16" i="1"/>
  <c r="BQ16" i="1"/>
  <c r="BP16" i="1"/>
  <c r="BO16" i="1"/>
  <c r="BN16" i="1"/>
  <c r="BM16" i="1"/>
  <c r="BL16" i="1"/>
  <c r="BV16" i="1" s="1"/>
  <c r="BW16" i="1" s="1"/>
  <c r="BK16" i="1"/>
  <c r="BU16" i="1" s="1"/>
  <c r="BI16" i="1"/>
  <c r="BH16" i="1"/>
  <c r="BG16" i="1"/>
  <c r="BJ16" i="1" s="1"/>
  <c r="BF16" i="1"/>
  <c r="AO16" i="1"/>
  <c r="AM16" i="1"/>
  <c r="CE16" i="1" s="1"/>
  <c r="AK16" i="1"/>
  <c r="AI16" i="1"/>
  <c r="CA16" i="1" s="1"/>
  <c r="CI16" i="1" s="1"/>
  <c r="CJ16" i="1" s="1"/>
  <c r="CK16" i="1" s="1"/>
  <c r="CM16" i="1" s="1"/>
  <c r="AY16" i="1" s="1"/>
  <c r="AG16" i="1"/>
  <c r="G16" i="1"/>
  <c r="CQ16" i="1" s="1"/>
  <c r="E16" i="1"/>
  <c r="C16" i="1"/>
  <c r="DA17" i="1" l="1"/>
  <c r="DB17" i="1"/>
  <c r="CZ17" i="1"/>
  <c r="CI19" i="1"/>
  <c r="CJ19" i="1" s="1"/>
  <c r="CK19" i="1" s="1"/>
  <c r="CM19" i="1" s="1"/>
  <c r="AY19" i="1" s="1"/>
  <c r="DA16" i="1"/>
  <c r="CZ16" i="1"/>
  <c r="DB16" i="1"/>
  <c r="CM18" i="1"/>
  <c r="AY18" i="1" s="1"/>
  <c r="DH16" i="1"/>
  <c r="DF16" i="1"/>
  <c r="DG16" i="1" s="1"/>
  <c r="DI16" i="1"/>
  <c r="CS17" i="1"/>
  <c r="BQ17" i="1"/>
  <c r="BU17" i="1" s="1"/>
  <c r="DH18" i="1"/>
  <c r="DF18" i="1"/>
  <c r="DG18" i="1" s="1"/>
  <c r="DI18" i="1"/>
  <c r="CS20" i="1"/>
  <c r="CI20" i="1"/>
  <c r="CJ20" i="1" s="1"/>
  <c r="CL20" i="1" s="1"/>
  <c r="BU21" i="1"/>
  <c r="CI21" i="1"/>
  <c r="CJ21" i="1" s="1"/>
  <c r="CL21" i="1" s="1"/>
  <c r="CI22" i="1"/>
  <c r="CJ22" i="1" s="1"/>
  <c r="CL22" i="1" s="1"/>
  <c r="DB24" i="1"/>
  <c r="CZ24" i="1"/>
  <c r="DF24" i="1"/>
  <c r="DG24" i="1" s="1"/>
  <c r="DA24" i="1"/>
  <c r="CS16" i="1"/>
  <c r="CR17" i="1"/>
  <c r="DE17" i="1"/>
  <c r="CS18" i="1"/>
  <c r="BQ18" i="1"/>
  <c r="BU18" i="1" s="1"/>
  <c r="BQ19" i="1"/>
  <c r="BU19" i="1" s="1"/>
  <c r="CR19" i="1"/>
  <c r="CS19" i="1" s="1"/>
  <c r="DE19" i="1"/>
  <c r="CM20" i="1"/>
  <c r="AY20" i="1" s="1"/>
  <c r="CM21" i="1"/>
  <c r="AY21" i="1" s="1"/>
  <c r="CM22" i="1"/>
  <c r="AY22" i="1" s="1"/>
  <c r="CJ23" i="1"/>
  <c r="CK23" i="1" s="1"/>
  <c r="CM23" i="1" s="1"/>
  <c r="AY23" i="1" s="1"/>
  <c r="CJ25" i="1"/>
  <c r="CL25" i="1" s="1"/>
  <c r="BQ20" i="1"/>
  <c r="BU20" i="1" s="1"/>
  <c r="CR20" i="1"/>
  <c r="DE20" i="1"/>
  <c r="BQ21" i="1"/>
  <c r="CR21" i="1"/>
  <c r="CS21" i="1" s="1"/>
  <c r="DE21" i="1"/>
  <c r="BQ22" i="1"/>
  <c r="BU22" i="1" s="1"/>
  <c r="CR22" i="1"/>
  <c r="DF22" i="1"/>
  <c r="DG22" i="1" s="1"/>
  <c r="BU24" i="1"/>
  <c r="DF26" i="1"/>
  <c r="DG26" i="1" s="1"/>
  <c r="CQ22" i="1"/>
  <c r="CS22" i="1" s="1"/>
  <c r="DH22" i="1"/>
  <c r="DH23" i="1"/>
  <c r="DH24" i="1"/>
  <c r="CM25" i="1"/>
  <c r="AY25" i="1" s="1"/>
  <c r="DF25" i="1"/>
  <c r="DG25" i="1" s="1"/>
  <c r="CI26" i="1"/>
  <c r="CJ26" i="1" s="1"/>
  <c r="CL26" i="1" s="1"/>
  <c r="CM26" i="1" s="1"/>
  <c r="AY26" i="1" s="1"/>
  <c r="DH26" i="1"/>
  <c r="BQ23" i="1"/>
  <c r="BU23" i="1" s="1"/>
  <c r="CR23" i="1"/>
  <c r="CS23" i="1" s="1"/>
  <c r="BQ24" i="1"/>
  <c r="CR24" i="1"/>
  <c r="CS24" i="1" s="1"/>
  <c r="BQ25" i="1"/>
  <c r="BU25" i="1" s="1"/>
  <c r="CR25" i="1"/>
  <c r="CS25" i="1" s="1"/>
  <c r="BQ26" i="1"/>
  <c r="BU26" i="1" s="1"/>
  <c r="CR26" i="1"/>
  <c r="CS26" i="1" s="1"/>
  <c r="EJ12" i="1"/>
  <c r="EI12" i="1"/>
  <c r="DK12" i="1"/>
  <c r="DD12" i="1"/>
  <c r="CK12" i="1"/>
  <c r="CF12" i="1"/>
  <c r="CD12" i="1"/>
  <c r="CB12" i="1"/>
  <c r="BZ12" i="1"/>
  <c r="BX12" i="1"/>
  <c r="BT12" i="1"/>
  <c r="BS12" i="1"/>
  <c r="BR12" i="1"/>
  <c r="BP12" i="1"/>
  <c r="BO12" i="1"/>
  <c r="BN12" i="1"/>
  <c r="BM12" i="1"/>
  <c r="BL12" i="1"/>
  <c r="BK12" i="1"/>
  <c r="BJ12" i="1"/>
  <c r="BH12" i="1"/>
  <c r="BF12" i="1"/>
  <c r="AO12" i="1"/>
  <c r="CG12" i="1" s="1"/>
  <c r="AM12" i="1"/>
  <c r="CE12" i="1" s="1"/>
  <c r="AK12" i="1"/>
  <c r="CC12" i="1" s="1"/>
  <c r="AI12" i="1"/>
  <c r="CA12" i="1" s="1"/>
  <c r="AG12" i="1"/>
  <c r="BY12" i="1" s="1"/>
  <c r="CI12" i="1" s="1"/>
  <c r="P12" i="1"/>
  <c r="BI12" i="1" s="1"/>
  <c r="N12" i="1"/>
  <c r="BG12" i="1" s="1"/>
  <c r="G12" i="1"/>
  <c r="CQ12" i="1" s="1"/>
  <c r="E12" i="1"/>
  <c r="C12" i="1"/>
  <c r="EJ11" i="1"/>
  <c r="EI11" i="1"/>
  <c r="DK11" i="1"/>
  <c r="DD11" i="1"/>
  <c r="CK11" i="1"/>
  <c r="CF11" i="1"/>
  <c r="CD11" i="1"/>
  <c r="CB11" i="1"/>
  <c r="BZ11" i="1"/>
  <c r="BX11" i="1"/>
  <c r="BT11" i="1"/>
  <c r="BS11" i="1"/>
  <c r="BR11" i="1"/>
  <c r="BP11" i="1"/>
  <c r="BO11" i="1"/>
  <c r="BN11" i="1"/>
  <c r="BM11" i="1"/>
  <c r="BL11" i="1"/>
  <c r="BK11" i="1"/>
  <c r="BJ11" i="1"/>
  <c r="BH11" i="1"/>
  <c r="BF11" i="1"/>
  <c r="AO11" i="1"/>
  <c r="CG11" i="1" s="1"/>
  <c r="AM11" i="1"/>
  <c r="CE11" i="1" s="1"/>
  <c r="AK11" i="1"/>
  <c r="CC11" i="1" s="1"/>
  <c r="AI11" i="1"/>
  <c r="CA11" i="1" s="1"/>
  <c r="AG11" i="1"/>
  <c r="BY11" i="1" s="1"/>
  <c r="P11" i="1"/>
  <c r="BI11" i="1" s="1"/>
  <c r="N11" i="1"/>
  <c r="BG11" i="1" s="1"/>
  <c r="G11" i="1"/>
  <c r="DE11" i="1" s="1"/>
  <c r="E11" i="1"/>
  <c r="C11" i="1"/>
  <c r="EJ10" i="1"/>
  <c r="EI10" i="1"/>
  <c r="DK10" i="1"/>
  <c r="DD10" i="1"/>
  <c r="CL10" i="1"/>
  <c r="CF10" i="1"/>
  <c r="CD10" i="1"/>
  <c r="CB10" i="1"/>
  <c r="BZ10" i="1"/>
  <c r="BX10" i="1"/>
  <c r="BT10" i="1"/>
  <c r="BS10" i="1"/>
  <c r="BR10" i="1"/>
  <c r="BP10" i="1"/>
  <c r="BO10" i="1"/>
  <c r="BN10" i="1"/>
  <c r="BM10" i="1"/>
  <c r="BL10" i="1"/>
  <c r="BK10" i="1"/>
  <c r="BI10" i="1"/>
  <c r="BH10" i="1"/>
  <c r="BG10" i="1"/>
  <c r="BJ10" i="1" s="1"/>
  <c r="BF10" i="1"/>
  <c r="AO10" i="1"/>
  <c r="CG10" i="1" s="1"/>
  <c r="AM10" i="1"/>
  <c r="CE10" i="1" s="1"/>
  <c r="AK10" i="1"/>
  <c r="CC10" i="1" s="1"/>
  <c r="AI10" i="1"/>
  <c r="CA10" i="1" s="1"/>
  <c r="AG10" i="1"/>
  <c r="BY10" i="1" s="1"/>
  <c r="G10" i="1"/>
  <c r="CQ10" i="1" s="1"/>
  <c r="E10" i="1"/>
  <c r="C10" i="1"/>
  <c r="EJ9" i="1"/>
  <c r="EI9" i="1"/>
  <c r="DK9" i="1"/>
  <c r="DD9" i="1"/>
  <c r="CL9" i="1"/>
  <c r="CF9" i="1"/>
  <c r="CD9" i="1"/>
  <c r="CB9" i="1"/>
  <c r="BZ9" i="1"/>
  <c r="BX9" i="1"/>
  <c r="BT9" i="1"/>
  <c r="BS9" i="1"/>
  <c r="BR9" i="1"/>
  <c r="BP9" i="1"/>
  <c r="BO9" i="1"/>
  <c r="BN9" i="1"/>
  <c r="BM9" i="1"/>
  <c r="BL9" i="1"/>
  <c r="BK9" i="1"/>
  <c r="BI9" i="1"/>
  <c r="BH9" i="1"/>
  <c r="BG9" i="1"/>
  <c r="BJ9" i="1" s="1"/>
  <c r="BF9" i="1"/>
  <c r="AO9" i="1"/>
  <c r="CG9" i="1" s="1"/>
  <c r="AM9" i="1"/>
  <c r="CE9" i="1" s="1"/>
  <c r="AK9" i="1"/>
  <c r="CC9" i="1" s="1"/>
  <c r="AI9" i="1"/>
  <c r="CA9" i="1" s="1"/>
  <c r="AG9" i="1"/>
  <c r="BY9" i="1" s="1"/>
  <c r="G9" i="1"/>
  <c r="DE9" i="1" s="1"/>
  <c r="E9" i="1"/>
  <c r="C9" i="1"/>
  <c r="EJ8" i="1"/>
  <c r="EI8" i="1"/>
  <c r="DK8" i="1"/>
  <c r="DD8" i="1"/>
  <c r="CK8" i="1"/>
  <c r="CF8" i="1"/>
  <c r="CD8" i="1"/>
  <c r="CB8" i="1"/>
  <c r="BZ8" i="1"/>
  <c r="BX8" i="1"/>
  <c r="BT8" i="1"/>
  <c r="BS8" i="1"/>
  <c r="BR8" i="1"/>
  <c r="BP8" i="1"/>
  <c r="BO8" i="1"/>
  <c r="BN8" i="1"/>
  <c r="BM8" i="1"/>
  <c r="BL8" i="1"/>
  <c r="BK8" i="1"/>
  <c r="BJ8" i="1"/>
  <c r="BH8" i="1"/>
  <c r="BF8" i="1"/>
  <c r="AO8" i="1"/>
  <c r="CG8" i="1" s="1"/>
  <c r="AM8" i="1"/>
  <c r="CE8" i="1" s="1"/>
  <c r="AK8" i="1"/>
  <c r="CC8" i="1" s="1"/>
  <c r="AI8" i="1"/>
  <c r="CA8" i="1" s="1"/>
  <c r="AG8" i="1"/>
  <c r="BY8" i="1" s="1"/>
  <c r="P8" i="1"/>
  <c r="BI8" i="1" s="1"/>
  <c r="N8" i="1"/>
  <c r="BG8" i="1" s="1"/>
  <c r="G8" i="1"/>
  <c r="BQ8" i="1" s="1"/>
  <c r="E8" i="1"/>
  <c r="C8" i="1"/>
  <c r="EJ7" i="1"/>
  <c r="EI7" i="1"/>
  <c r="DK7" i="1"/>
  <c r="DD7" i="1"/>
  <c r="CK7" i="1"/>
  <c r="CF7" i="1"/>
  <c r="CD7" i="1"/>
  <c r="CB7" i="1"/>
  <c r="BZ7" i="1"/>
  <c r="BX7" i="1"/>
  <c r="BT7" i="1"/>
  <c r="BS7" i="1"/>
  <c r="BR7" i="1"/>
  <c r="BP7" i="1"/>
  <c r="BO7" i="1"/>
  <c r="BN7" i="1"/>
  <c r="BM7" i="1"/>
  <c r="BL7" i="1"/>
  <c r="BK7" i="1"/>
  <c r="BJ7" i="1"/>
  <c r="BH7" i="1"/>
  <c r="BF7" i="1"/>
  <c r="AO7" i="1"/>
  <c r="CG7" i="1" s="1"/>
  <c r="AM7" i="1"/>
  <c r="CE7" i="1" s="1"/>
  <c r="AK7" i="1"/>
  <c r="CC7" i="1" s="1"/>
  <c r="AI7" i="1"/>
  <c r="CA7" i="1" s="1"/>
  <c r="AG7" i="1"/>
  <c r="BY7" i="1" s="1"/>
  <c r="P7" i="1"/>
  <c r="BI7" i="1" s="1"/>
  <c r="N7" i="1"/>
  <c r="BG7" i="1" s="1"/>
  <c r="G7" i="1"/>
  <c r="DE7" i="1" s="1"/>
  <c r="E7" i="1"/>
  <c r="C7" i="1"/>
  <c r="EJ6" i="1"/>
  <c r="EI6" i="1"/>
  <c r="DK6" i="1"/>
  <c r="DD6" i="1"/>
  <c r="CK6" i="1"/>
  <c r="CF6" i="1"/>
  <c r="CD6" i="1"/>
  <c r="CB6" i="1"/>
  <c r="BZ6" i="1"/>
  <c r="BX6" i="1"/>
  <c r="BT6" i="1"/>
  <c r="BS6" i="1"/>
  <c r="BR6" i="1"/>
  <c r="BP6" i="1"/>
  <c r="BO6" i="1"/>
  <c r="BN6" i="1"/>
  <c r="BM6" i="1"/>
  <c r="BL6" i="1"/>
  <c r="BK6" i="1"/>
  <c r="BJ6" i="1"/>
  <c r="BH6" i="1"/>
  <c r="BF6" i="1"/>
  <c r="AO6" i="1"/>
  <c r="CG6" i="1" s="1"/>
  <c r="AM6" i="1"/>
  <c r="CE6" i="1" s="1"/>
  <c r="AK6" i="1"/>
  <c r="CC6" i="1" s="1"/>
  <c r="AI6" i="1"/>
  <c r="CA6" i="1" s="1"/>
  <c r="AG6" i="1"/>
  <c r="BY6" i="1" s="1"/>
  <c r="P6" i="1"/>
  <c r="BI6" i="1" s="1"/>
  <c r="N6" i="1"/>
  <c r="BG6" i="1" s="1"/>
  <c r="G6" i="1"/>
  <c r="CQ6" i="1" s="1"/>
  <c r="E6" i="1"/>
  <c r="C6" i="1"/>
  <c r="EJ5" i="1"/>
  <c r="EI5" i="1"/>
  <c r="DK5" i="1"/>
  <c r="DD5" i="1"/>
  <c r="CL5" i="1"/>
  <c r="CF5" i="1"/>
  <c r="CD5" i="1"/>
  <c r="CB5" i="1"/>
  <c r="BZ5" i="1"/>
  <c r="BX5" i="1"/>
  <c r="BT5" i="1"/>
  <c r="BS5" i="1"/>
  <c r="BR5" i="1"/>
  <c r="BP5" i="1"/>
  <c r="BO5" i="1"/>
  <c r="BN5" i="1"/>
  <c r="BM5" i="1"/>
  <c r="BL5" i="1"/>
  <c r="BK5" i="1"/>
  <c r="BI5" i="1"/>
  <c r="BH5" i="1"/>
  <c r="BG5" i="1"/>
  <c r="BJ5" i="1" s="1"/>
  <c r="BF5" i="1"/>
  <c r="AO5" i="1"/>
  <c r="CG5" i="1" s="1"/>
  <c r="AM5" i="1"/>
  <c r="CE5" i="1" s="1"/>
  <c r="AK5" i="1"/>
  <c r="CC5" i="1" s="1"/>
  <c r="AI5" i="1"/>
  <c r="CA5" i="1" s="1"/>
  <c r="AG5" i="1"/>
  <c r="BY5" i="1" s="1"/>
  <c r="G5" i="1"/>
  <c r="DE5" i="1" s="1"/>
  <c r="E5" i="1"/>
  <c r="C5" i="1"/>
  <c r="EJ4" i="1"/>
  <c r="EI4" i="1"/>
  <c r="DK4" i="1"/>
  <c r="DD4" i="1"/>
  <c r="CK4" i="1"/>
  <c r="CF4" i="1"/>
  <c r="CD4" i="1"/>
  <c r="CB4" i="1"/>
  <c r="BZ4" i="1"/>
  <c r="BX4" i="1"/>
  <c r="BT4" i="1"/>
  <c r="BS4" i="1"/>
  <c r="BR4" i="1"/>
  <c r="BP4" i="1"/>
  <c r="BO4" i="1"/>
  <c r="BN4" i="1"/>
  <c r="BM4" i="1"/>
  <c r="BL4" i="1"/>
  <c r="BK4" i="1"/>
  <c r="BJ4" i="1"/>
  <c r="BH4" i="1"/>
  <c r="BF4" i="1"/>
  <c r="AO4" i="1"/>
  <c r="CG4" i="1" s="1"/>
  <c r="AM4" i="1"/>
  <c r="CE4" i="1" s="1"/>
  <c r="AK4" i="1"/>
  <c r="CC4" i="1" s="1"/>
  <c r="AI4" i="1"/>
  <c r="CA4" i="1" s="1"/>
  <c r="AG4" i="1"/>
  <c r="BY4" i="1" s="1"/>
  <c r="P4" i="1"/>
  <c r="BI4" i="1" s="1"/>
  <c r="N4" i="1"/>
  <c r="BG4" i="1" s="1"/>
  <c r="G4" i="1"/>
  <c r="CQ4" i="1" s="1"/>
  <c r="E4" i="1"/>
  <c r="C4" i="1"/>
  <c r="EJ3" i="1"/>
  <c r="EI3" i="1"/>
  <c r="DK3" i="1"/>
  <c r="DD3" i="1"/>
  <c r="CK3" i="1"/>
  <c r="CF3" i="1"/>
  <c r="CD3" i="1"/>
  <c r="CB3" i="1"/>
  <c r="BZ3" i="1"/>
  <c r="BX3" i="1"/>
  <c r="BT3" i="1"/>
  <c r="BS3" i="1"/>
  <c r="BR3" i="1"/>
  <c r="BP3" i="1"/>
  <c r="BO3" i="1"/>
  <c r="BN3" i="1"/>
  <c r="BM3" i="1"/>
  <c r="BL3" i="1"/>
  <c r="BK3" i="1"/>
  <c r="BJ3" i="1"/>
  <c r="BH3" i="1"/>
  <c r="BF3" i="1"/>
  <c r="AO3" i="1"/>
  <c r="CG3" i="1" s="1"/>
  <c r="AM3" i="1"/>
  <c r="CE3" i="1" s="1"/>
  <c r="AK3" i="1"/>
  <c r="CC3" i="1" s="1"/>
  <c r="AI3" i="1"/>
  <c r="CA3" i="1" s="1"/>
  <c r="AG3" i="1"/>
  <c r="BY3" i="1" s="1"/>
  <c r="P3" i="1"/>
  <c r="BI3" i="1" s="1"/>
  <c r="N3" i="1"/>
  <c r="BG3" i="1" s="1"/>
  <c r="G3" i="1"/>
  <c r="CQ3" i="1" s="1"/>
  <c r="E3" i="1"/>
  <c r="C3" i="1"/>
  <c r="EJ2" i="1"/>
  <c r="EI2" i="1"/>
  <c r="DK2" i="1"/>
  <c r="DD2" i="1"/>
  <c r="CL2" i="1"/>
  <c r="CF2" i="1"/>
  <c r="CD2" i="1"/>
  <c r="CB2" i="1"/>
  <c r="BZ2" i="1"/>
  <c r="BX2" i="1"/>
  <c r="BT2" i="1"/>
  <c r="BS2" i="1"/>
  <c r="BR2" i="1"/>
  <c r="BP2" i="1"/>
  <c r="BO2" i="1"/>
  <c r="BN2" i="1"/>
  <c r="BM2" i="1"/>
  <c r="BL2" i="1"/>
  <c r="BK2" i="1"/>
  <c r="BI2" i="1"/>
  <c r="BH2" i="1"/>
  <c r="BG2" i="1"/>
  <c r="BJ2" i="1" s="1"/>
  <c r="BF2" i="1"/>
  <c r="AO2" i="1"/>
  <c r="CG2" i="1" s="1"/>
  <c r="AM2" i="1"/>
  <c r="CE2" i="1" s="1"/>
  <c r="AK2" i="1"/>
  <c r="CC2" i="1" s="1"/>
  <c r="AI2" i="1"/>
  <c r="CA2" i="1" s="1"/>
  <c r="AG2" i="1"/>
  <c r="BY2" i="1" s="1"/>
  <c r="CI2" i="1" s="1"/>
  <c r="G2" i="1"/>
  <c r="DE2" i="1" s="1"/>
  <c r="E2" i="1"/>
  <c r="C2" i="1"/>
  <c r="CP1" i="1"/>
  <c r="CV26" i="1" l="1"/>
  <c r="CT26" i="1"/>
  <c r="CW26" i="1"/>
  <c r="CU26" i="1"/>
  <c r="CV24" i="1"/>
  <c r="CT24" i="1"/>
  <c r="CW24" i="1"/>
  <c r="CU24" i="1"/>
  <c r="CV23" i="1"/>
  <c r="CT23" i="1"/>
  <c r="CW23" i="1"/>
  <c r="CU23" i="1"/>
  <c r="CW21" i="1"/>
  <c r="CU21" i="1"/>
  <c r="CV21" i="1"/>
  <c r="CT21" i="1"/>
  <c r="DB26" i="1"/>
  <c r="CZ26" i="1"/>
  <c r="DA26" i="1"/>
  <c r="CW19" i="1"/>
  <c r="CU19" i="1"/>
  <c r="CV19" i="1"/>
  <c r="CT19" i="1"/>
  <c r="CV25" i="1"/>
  <c r="CT25" i="1"/>
  <c r="CU25" i="1"/>
  <c r="CW25" i="1"/>
  <c r="DB25" i="1"/>
  <c r="CZ25" i="1"/>
  <c r="DA25" i="1"/>
  <c r="CW22" i="1"/>
  <c r="CU22" i="1"/>
  <c r="CV22" i="1"/>
  <c r="CT22" i="1"/>
  <c r="DH20" i="1"/>
  <c r="DF20" i="1"/>
  <c r="DG20" i="1" s="1"/>
  <c r="DI20" i="1"/>
  <c r="DA22" i="1"/>
  <c r="DB22" i="1"/>
  <c r="CZ22" i="1"/>
  <c r="DA20" i="1"/>
  <c r="DB20" i="1"/>
  <c r="CZ20" i="1"/>
  <c r="DH17" i="1"/>
  <c r="DF17" i="1"/>
  <c r="DG17" i="1" s="1"/>
  <c r="DI17" i="1"/>
  <c r="CW16" i="1"/>
  <c r="CU16" i="1"/>
  <c r="CT16" i="1"/>
  <c r="CV16" i="1"/>
  <c r="CW20" i="1"/>
  <c r="CU20" i="1"/>
  <c r="CV20" i="1"/>
  <c r="CT20" i="1"/>
  <c r="CW17" i="1"/>
  <c r="CU17" i="1"/>
  <c r="CV17" i="1"/>
  <c r="CT17" i="1"/>
  <c r="DA18" i="1"/>
  <c r="CZ18" i="1"/>
  <c r="DB18" i="1"/>
  <c r="DA19" i="1"/>
  <c r="DB19" i="1"/>
  <c r="CZ19" i="1"/>
  <c r="DH21" i="1"/>
  <c r="DF21" i="1"/>
  <c r="DG21" i="1" s="1"/>
  <c r="DI21" i="1"/>
  <c r="DB23" i="1"/>
  <c r="CZ23" i="1"/>
  <c r="DF23" i="1"/>
  <c r="DG23" i="1" s="1"/>
  <c r="DA23" i="1"/>
  <c r="DA21" i="1"/>
  <c r="DB21" i="1"/>
  <c r="CZ21" i="1"/>
  <c r="DH19" i="1"/>
  <c r="DF19" i="1"/>
  <c r="DG19" i="1" s="1"/>
  <c r="DI19" i="1"/>
  <c r="CW18" i="1"/>
  <c r="CU18" i="1"/>
  <c r="CT18" i="1"/>
  <c r="CV18" i="1"/>
  <c r="CI3" i="1"/>
  <c r="CH3" i="1"/>
  <c r="CJ2" i="1"/>
  <c r="CK2" i="1" s="1"/>
  <c r="CM2" i="1" s="1"/>
  <c r="AY2" i="1" s="1"/>
  <c r="DH2" i="1" s="1"/>
  <c r="BV2" i="1"/>
  <c r="BW2" i="1" s="1"/>
  <c r="CH2" i="1"/>
  <c r="BV3" i="1"/>
  <c r="BW3" i="1" s="1"/>
  <c r="BV4" i="1"/>
  <c r="BW4" i="1" s="1"/>
  <c r="CH4" i="1"/>
  <c r="BV5" i="1"/>
  <c r="BW5" i="1" s="1"/>
  <c r="CH5" i="1"/>
  <c r="BV6" i="1"/>
  <c r="BW6" i="1" s="1"/>
  <c r="CH6" i="1"/>
  <c r="BV7" i="1"/>
  <c r="BW7" i="1" s="1"/>
  <c r="CH7" i="1"/>
  <c r="BV8" i="1"/>
  <c r="BW8" i="1" s="1"/>
  <c r="CH8" i="1"/>
  <c r="BV9" i="1"/>
  <c r="BW9" i="1" s="1"/>
  <c r="CH9" i="1"/>
  <c r="BV10" i="1"/>
  <c r="BW10" i="1" s="1"/>
  <c r="CH10" i="1"/>
  <c r="BV11" i="1"/>
  <c r="BW11" i="1" s="1"/>
  <c r="CH11" i="1"/>
  <c r="BV12" i="1"/>
  <c r="BW12" i="1" s="1"/>
  <c r="CH12" i="1"/>
  <c r="DI2" i="1"/>
  <c r="CQ2" i="1"/>
  <c r="DI5" i="1"/>
  <c r="DI7" i="1"/>
  <c r="DH7" i="1"/>
  <c r="DF7" i="1"/>
  <c r="DG7" i="1" s="1"/>
  <c r="BQ2" i="1"/>
  <c r="BU2" i="1" s="1"/>
  <c r="CR2" i="1"/>
  <c r="DE3" i="1"/>
  <c r="CR3" i="1"/>
  <c r="CS3" i="1" s="1"/>
  <c r="BQ3" i="1"/>
  <c r="BU3" i="1" s="1"/>
  <c r="CI4" i="1"/>
  <c r="CI5" i="1"/>
  <c r="CI6" i="1"/>
  <c r="CJ6" i="1" s="1"/>
  <c r="CL6" i="1" s="1"/>
  <c r="CM6" i="1" s="1"/>
  <c r="AY6" i="1" s="1"/>
  <c r="CI7" i="1"/>
  <c r="BQ4" i="1"/>
  <c r="BU4" i="1" s="1"/>
  <c r="CR4" i="1"/>
  <c r="CS4" i="1" s="1"/>
  <c r="DE4" i="1"/>
  <c r="CQ5" i="1"/>
  <c r="BQ6" i="1"/>
  <c r="BU6" i="1" s="1"/>
  <c r="CR6" i="1"/>
  <c r="CS6" i="1" s="1"/>
  <c r="DE6" i="1"/>
  <c r="CQ7" i="1"/>
  <c r="CI8" i="1"/>
  <c r="CJ8" i="1" s="1"/>
  <c r="CL8" i="1" s="1"/>
  <c r="CM8" i="1" s="1"/>
  <c r="AY8" i="1" s="1"/>
  <c r="BU8" i="1"/>
  <c r="DI9" i="1"/>
  <c r="DI11" i="1"/>
  <c r="DH11" i="1"/>
  <c r="DF11" i="1"/>
  <c r="DG11" i="1" s="1"/>
  <c r="BQ5" i="1"/>
  <c r="BU5" i="1" s="1"/>
  <c r="CR5" i="1"/>
  <c r="BQ7" i="1"/>
  <c r="BU7" i="1" s="1"/>
  <c r="CR7" i="1"/>
  <c r="CQ8" i="1"/>
  <c r="DE8" i="1"/>
  <c r="CR8" i="1"/>
  <c r="CI9" i="1"/>
  <c r="CI10" i="1"/>
  <c r="CI11" i="1"/>
  <c r="CQ9" i="1"/>
  <c r="BQ10" i="1"/>
  <c r="BU10" i="1" s="1"/>
  <c r="CR10" i="1"/>
  <c r="CS10" i="1" s="1"/>
  <c r="DE10" i="1"/>
  <c r="CQ11" i="1"/>
  <c r="BQ12" i="1"/>
  <c r="BU12" i="1" s="1"/>
  <c r="CR12" i="1"/>
  <c r="CS12" i="1" s="1"/>
  <c r="DE12" i="1"/>
  <c r="BQ9" i="1"/>
  <c r="BU9" i="1" s="1"/>
  <c r="CR9" i="1"/>
  <c r="BQ11" i="1"/>
  <c r="BU11" i="1" s="1"/>
  <c r="CR11" i="1"/>
  <c r="CZ2" i="1" l="1"/>
  <c r="CJ11" i="1"/>
  <c r="CL11" i="1" s="1"/>
  <c r="CM11" i="1" s="1"/>
  <c r="AY11" i="1" s="1"/>
  <c r="DB11" i="1" s="1"/>
  <c r="CJ9" i="1"/>
  <c r="CK9" i="1" s="1"/>
  <c r="CM9" i="1" s="1"/>
  <c r="AY9" i="1" s="1"/>
  <c r="DF9" i="1" s="1"/>
  <c r="DG9" i="1" s="1"/>
  <c r="CJ7" i="1"/>
  <c r="CL7" i="1" s="1"/>
  <c r="CM7" i="1" s="1"/>
  <c r="AY7" i="1" s="1"/>
  <c r="CZ7" i="1" s="1"/>
  <c r="DF2" i="1"/>
  <c r="DG2" i="1" s="1"/>
  <c r="CJ12" i="1"/>
  <c r="CL12" i="1" s="1"/>
  <c r="CM12" i="1" s="1"/>
  <c r="AY12" i="1" s="1"/>
  <c r="DB12" i="1" s="1"/>
  <c r="CS11" i="1"/>
  <c r="CV11" i="1" s="1"/>
  <c r="CS9" i="1"/>
  <c r="CT9" i="1" s="1"/>
  <c r="CJ10" i="1"/>
  <c r="CK10" i="1" s="1"/>
  <c r="CM10" i="1" s="1"/>
  <c r="AY10" i="1" s="1"/>
  <c r="DH10" i="1" s="1"/>
  <c r="CJ5" i="1"/>
  <c r="CK5" i="1" s="1"/>
  <c r="CM5" i="1" s="1"/>
  <c r="AY5" i="1" s="1"/>
  <c r="DB5" i="1" s="1"/>
  <c r="CJ4" i="1"/>
  <c r="CL4" i="1" s="1"/>
  <c r="CM4" i="1" s="1"/>
  <c r="AY4" i="1" s="1"/>
  <c r="DA4" i="1" s="1"/>
  <c r="DA2" i="1"/>
  <c r="DB2" i="1"/>
  <c r="CJ3" i="1"/>
  <c r="CL3" i="1" s="1"/>
  <c r="CM3" i="1" s="1"/>
  <c r="AY3" i="1" s="1"/>
  <c r="DA3" i="1" s="1"/>
  <c r="CW10" i="1"/>
  <c r="CU10" i="1"/>
  <c r="CV10" i="1"/>
  <c r="CT10" i="1"/>
  <c r="CW12" i="1"/>
  <c r="CU12" i="1"/>
  <c r="CV12" i="1"/>
  <c r="CT12" i="1"/>
  <c r="CW6" i="1"/>
  <c r="CU6" i="1"/>
  <c r="CV6" i="1"/>
  <c r="CT6" i="1"/>
  <c r="CW4" i="1"/>
  <c r="CU4" i="1"/>
  <c r="CV4" i="1"/>
  <c r="CT4" i="1"/>
  <c r="CW3" i="1"/>
  <c r="CU3" i="1"/>
  <c r="CV3" i="1"/>
  <c r="CT3" i="1"/>
  <c r="DA8" i="1"/>
  <c r="DB8" i="1"/>
  <c r="CZ8" i="1"/>
  <c r="CS8" i="1"/>
  <c r="CS7" i="1"/>
  <c r="DH6" i="1"/>
  <c r="DF6" i="1"/>
  <c r="DG6" i="1" s="1"/>
  <c r="DI6" i="1"/>
  <c r="CS5" i="1"/>
  <c r="DH4" i="1"/>
  <c r="DF4" i="1"/>
  <c r="DG4" i="1" s="1"/>
  <c r="DI4" i="1"/>
  <c r="DA6" i="1"/>
  <c r="DB6" i="1"/>
  <c r="CZ6" i="1"/>
  <c r="CZ5" i="1"/>
  <c r="DH3" i="1"/>
  <c r="DF3" i="1"/>
  <c r="DG3" i="1" s="1"/>
  <c r="DI3" i="1"/>
  <c r="DB3" i="1"/>
  <c r="DH12" i="1"/>
  <c r="DF12" i="1"/>
  <c r="DG12" i="1" s="1"/>
  <c r="DI12" i="1"/>
  <c r="CT11" i="1"/>
  <c r="CU11" i="1"/>
  <c r="DF10" i="1"/>
  <c r="DG10" i="1" s="1"/>
  <c r="DI10" i="1"/>
  <c r="CW9" i="1"/>
  <c r="CZ12" i="1"/>
  <c r="CZ11" i="1"/>
  <c r="DB10" i="1"/>
  <c r="DB9" i="1"/>
  <c r="DA9" i="1"/>
  <c r="DH8" i="1"/>
  <c r="DF8" i="1"/>
  <c r="DG8" i="1" s="1"/>
  <c r="DI8" i="1"/>
  <c r="DH9" i="1"/>
  <c r="DB7" i="1"/>
  <c r="DA7" i="1"/>
  <c r="DB4" i="1"/>
  <c r="DH5" i="1"/>
  <c r="CS2" i="1"/>
  <c r="CZ4" i="1" l="1"/>
  <c r="CZ9" i="1"/>
  <c r="CZ10" i="1"/>
  <c r="DA10" i="1"/>
  <c r="CW11" i="1"/>
  <c r="DA11" i="1"/>
  <c r="DA12" i="1"/>
  <c r="CV9" i="1"/>
  <c r="DF5" i="1"/>
  <c r="DG5" i="1" s="1"/>
  <c r="DA5" i="1"/>
  <c r="CU9" i="1"/>
  <c r="CZ3" i="1"/>
  <c r="CV2" i="1"/>
  <c r="CT2" i="1"/>
  <c r="CW2" i="1"/>
  <c r="CU2" i="1"/>
  <c r="CV5" i="1"/>
  <c r="CT5" i="1"/>
  <c r="CW5" i="1"/>
  <c r="CU5" i="1"/>
  <c r="CV7" i="1"/>
  <c r="CT7" i="1"/>
  <c r="CW7" i="1"/>
  <c r="CU7" i="1"/>
  <c r="CW8" i="1"/>
  <c r="CU8" i="1"/>
  <c r="CV8" i="1"/>
  <c r="CT8" i="1"/>
</calcChain>
</file>

<file path=xl/comments1.xml><?xml version="1.0" encoding="utf-8"?>
<comments xmlns="http://schemas.openxmlformats.org/spreadsheetml/2006/main">
  <authors>
    <author>Wiart, Jean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Quand une date est rentrée:
la case "compte OK production" (colonne AT) devient rouge tant que tout n'est pas OK</t>
        </r>
      </text>
    </comment>
    <comment ref="K1" authorId="0" shapeId="0">
      <text>
        <r>
          <rPr>
            <sz val="9"/>
            <color indexed="81"/>
            <rFont val="Tahoma"/>
            <family val="2"/>
          </rPr>
          <t xml:space="preserve">
1 : organisme ordinaire
2 : EPLE
3 : GCS - EPN
4 : budget annexe
5 : budget annexe d'un EPLE</t>
        </r>
      </text>
    </comment>
    <comment ref="L1" authorId="0" shapeId="0">
      <text>
        <r>
          <rPr>
            <sz val="9"/>
            <color indexed="81"/>
            <rFont val="Tahoma"/>
            <family val="2"/>
          </rPr>
          <t xml:space="preserve">mettre O ou N
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 xml:space="preserve">mettre un X dans les cases mutations, liasse O et CD
</t>
        </r>
        <r>
          <rPr>
            <b/>
            <u/>
            <sz val="9"/>
            <color indexed="81"/>
            <rFont val="Tahoma"/>
            <family val="2"/>
          </rPr>
          <t xml:space="preserve">si problème résolu </t>
        </r>
        <r>
          <rPr>
            <b/>
            <sz val="9"/>
            <color indexed="81"/>
            <rFont val="Tahoma"/>
            <family val="2"/>
          </rPr>
          <t>:
laisser le X dans la case problème et mettre un X dans la case OK ou p.résolu</t>
        </r>
      </text>
    </comment>
    <comment ref="R1" authorId="0" shapeId="0">
      <text>
        <r>
          <rPr>
            <sz val="9"/>
            <color indexed="81"/>
            <rFont val="Tahoma"/>
            <family val="2"/>
          </rPr>
          <t xml:space="preserve">P: papier
D: dissous
NF: non-fonctionnement
T: transféré autre B.P
F: fusion avec autre établissement
</t>
        </r>
      </text>
    </comment>
    <comment ref="V1" authorId="0" shapeId="0">
      <text>
        <r>
          <rPr>
            <b/>
            <sz val="9"/>
            <color indexed="81"/>
            <rFont val="Tahoma"/>
            <family val="2"/>
          </rPr>
          <t>Wiart, Jean:</t>
        </r>
        <r>
          <rPr>
            <sz val="9"/>
            <color indexed="81"/>
            <rFont val="Tahoma"/>
            <family val="2"/>
          </rPr>
          <t xml:space="preserve">
P : PHOTOCOPIE
X : MANQUE P606 OU P606 NON SIGNE</t>
        </r>
      </text>
    </comment>
    <comment ref="X1" authorId="0" shapeId="0">
      <text>
        <r>
          <rPr>
            <b/>
            <sz val="9"/>
            <color indexed="81"/>
            <rFont val="Tahoma"/>
            <family val="2"/>
          </rPr>
          <t>Wiart, Jean:</t>
        </r>
        <r>
          <rPr>
            <sz val="9"/>
            <color indexed="81"/>
            <rFont val="Tahoma"/>
            <family val="2"/>
          </rPr>
          <t xml:space="preserve">
X : absence de la page de signature
O : manque signature de l'ordonnateur</t>
        </r>
      </text>
    </comment>
    <comment ref="Y1" authorId="0" shapeId="0">
      <text>
        <r>
          <rPr>
            <sz val="9"/>
            <color indexed="81"/>
            <rFont val="Tahoma"/>
            <family val="2"/>
          </rPr>
          <t xml:space="preserve">E : signature électronique
X : page de signatures papier
</t>
        </r>
      </text>
    </comment>
    <comment ref="AC1" authorId="0" shapeId="0">
      <text>
        <r>
          <rPr>
            <b/>
            <sz val="9"/>
            <color indexed="81"/>
            <rFont val="Tahoma"/>
            <family val="2"/>
          </rPr>
          <t>Wiart, Jean:
X : PHD papier OU sans objet
E : PHD en pièce déposée DEMAT CG</t>
        </r>
      </text>
    </comment>
    <comment ref="AE1" authorId="0" shapeId="0">
      <text>
        <r>
          <rPr>
            <sz val="9"/>
            <color indexed="81"/>
            <rFont val="Tahoma"/>
            <family val="2"/>
          </rPr>
          <t>si aucun CD n'est indiqué sur le bordereau, mettre un X</t>
        </r>
      </text>
    </comment>
    <comment ref="AG1" authorId="0" shapeId="0">
      <text>
        <r>
          <rPr>
            <sz val="9"/>
            <color indexed="81"/>
            <rFont val="Tahoma"/>
            <family val="2"/>
          </rPr>
          <t xml:space="preserve">si un CD est produit mettre 1
</t>
        </r>
      </text>
    </comment>
    <comment ref="AI1" authorId="0" shapeId="0">
      <text>
        <r>
          <rPr>
            <sz val="9"/>
            <color indexed="81"/>
            <rFont val="Tahoma"/>
            <family val="2"/>
          </rPr>
          <t xml:space="preserve">si un CD est produit mettre 1
</t>
        </r>
      </text>
    </comment>
    <comment ref="AK1" authorId="0" shapeId="0">
      <text>
        <r>
          <rPr>
            <sz val="9"/>
            <color indexed="81"/>
            <rFont val="Tahoma"/>
            <family val="2"/>
          </rPr>
          <t xml:space="preserve">si un CD est produit mettre 1
</t>
        </r>
      </text>
    </comment>
    <comment ref="AM1" authorId="0" shapeId="0">
      <text>
        <r>
          <rPr>
            <sz val="9"/>
            <color indexed="81"/>
            <rFont val="Tahoma"/>
            <family val="2"/>
          </rPr>
          <t xml:space="preserve">si un CD est produit mettre 1
</t>
        </r>
      </text>
    </comment>
    <comment ref="AO1" authorId="0" shapeId="0">
      <text>
        <r>
          <rPr>
            <sz val="9"/>
            <color indexed="81"/>
            <rFont val="Tahoma"/>
            <family val="2"/>
          </rPr>
          <t xml:space="preserve">si un CD est produit mettre 1
</t>
        </r>
      </text>
    </comment>
    <comment ref="AT1" authorId="0" shapeId="0">
      <text>
        <r>
          <rPr>
            <sz val="9"/>
            <color indexed="81"/>
            <rFont val="Tahoma"/>
            <family val="2"/>
          </rPr>
          <t xml:space="preserve">courriel de rappel  à envoyer suite à délai de 30 jours (quand apparaît la mention "à faire" en orange) avec copie au DGFIP concerné
</t>
        </r>
      </text>
    </comment>
    <comment ref="AY1" authorId="0" shapeId="0">
      <text>
        <r>
          <rPr>
            <b/>
            <sz val="11"/>
            <color indexed="81"/>
            <rFont val="Calibri"/>
            <family val="2"/>
            <scheme val="minor"/>
          </rPr>
          <t>Ne rien inscrire dans cette colonne :
indique OK si toutes les conditions sont réunies.</t>
        </r>
      </text>
    </comment>
    <comment ref="BA1" authorId="0" shapeId="0">
      <text>
        <r>
          <rPr>
            <sz val="9"/>
            <color indexed="81"/>
            <rFont val="Tahoma"/>
            <family val="2"/>
          </rPr>
          <t xml:space="preserve">mettre un X quand saisi dans Ariane
</t>
        </r>
      </text>
    </comment>
    <comment ref="CP1" authorId="0" shapeId="0">
      <text>
        <r>
          <rPr>
            <sz val="11"/>
            <color indexed="81"/>
            <rFont val="Tahoma"/>
            <family val="2"/>
          </rPr>
          <t xml:space="preserve">nombre de liasses total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<sst xmlns="http://schemas.openxmlformats.org/spreadsheetml/2006/main" count="361" uniqueCount="132">
  <si>
    <t>date d'arrivée</t>
  </si>
  <si>
    <t>Poste comptable</t>
  </si>
  <si>
    <t>réunion comptable</t>
  </si>
  <si>
    <t>nombre de comptes BP+B.A</t>
  </si>
  <si>
    <t>N° codique</t>
  </si>
  <si>
    <t>BP</t>
  </si>
  <si>
    <t>nom du B.P</t>
  </si>
  <si>
    <t>nom du B.A</t>
  </si>
  <si>
    <t>siret</t>
  </si>
  <si>
    <t>type 1:ORDI  2:EPLE   3:EPN  4:BA</t>
  </si>
  <si>
    <t>concerné mutation O / N</t>
  </si>
  <si>
    <r>
      <t xml:space="preserve">problème  </t>
    </r>
    <r>
      <rPr>
        <b/>
        <sz val="9"/>
        <color theme="1"/>
        <rFont val="Arial Narrow"/>
        <family val="2"/>
      </rPr>
      <t>PV de remise -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</si>
  <si>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 </t>
    </r>
    <r>
      <rPr>
        <b/>
        <sz val="9"/>
        <color theme="1"/>
        <rFont val="Arial Narrow"/>
        <family val="2"/>
      </rPr>
      <t>PV de remise -</t>
    </r>
  </si>
  <si>
    <r>
      <t xml:space="preserve">problème  </t>
    </r>
    <r>
      <rPr>
        <b/>
        <sz val="9"/>
        <color theme="1"/>
        <rFont val="Arial Narrow"/>
        <family val="2"/>
      </rPr>
      <t>procuration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</si>
  <si>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 </t>
    </r>
    <r>
      <rPr>
        <b/>
        <sz val="9"/>
        <color theme="1"/>
        <rFont val="Arial Narrow"/>
        <family val="2"/>
      </rPr>
      <t>procuration</t>
    </r>
  </si>
  <si>
    <t>P/D/N/T/F</t>
  </si>
  <si>
    <r>
      <t xml:space="preserve">problème  </t>
    </r>
    <r>
      <rPr>
        <b/>
        <sz val="9"/>
        <color theme="1"/>
        <rFont val="Arial Narrow"/>
        <family val="2"/>
      </rPr>
      <t>CDG - EPN</t>
    </r>
  </si>
  <si>
    <r>
      <t xml:space="preserve">OK ou p.résolu   </t>
    </r>
    <r>
      <rPr>
        <b/>
        <sz val="9"/>
        <color theme="1"/>
        <rFont val="Arial Narrow"/>
        <family val="2"/>
      </rPr>
      <t>CDG - EPN</t>
    </r>
  </si>
  <si>
    <r>
      <t xml:space="preserve">problème </t>
    </r>
    <r>
      <rPr>
        <b/>
        <sz val="11"/>
        <color theme="1"/>
        <rFont val="Arial Narrow"/>
        <family val="2"/>
      </rPr>
      <t>P 606</t>
    </r>
    <r>
      <rPr>
        <b/>
        <sz val="9"/>
        <color theme="1"/>
        <rFont val="Arial Narrow"/>
        <family val="2"/>
      </rPr>
      <t xml:space="preserve"> - ou CF scellé</t>
    </r>
  </si>
  <si>
    <r>
      <t xml:space="preserve">OK ou p.résolu   </t>
    </r>
    <r>
      <rPr>
        <b/>
        <sz val="11"/>
        <color theme="1"/>
        <rFont val="Arial Narrow"/>
        <family val="2"/>
      </rPr>
      <t>P 606</t>
    </r>
    <r>
      <rPr>
        <b/>
        <sz val="9"/>
        <color theme="1"/>
        <rFont val="Arial Narrow"/>
        <family val="2"/>
      </rPr>
      <t xml:space="preserve"> - ou CF scellé</t>
    </r>
  </si>
  <si>
    <r>
      <t xml:space="preserve">problème </t>
    </r>
    <r>
      <rPr>
        <b/>
        <sz val="9"/>
        <color theme="1"/>
        <rFont val="Arial Narrow"/>
        <family val="2"/>
      </rPr>
      <t>Page signatures -</t>
    </r>
  </si>
  <si>
    <r>
      <t xml:space="preserve">OK ou p.résolu  </t>
    </r>
    <r>
      <rPr>
        <b/>
        <sz val="9"/>
        <color theme="1"/>
        <rFont val="Arial Narrow"/>
        <family val="2"/>
      </rPr>
      <t>Page signatures -</t>
    </r>
  </si>
  <si>
    <r>
      <t>problème</t>
    </r>
    <r>
      <rPr>
        <b/>
        <sz val="9"/>
        <color theme="1"/>
        <rFont val="Arial Narrow"/>
        <family val="2"/>
      </rPr>
      <t xml:space="preserve"> Inventaire -</t>
    </r>
  </si>
  <si>
    <r>
      <t>OK</t>
    </r>
    <r>
      <rPr>
        <b/>
        <sz val="8"/>
        <color theme="1"/>
        <rFont val="Arial Narrow"/>
        <family val="2"/>
      </rPr>
      <t xml:space="preserve"> Inventaire</t>
    </r>
  </si>
  <si>
    <r>
      <t xml:space="preserve">problème  </t>
    </r>
    <r>
      <rPr>
        <b/>
        <sz val="9"/>
        <color theme="1"/>
        <rFont val="Arial Narrow"/>
        <family val="2"/>
      </rPr>
      <t>PHD -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</si>
  <si>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</t>
    </r>
    <r>
      <rPr>
        <b/>
        <sz val="9"/>
        <color theme="1"/>
        <rFont val="Arial Narrow"/>
        <family val="2"/>
      </rPr>
      <t xml:space="preserve"> PHD -</t>
    </r>
  </si>
  <si>
    <t>AUCUN  CD</t>
  </si>
  <si>
    <r>
      <t xml:space="preserve">problème  </t>
    </r>
    <r>
      <rPr>
        <b/>
        <sz val="9"/>
        <color theme="1"/>
        <rFont val="Arial Narrow"/>
        <family val="2"/>
      </rPr>
      <t>CD Paie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</si>
  <si>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</t>
    </r>
    <r>
      <rPr>
        <b/>
        <sz val="9"/>
        <color theme="1"/>
        <rFont val="Arial Narrow"/>
        <family val="2"/>
      </rPr>
      <t>CD Paie</t>
    </r>
  </si>
  <si>
    <r>
      <t xml:space="preserve">problème    </t>
    </r>
    <r>
      <rPr>
        <b/>
        <sz val="9"/>
        <color theme="1"/>
        <rFont val="Arial Narrow"/>
        <family val="2"/>
      </rPr>
      <t>CD arrêtés RH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</si>
  <si>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 </t>
    </r>
    <r>
      <rPr>
        <b/>
        <sz val="9"/>
        <color theme="1"/>
        <rFont val="Arial Narrow"/>
        <family val="2"/>
      </rPr>
      <t>CD arrêtés RH</t>
    </r>
  </si>
  <si>
    <r>
      <t xml:space="preserve">problème  </t>
    </r>
    <r>
      <rPr>
        <b/>
        <sz val="9"/>
        <color theme="1"/>
        <rFont val="Arial Narrow"/>
        <family val="2"/>
      </rPr>
      <t>CD Titres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</si>
  <si>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 </t>
    </r>
    <r>
      <rPr>
        <b/>
        <sz val="9"/>
        <color theme="1"/>
        <rFont val="Arial Narrow"/>
        <family val="2"/>
      </rPr>
      <t>CD Titres</t>
    </r>
  </si>
  <si>
    <r>
      <t xml:space="preserve">problème   </t>
    </r>
    <r>
      <rPr>
        <b/>
        <sz val="9"/>
        <color theme="1"/>
        <rFont val="Arial Narrow"/>
        <family val="2"/>
      </rPr>
      <t>CD Marchés P.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</si>
  <si>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   </t>
    </r>
    <r>
      <rPr>
        <b/>
        <sz val="9"/>
        <color theme="1"/>
        <rFont val="Arial Narrow"/>
        <family val="2"/>
      </rPr>
      <t>CD Marchés P.</t>
    </r>
  </si>
  <si>
    <r>
      <t xml:space="preserve">problème   </t>
    </r>
    <r>
      <rPr>
        <b/>
        <sz val="9"/>
        <color theme="1"/>
        <rFont val="Arial Narrow"/>
        <family val="2"/>
      </rPr>
      <t>CD Autres</t>
    </r>
  </si>
  <si>
    <r>
      <rPr>
        <b/>
        <sz val="6"/>
        <color theme="1"/>
        <rFont val="Arial Narrow"/>
        <family val="2"/>
      </rPr>
      <t>OK</t>
    </r>
    <r>
      <rPr>
        <sz val="6"/>
        <color theme="1"/>
        <rFont val="Arial Narrow"/>
        <family val="2"/>
      </rPr>
      <t xml:space="preserve"> ou p.résolu</t>
    </r>
    <r>
      <rPr>
        <b/>
        <sz val="6"/>
        <color theme="1"/>
        <rFont val="Arial Narrow"/>
        <family val="2"/>
      </rPr>
      <t xml:space="preserve">   </t>
    </r>
    <r>
      <rPr>
        <b/>
        <sz val="9"/>
        <color theme="1"/>
        <rFont val="Arial Narrow"/>
        <family val="2"/>
      </rPr>
      <t>CD Autres</t>
    </r>
  </si>
  <si>
    <t>1er courriel   -</t>
  </si>
  <si>
    <t xml:space="preserve">réponse   - 1   </t>
  </si>
  <si>
    <t>2ème courriel (rappel)   -</t>
  </si>
  <si>
    <t>réponse   - 2</t>
  </si>
  <si>
    <t>problème DGFIP</t>
  </si>
  <si>
    <t>compte OK pour production ARIANE</t>
  </si>
  <si>
    <t>ANIZY LE CHATEAU</t>
  </si>
  <si>
    <t>002001 935</t>
  </si>
  <si>
    <t>Communauté de communes du VAL DE L'AILETTE</t>
  </si>
  <si>
    <t>20004372700011</t>
  </si>
  <si>
    <t>O</t>
  </si>
  <si>
    <t>X</t>
  </si>
  <si>
    <t>D</t>
  </si>
  <si>
    <t>SERVICE OM-CC VAL DE L'AILETTE</t>
  </si>
  <si>
    <t>20004370100016</t>
  </si>
  <si>
    <t>SPANC - CC DU VAL DE L AILETTE</t>
  </si>
  <si>
    <t>20004326300017</t>
  </si>
  <si>
    <t>002001 951</t>
  </si>
  <si>
    <t>Communauté de communes PICARDIE DES CHATEAUX</t>
  </si>
  <si>
    <t>20000849800012</t>
  </si>
  <si>
    <t>P</t>
  </si>
  <si>
    <t>E</t>
  </si>
  <si>
    <t>DMA - TEOM</t>
  </si>
  <si>
    <t>26590675000012</t>
  </si>
  <si>
    <t>x</t>
  </si>
  <si>
    <t>ORDURES MENAGERES</t>
  </si>
  <si>
    <t>26590036500015</t>
  </si>
  <si>
    <t>SPANC</t>
  </si>
  <si>
    <t>21590043200018</t>
  </si>
  <si>
    <t>SAISIE PRODUIT DANS ARIANE</t>
  </si>
  <si>
    <t>date transmission au greffe</t>
  </si>
  <si>
    <t>date transmission au procureur</t>
  </si>
  <si>
    <t xml:space="preserve"> problème  PV remise</t>
  </si>
  <si>
    <t>PV remise OK</t>
  </si>
  <si>
    <t>problème procuration</t>
  </si>
  <si>
    <t>procuration OK</t>
  </si>
  <si>
    <t>total mutation</t>
  </si>
  <si>
    <t xml:space="preserve"> problème  CG</t>
  </si>
  <si>
    <t>CG OK</t>
  </si>
  <si>
    <t>problème P606</t>
  </si>
  <si>
    <t>P606 OK</t>
  </si>
  <si>
    <t>problème   page signature</t>
  </si>
  <si>
    <t>page signature OK</t>
  </si>
  <si>
    <t>problème Inventaire</t>
  </si>
  <si>
    <t>Inventaire OK</t>
  </si>
  <si>
    <t>problème PHD</t>
  </si>
  <si>
    <t>PHD   OK</t>
  </si>
  <si>
    <t>total problème liasse O</t>
  </si>
  <si>
    <t>total OK    liasse O</t>
  </si>
  <si>
    <t>ss total</t>
  </si>
  <si>
    <t xml:space="preserve"> problème      CD paie</t>
  </si>
  <si>
    <t>CD paie          OK</t>
  </si>
  <si>
    <t>problème         CD Arrêtés</t>
  </si>
  <si>
    <t>CD arrêtés       OK</t>
  </si>
  <si>
    <t>problème        CD Titres</t>
  </si>
  <si>
    <t>CD titres          OK</t>
  </si>
  <si>
    <t>problème CD marchés publics</t>
  </si>
  <si>
    <t>CD Marchés publics OK</t>
  </si>
  <si>
    <t>problèmes     CD autres</t>
  </si>
  <si>
    <t>CD autres        OK</t>
  </si>
  <si>
    <t>total</t>
  </si>
  <si>
    <t>bp</t>
  </si>
  <si>
    <t>BA / EPLE / EPN</t>
  </si>
  <si>
    <t>TOUS</t>
  </si>
  <si>
    <t>DOSSIER CLOS OU TRANSMIS AU MP</t>
  </si>
  <si>
    <t>problème bordereau</t>
  </si>
  <si>
    <t>problème sacs</t>
  </si>
  <si>
    <t>problème conditionnement des liasses</t>
  </si>
  <si>
    <t>problème étiquetage des liasses</t>
  </si>
  <si>
    <t>observations</t>
  </si>
  <si>
    <t>CONTROLES PAS OK</t>
  </si>
  <si>
    <t>PRODUITS</t>
  </si>
  <si>
    <t>non controles</t>
  </si>
  <si>
    <t>nombre de budgets</t>
  </si>
  <si>
    <t>budgets trasmis au procureur</t>
  </si>
  <si>
    <t>nombre de comptes</t>
  </si>
  <si>
    <t>nombre de comptes OK</t>
  </si>
  <si>
    <t>comptes produits dans ARIANE</t>
  </si>
  <si>
    <t>comptes transmis au procureur</t>
  </si>
  <si>
    <t>produits dans ARIANE</t>
  </si>
  <si>
    <t>messages envoyés</t>
  </si>
  <si>
    <t>rappels envoyés</t>
  </si>
  <si>
    <t>002001 998</t>
  </si>
  <si>
    <t>SYNDICAT MIXTE DES EAUX DE PREMONTRE</t>
  </si>
  <si>
    <t>21590431900013</t>
  </si>
  <si>
    <t>LA FERE</t>
  </si>
  <si>
    <t>002013 971</t>
  </si>
  <si>
    <t>EHPAD LECLERE DE SAINT-GOBAIN</t>
  </si>
  <si>
    <t>EHPAD JEAN MOULIN</t>
  </si>
  <si>
    <t>26020028200036</t>
  </si>
  <si>
    <t>EHPAD SAINT GOBAIN - DNA</t>
  </si>
  <si>
    <t>26020028200028</t>
  </si>
  <si>
    <t>ce que je voudrais</t>
  </si>
  <si>
    <t>OK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</si>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</sst>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00,000"/>
  </numFmts>
  <fonts count="5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7"/>
      <color rgb="FF000000"/>
      <name val="Calibri"/>
      <family val="2"/>
      <scheme val="minor"/>
    </font>
    <font>
      <b/>
      <sz val="6"/>
      <color rgb="FF00000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0"/>
      <color rgb="FFFFFF00"/>
      <name val="Calibri"/>
      <family val="2"/>
      <scheme val="minor"/>
    </font>
    <font>
      <b/>
      <sz val="12"/>
      <name val="Arial Narrow"/>
      <family val="2"/>
    </font>
    <font>
      <sz val="6"/>
      <color theme="1"/>
      <name val="Arial Narrow"/>
      <family val="2"/>
    </font>
    <font>
      <b/>
      <sz val="9"/>
      <color theme="1"/>
      <name val="Arial Narrow"/>
      <family val="2"/>
    </font>
    <font>
      <b/>
      <sz val="6"/>
      <color theme="1"/>
      <name val="Arial Narrow"/>
      <family val="2"/>
    </font>
    <font>
      <b/>
      <sz val="5"/>
      <name val="Arial"/>
      <family val="2"/>
    </font>
    <font>
      <b/>
      <sz val="11"/>
      <color theme="1"/>
      <name val="Arial Narrow"/>
      <family val="2"/>
    </font>
    <font>
      <b/>
      <sz val="8"/>
      <color theme="1"/>
      <name val="Arial Narrow"/>
      <family val="2"/>
    </font>
    <font>
      <b/>
      <sz val="7"/>
      <color rgb="FF000000"/>
      <name val="Arial"/>
      <family val="2"/>
    </font>
    <font>
      <b/>
      <sz val="10"/>
      <color theme="0"/>
      <name val="Calibri"/>
      <family val="2"/>
      <scheme val="minor"/>
    </font>
    <font>
      <b/>
      <sz val="7"/>
      <color theme="1"/>
      <name val="Arial Narrow"/>
      <family val="2"/>
    </font>
    <font>
      <sz val="8"/>
      <color rgb="FF333333"/>
      <name val="Arial"/>
      <family val="2"/>
    </font>
    <font>
      <sz val="9"/>
      <color rgb="FF333333"/>
      <name val="Arial"/>
      <family val="2"/>
    </font>
    <font>
      <sz val="6"/>
      <color rgb="FF333333"/>
      <name val="Calibri"/>
      <family val="2"/>
      <scheme val="minor"/>
    </font>
    <font>
      <b/>
      <sz val="6"/>
      <color rgb="FF000000"/>
      <name val="Calibri"/>
      <family val="2"/>
      <scheme val="minor"/>
    </font>
    <font>
      <b/>
      <sz val="9"/>
      <color rgb="FF333333"/>
      <name val="Arial"/>
      <family val="2"/>
    </font>
    <font>
      <b/>
      <sz val="8"/>
      <color rgb="FF333333"/>
      <name val="Calibri"/>
      <family val="2"/>
      <scheme val="minor"/>
    </font>
    <font>
      <sz val="7"/>
      <color rgb="FF333333"/>
      <name val="Arial"/>
      <family val="2"/>
    </font>
    <font>
      <sz val="6"/>
      <color rgb="FF333333"/>
      <name val="Arial"/>
      <family val="2"/>
    </font>
    <font>
      <b/>
      <sz val="10"/>
      <color theme="7" tint="-0.249977111117893"/>
      <name val="Arial"/>
      <family val="2"/>
    </font>
    <font>
      <b/>
      <sz val="12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6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4"/>
      <color theme="2" tint="-0.49998474074526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  <font>
      <b/>
      <sz val="11"/>
      <color indexed="8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color theme="1"/>
      <name val="Arial Narrow"/>
      <family val="2"/>
    </font>
    <font>
      <sz val="8"/>
      <color rgb="FF000000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theme="0"/>
      <name val="Arial"/>
      <family val="2"/>
    </font>
    <font>
      <b/>
      <sz val="20"/>
      <color rgb="FF000000"/>
      <name val="Arial"/>
      <family val="2"/>
    </font>
    <font>
      <b/>
      <sz val="9"/>
      <color rgb="FF000000"/>
      <name val="Calibri"/>
      <family val="2"/>
      <scheme val="minor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sz val="11"/>
      <color indexed="81"/>
      <name val="Tahoma"/>
      <family val="2"/>
    </font>
    <font>
      <sz val="20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3" tint="0.39994506668294322"/>
        <bgColor rgb="FFFFFFFF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499984740745262"/>
        <bgColor rgb="FFFFFFFF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6" tint="0.79998168889431442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rgb="FFFF9999"/>
        <bgColor rgb="FFFFFFFF"/>
      </patternFill>
    </fill>
    <fill>
      <patternFill patternType="solid">
        <fgColor theme="9" tint="0.79998168889431442"/>
        <bgColor rgb="FFFFFFFF"/>
      </patternFill>
    </fill>
    <fill>
      <patternFill patternType="solid">
        <fgColor rgb="FF99FF33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66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FFF00"/>
        <bgColor indexed="64"/>
      </patternFill>
    </fill>
  </fills>
  <borders count="153">
    <border>
      <left/>
      <right/>
      <top/>
      <bottom/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 style="double">
        <color theme="1"/>
      </top>
      <bottom/>
      <diagonal/>
    </border>
    <border>
      <left style="double">
        <color theme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ashed">
        <color auto="1"/>
      </bottom>
      <diagonal/>
    </border>
    <border>
      <left style="double">
        <color theme="1"/>
      </left>
      <right/>
      <top style="medium">
        <color theme="1"/>
      </top>
      <bottom/>
      <diagonal/>
    </border>
    <border>
      <left style="thick">
        <color theme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ck">
        <color theme="1"/>
      </right>
      <top style="medium">
        <color auto="1"/>
      </top>
      <bottom style="dashed">
        <color auto="1"/>
      </bottom>
      <diagonal/>
    </border>
    <border>
      <left style="thick">
        <color theme="1"/>
      </left>
      <right/>
      <top/>
      <bottom/>
      <diagonal/>
    </border>
    <border>
      <left style="double">
        <color theme="1"/>
      </left>
      <right style="thin">
        <color theme="1"/>
      </right>
      <top style="medium">
        <color theme="1"/>
      </top>
      <bottom style="hair">
        <color auto="1"/>
      </bottom>
      <diagonal/>
    </border>
    <border>
      <left/>
      <right style="thick">
        <color theme="1"/>
      </right>
      <top style="medium">
        <color auto="1"/>
      </top>
      <bottom style="hair">
        <color auto="1"/>
      </bottom>
      <diagonal/>
    </border>
    <border>
      <left style="double">
        <color theme="1"/>
      </left>
      <right style="thick">
        <color theme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rgb="FFCAC9D9"/>
      </left>
      <right style="medium">
        <color theme="1"/>
      </right>
      <top style="thin">
        <color rgb="FFCAC9D9"/>
      </top>
      <bottom style="thin">
        <color rgb="FFCAC9D9"/>
      </bottom>
      <diagonal/>
    </border>
    <border>
      <left style="double">
        <color theme="1"/>
      </left>
      <right style="medium">
        <color auto="1"/>
      </right>
      <top style="hair">
        <color theme="1"/>
      </top>
      <bottom style="hair">
        <color theme="1"/>
      </bottom>
      <diagonal/>
    </border>
    <border>
      <left style="medium">
        <color auto="1"/>
      </left>
      <right style="hair">
        <color theme="0" tint="-0.34998626667073579"/>
      </right>
      <top style="hair">
        <color theme="0" tint="-0.34998626667073579"/>
      </top>
      <bottom style="hair">
        <color auto="1"/>
      </bottom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auto="1"/>
      </bottom>
      <diagonal/>
    </border>
    <border>
      <left style="medium">
        <color theme="1"/>
      </left>
      <right style="hair">
        <color theme="0" tint="-0.34998626667073579"/>
      </right>
      <top/>
      <bottom style="hair">
        <color auto="1"/>
      </bottom>
      <diagonal/>
    </border>
    <border>
      <left style="hair">
        <color theme="0" tint="-0.34998626667073579"/>
      </left>
      <right style="double">
        <color theme="1"/>
      </right>
      <top/>
      <bottom style="hair">
        <color auto="1"/>
      </bottom>
      <diagonal/>
    </border>
    <border>
      <left style="double">
        <color theme="1"/>
      </left>
      <right style="double">
        <color auto="1"/>
      </right>
      <top style="hair">
        <color theme="0" tint="-0.499984740745262"/>
      </top>
      <bottom style="hair">
        <color theme="0" tint="-0.499984740745262"/>
      </bottom>
      <diagonal/>
    </border>
    <border>
      <left style="double">
        <color auto="1"/>
      </left>
      <right style="hair">
        <color theme="0" tint="-0.24994659260841701"/>
      </right>
      <top style="dashed">
        <color auto="1"/>
      </top>
      <bottom style="hair">
        <color auto="1"/>
      </bottom>
      <diagonal/>
    </border>
    <border>
      <left style="hair">
        <color theme="0" tint="-0.24994659260841701"/>
      </left>
      <right style="double">
        <color auto="1"/>
      </right>
      <top style="dashed">
        <color auto="1"/>
      </top>
      <bottom style="hair">
        <color auto="1"/>
      </bottom>
      <diagonal/>
    </border>
    <border>
      <left style="double">
        <color auto="1"/>
      </left>
      <right style="hair">
        <color theme="0" tint="-0.24994659260841701"/>
      </right>
      <top style="dashed">
        <color auto="1"/>
      </top>
      <bottom style="dotted">
        <color auto="1"/>
      </bottom>
      <diagonal/>
    </border>
    <border>
      <left style="hair">
        <color theme="0" tint="-0.24994659260841701"/>
      </left>
      <right style="medium">
        <color auto="1"/>
      </right>
      <top style="dashed">
        <color auto="1"/>
      </top>
      <bottom style="dotted">
        <color auto="1"/>
      </bottom>
      <diagonal/>
    </border>
    <border>
      <left style="medium">
        <color auto="1"/>
      </left>
      <right style="hair">
        <color theme="0" tint="-0.24994659260841701"/>
      </right>
      <top style="dashed">
        <color auto="1"/>
      </top>
      <bottom style="dotted">
        <color auto="1"/>
      </bottom>
      <diagonal/>
    </border>
    <border>
      <left style="hair">
        <color theme="0" tint="-0.24994659260841701"/>
      </left>
      <right style="medium">
        <color auto="1"/>
      </right>
      <top style="dashed">
        <color auto="1"/>
      </top>
      <bottom style="hair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hair">
        <color theme="0" tint="-0.24994659260841701"/>
      </right>
      <top style="hair">
        <color auto="1"/>
      </top>
      <bottom style="hair">
        <color auto="1"/>
      </bottom>
      <diagonal/>
    </border>
    <border>
      <left style="hair">
        <color theme="0" tint="-0.2499465926084170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ashed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theme="0" tint="-0.24994659260841701"/>
      </right>
      <top style="dotted">
        <color auto="1"/>
      </top>
      <bottom style="dotted">
        <color auto="1"/>
      </bottom>
      <diagonal/>
    </border>
    <border>
      <left style="hair">
        <color theme="0" tint="-0.2499465926084170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hair">
        <color theme="0" tint="-0.24994659260841701"/>
      </right>
      <top style="dotted">
        <color auto="1"/>
      </top>
      <bottom style="dotted">
        <color auto="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  <border>
      <left/>
      <right/>
      <top style="hair">
        <color theme="0" tint="-0.34998626667073579"/>
      </top>
      <bottom/>
      <diagonal/>
    </border>
    <border>
      <left style="thin">
        <color rgb="FFCAC9D9"/>
      </left>
      <right style="medium">
        <color theme="1"/>
      </right>
      <top style="thin">
        <color rgb="FFCAC9D9"/>
      </top>
      <bottom/>
      <diagonal/>
    </border>
    <border>
      <left style="double">
        <color theme="1"/>
      </left>
      <right style="medium">
        <color auto="1"/>
      </right>
      <top style="hair">
        <color theme="1"/>
      </top>
      <bottom/>
      <diagonal/>
    </border>
    <border>
      <left style="medium">
        <color auto="1"/>
      </left>
      <right style="hair">
        <color theme="0" tint="-0.34998626667073579"/>
      </right>
      <top style="hair">
        <color theme="0" tint="-0.34998626667073579"/>
      </top>
      <bottom/>
      <diagonal/>
    </border>
    <border>
      <left style="hair">
        <color theme="0" tint="-0.34998626667073579"/>
      </left>
      <right/>
      <top style="hair">
        <color theme="0" tint="-0.34998626667073579"/>
      </top>
      <bottom/>
      <diagonal/>
    </border>
    <border>
      <left style="medium">
        <color theme="1"/>
      </left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double">
        <color theme="1"/>
      </right>
      <top/>
      <bottom/>
      <diagonal/>
    </border>
    <border>
      <left style="double">
        <color theme="1"/>
      </left>
      <right style="double">
        <color auto="1"/>
      </right>
      <top style="hair">
        <color theme="0" tint="-0.499984740745262"/>
      </top>
      <bottom/>
      <diagonal/>
    </border>
    <border>
      <left style="double">
        <color auto="1"/>
      </left>
      <right style="hair">
        <color theme="0" tint="-0.24994659260841701"/>
      </right>
      <top style="dashed">
        <color auto="1"/>
      </top>
      <bottom/>
      <diagonal/>
    </border>
    <border>
      <left style="hair">
        <color theme="0" tint="-0.24994659260841701"/>
      </left>
      <right style="double">
        <color auto="1"/>
      </right>
      <top style="dashed">
        <color auto="1"/>
      </top>
      <bottom/>
      <diagonal/>
    </border>
    <border>
      <left style="double">
        <color auto="1"/>
      </left>
      <right style="hair">
        <color theme="0" tint="-0.24994659260841701"/>
      </right>
      <top style="dotted">
        <color auto="1"/>
      </top>
      <bottom/>
      <diagonal/>
    </border>
    <border>
      <left style="hair">
        <color theme="0" tint="-0.2499465926084170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hair">
        <color theme="0" tint="-0.24994659260841701"/>
      </right>
      <top style="dotted">
        <color auto="1"/>
      </top>
      <bottom/>
      <diagonal/>
    </border>
    <border>
      <left style="hair">
        <color theme="0" tint="-0.24994659260841701"/>
      </left>
      <right style="medium">
        <color auto="1"/>
      </right>
      <top style="dashed">
        <color auto="1"/>
      </top>
      <bottom/>
      <diagonal/>
    </border>
    <border>
      <left style="double">
        <color auto="1"/>
      </left>
      <right style="hair">
        <color theme="0" tint="-0.24994659260841701"/>
      </right>
      <top style="hair">
        <color auto="1"/>
      </top>
      <bottom/>
      <diagonal/>
    </border>
    <border>
      <left style="hair">
        <color theme="0" tint="-0.24994659260841701"/>
      </left>
      <right style="medium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dashed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rgb="FFEBEBEB"/>
      </left>
      <right style="thin">
        <color rgb="FFEBEBEB"/>
      </right>
      <top style="medium">
        <color rgb="FF7030A0"/>
      </top>
      <bottom style="thin">
        <color rgb="FFEBEBEB"/>
      </bottom>
      <diagonal/>
    </border>
    <border>
      <left/>
      <right/>
      <top style="medium">
        <color rgb="FF7030A0"/>
      </top>
      <bottom/>
      <diagonal/>
    </border>
    <border>
      <left/>
      <right/>
      <top style="medium">
        <color rgb="FF7030A0"/>
      </top>
      <bottom style="hair">
        <color theme="0" tint="-0.34998626667073579"/>
      </bottom>
      <diagonal/>
    </border>
    <border>
      <left style="thin">
        <color rgb="FFCAC9D9"/>
      </left>
      <right style="medium">
        <color theme="1"/>
      </right>
      <top style="medium">
        <color rgb="FF7030A0"/>
      </top>
      <bottom style="thin">
        <color rgb="FFCAC9D9"/>
      </bottom>
      <diagonal/>
    </border>
    <border>
      <left style="double">
        <color theme="1"/>
      </left>
      <right style="medium">
        <color auto="1"/>
      </right>
      <top style="medium">
        <color rgb="FF7030A0"/>
      </top>
      <bottom style="hair">
        <color theme="1"/>
      </bottom>
      <diagonal/>
    </border>
    <border>
      <left style="medium">
        <color auto="1"/>
      </left>
      <right style="hair">
        <color theme="0" tint="-0.34998626667073579"/>
      </right>
      <top style="medium">
        <color rgb="FF7030A0"/>
      </top>
      <bottom style="hair">
        <color auto="1"/>
      </bottom>
      <diagonal/>
    </border>
    <border>
      <left style="hair">
        <color theme="0" tint="-0.34998626667073579"/>
      </left>
      <right/>
      <top style="medium">
        <color rgb="FF7030A0"/>
      </top>
      <bottom style="hair">
        <color auto="1"/>
      </bottom>
      <diagonal/>
    </border>
    <border>
      <left style="medium">
        <color theme="1"/>
      </left>
      <right style="hair">
        <color theme="0" tint="-0.34998626667073579"/>
      </right>
      <top style="medium">
        <color rgb="FF7030A0"/>
      </top>
      <bottom style="hair">
        <color auto="1"/>
      </bottom>
      <diagonal/>
    </border>
    <border>
      <left style="hair">
        <color theme="0" tint="-0.34998626667073579"/>
      </left>
      <right style="double">
        <color theme="1"/>
      </right>
      <top style="medium">
        <color rgb="FF7030A0"/>
      </top>
      <bottom style="hair">
        <color auto="1"/>
      </bottom>
      <diagonal/>
    </border>
    <border>
      <left style="double">
        <color theme="1"/>
      </left>
      <right style="double">
        <color auto="1"/>
      </right>
      <top style="medium">
        <color rgb="FF7030A0"/>
      </top>
      <bottom style="hair">
        <color theme="0" tint="-0.499984740745262"/>
      </bottom>
      <diagonal/>
    </border>
    <border>
      <left style="double">
        <color auto="1"/>
      </left>
      <right style="hair">
        <color theme="0" tint="-0.24994659260841701"/>
      </right>
      <top style="medium">
        <color rgb="FF7030A0"/>
      </top>
      <bottom style="hair">
        <color auto="1"/>
      </bottom>
      <diagonal/>
    </border>
    <border>
      <left style="hair">
        <color theme="0" tint="-0.24994659260841701"/>
      </left>
      <right style="double">
        <color auto="1"/>
      </right>
      <top style="medium">
        <color rgb="FF7030A0"/>
      </top>
      <bottom style="hair">
        <color auto="1"/>
      </bottom>
      <diagonal/>
    </border>
    <border>
      <left style="double">
        <color auto="1"/>
      </left>
      <right style="hair">
        <color theme="0" tint="-0.24994659260841701"/>
      </right>
      <top style="medium">
        <color rgb="FF7030A0"/>
      </top>
      <bottom style="dotted">
        <color auto="1"/>
      </bottom>
      <diagonal/>
    </border>
    <border>
      <left style="hair">
        <color theme="0" tint="-0.24994659260841701"/>
      </left>
      <right style="medium">
        <color auto="1"/>
      </right>
      <top style="medium">
        <color rgb="FF7030A0"/>
      </top>
      <bottom style="dotted">
        <color auto="1"/>
      </bottom>
      <diagonal/>
    </border>
    <border>
      <left style="medium">
        <color auto="1"/>
      </left>
      <right style="hair">
        <color theme="0" tint="-0.24994659260841701"/>
      </right>
      <top style="medium">
        <color rgb="FF7030A0"/>
      </top>
      <bottom style="dotted">
        <color auto="1"/>
      </bottom>
      <diagonal/>
    </border>
    <border>
      <left style="hair">
        <color theme="0" tint="-0.24994659260841701"/>
      </left>
      <right style="medium">
        <color auto="1"/>
      </right>
      <top style="medium">
        <color rgb="FF7030A0"/>
      </top>
      <bottom style="hair">
        <color auto="1"/>
      </bottom>
      <diagonal/>
    </border>
    <border>
      <left style="double">
        <color auto="1"/>
      </left>
      <right/>
      <top style="medium">
        <color rgb="FF7030A0"/>
      </top>
      <bottom/>
      <diagonal/>
    </border>
    <border>
      <left style="double">
        <color auto="1"/>
      </left>
      <right style="hair">
        <color auto="1"/>
      </right>
      <top style="medium">
        <color rgb="FF7030A0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rgb="FF7030A0"/>
      </top>
      <bottom style="hair">
        <color auto="1"/>
      </bottom>
      <diagonal/>
    </border>
    <border>
      <left/>
      <right/>
      <top style="medium">
        <color rgb="FF7030A0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rgb="FF7030A0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rgb="FF7030A0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rgb="FF7030A0"/>
      </top>
      <bottom style="double">
        <color auto="1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theme="1"/>
      </left>
      <right/>
      <top/>
      <bottom style="hair">
        <color theme="0" tint="-0.34998626667073579"/>
      </bottom>
      <diagonal/>
    </border>
    <border>
      <left style="thin">
        <color theme="1"/>
      </left>
      <right style="dotted">
        <color theme="0" tint="-0.34998626667073579"/>
      </right>
      <top/>
      <bottom style="hair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 style="hair">
        <color theme="0" tint="-0.34998626667073579"/>
      </bottom>
      <diagonal/>
    </border>
    <border>
      <left style="dotted">
        <color theme="0" tint="-0.34998626667073579"/>
      </left>
      <right style="thin">
        <color theme="1"/>
      </right>
      <top/>
      <bottom style="hair">
        <color theme="0" tint="-0.34998626667073579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thin">
        <color theme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rgb="FF7030A0"/>
      </top>
      <bottom/>
      <diagonal/>
    </border>
    <border>
      <left style="medium">
        <color auto="1"/>
      </left>
      <right style="thin">
        <color auto="1"/>
      </right>
      <top style="medium">
        <color rgb="FF7030A0"/>
      </top>
      <bottom/>
      <diagonal/>
    </border>
    <border>
      <left style="hair">
        <color auto="1"/>
      </left>
      <right style="hair">
        <color auto="1"/>
      </right>
      <top style="medium">
        <color rgb="FF7030A0"/>
      </top>
      <bottom/>
      <diagonal/>
    </border>
    <border>
      <left style="hair">
        <color auto="1"/>
      </left>
      <right/>
      <top style="medium">
        <color rgb="FF7030A0"/>
      </top>
      <bottom/>
      <diagonal/>
    </border>
    <border>
      <left style="thin">
        <color theme="1"/>
      </left>
      <right/>
      <top style="medium">
        <color rgb="FF7030A0"/>
      </top>
      <bottom style="hair">
        <color theme="0" tint="-0.34998626667073579"/>
      </bottom>
      <diagonal/>
    </border>
    <border>
      <left style="thin">
        <color theme="1"/>
      </left>
      <right style="dotted">
        <color theme="0" tint="-0.34998626667073579"/>
      </right>
      <top style="medium">
        <color rgb="FF7030A0"/>
      </top>
      <bottom style="hair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medium">
        <color rgb="FF7030A0"/>
      </top>
      <bottom style="hair">
        <color theme="0" tint="-0.34998626667073579"/>
      </bottom>
      <diagonal/>
    </border>
    <border>
      <left style="dotted">
        <color theme="0" tint="-0.34998626667073579"/>
      </left>
      <right style="thin">
        <color theme="1"/>
      </right>
      <top style="medium">
        <color rgb="FF7030A0"/>
      </top>
      <bottom style="hair">
        <color theme="0" tint="-0.34998626667073579"/>
      </bottom>
      <diagonal/>
    </border>
    <border>
      <left style="thin">
        <color auto="1"/>
      </left>
      <right style="thin">
        <color auto="1"/>
      </right>
      <top style="medium">
        <color rgb="FF7030A0"/>
      </top>
      <bottom style="hair">
        <color auto="1"/>
      </bottom>
      <diagonal/>
    </border>
    <border>
      <left style="thin">
        <color rgb="FFEBEBEB"/>
      </left>
      <right style="thin">
        <color rgb="FFEBEBEB"/>
      </right>
      <top style="medium">
        <color rgb="FF7030A0"/>
      </top>
      <bottom/>
      <diagonal/>
    </border>
    <border>
      <left style="thin">
        <color rgb="FFCAC9D9"/>
      </left>
      <right style="medium">
        <color theme="1"/>
      </right>
      <top style="medium">
        <color rgb="FF7030A0"/>
      </top>
      <bottom/>
      <diagonal/>
    </border>
    <border>
      <left style="double">
        <color theme="1"/>
      </left>
      <right style="medium">
        <color auto="1"/>
      </right>
      <top style="medium">
        <color rgb="FF7030A0"/>
      </top>
      <bottom/>
      <diagonal/>
    </border>
    <border>
      <left style="medium">
        <color auto="1"/>
      </left>
      <right style="hair">
        <color theme="0" tint="-0.34998626667073579"/>
      </right>
      <top style="medium">
        <color rgb="FF7030A0"/>
      </top>
      <bottom/>
      <diagonal/>
    </border>
    <border>
      <left style="hair">
        <color theme="0" tint="-0.34998626667073579"/>
      </left>
      <right/>
      <top style="medium">
        <color rgb="FF7030A0"/>
      </top>
      <bottom/>
      <diagonal/>
    </border>
    <border>
      <left style="medium">
        <color theme="1"/>
      </left>
      <right style="hair">
        <color theme="0" tint="-0.34998626667073579"/>
      </right>
      <top style="medium">
        <color rgb="FF7030A0"/>
      </top>
      <bottom/>
      <diagonal/>
    </border>
    <border>
      <left style="hair">
        <color theme="0" tint="-0.34998626667073579"/>
      </left>
      <right style="double">
        <color theme="1"/>
      </right>
      <top style="medium">
        <color rgb="FF7030A0"/>
      </top>
      <bottom/>
      <diagonal/>
    </border>
    <border>
      <left style="double">
        <color theme="1"/>
      </left>
      <right style="double">
        <color auto="1"/>
      </right>
      <top style="medium">
        <color rgb="FF7030A0"/>
      </top>
      <bottom/>
      <diagonal/>
    </border>
    <border>
      <left style="double">
        <color auto="1"/>
      </left>
      <right style="hair">
        <color theme="0" tint="-0.24994659260841701"/>
      </right>
      <top style="medium">
        <color rgb="FF7030A0"/>
      </top>
      <bottom/>
      <diagonal/>
    </border>
    <border>
      <left style="hair">
        <color theme="0" tint="-0.24994659260841701"/>
      </left>
      <right style="double">
        <color auto="1"/>
      </right>
      <top style="medium">
        <color rgb="FF7030A0"/>
      </top>
      <bottom/>
      <diagonal/>
    </border>
    <border>
      <left style="hair">
        <color theme="0" tint="-0.24994659260841701"/>
      </left>
      <right style="medium">
        <color auto="1"/>
      </right>
      <top style="medium">
        <color rgb="FF7030A0"/>
      </top>
      <bottom/>
      <diagonal/>
    </border>
    <border>
      <left style="medium">
        <color auto="1"/>
      </left>
      <right style="hair">
        <color theme="0" tint="-0.24994659260841701"/>
      </right>
      <top style="medium">
        <color rgb="FF7030A0"/>
      </top>
      <bottom/>
      <diagonal/>
    </border>
    <border>
      <left style="double">
        <color auto="1"/>
      </left>
      <right style="hair">
        <color auto="1"/>
      </right>
      <top style="medium">
        <color rgb="FF7030A0"/>
      </top>
      <bottom/>
      <diagonal/>
    </border>
    <border>
      <left style="hair">
        <color auto="1"/>
      </left>
      <right style="thin">
        <color auto="1"/>
      </right>
      <top style="medium">
        <color rgb="FF7030A0"/>
      </top>
      <bottom/>
      <diagonal/>
    </border>
    <border>
      <left style="thin">
        <color auto="1"/>
      </left>
      <right style="hair">
        <color auto="1"/>
      </right>
      <top style="medium">
        <color rgb="FF7030A0"/>
      </top>
      <bottom/>
      <diagonal/>
    </border>
    <border>
      <left style="hair">
        <color auto="1"/>
      </left>
      <right style="medium">
        <color auto="1"/>
      </right>
      <top style="medium">
        <color rgb="FF7030A0"/>
      </top>
      <bottom/>
      <diagonal/>
    </border>
    <border>
      <left style="double">
        <color auto="1"/>
      </left>
      <right style="double">
        <color auto="1"/>
      </right>
      <top style="medium">
        <color rgb="FF7030A0"/>
      </top>
      <bottom/>
      <diagonal/>
    </border>
    <border>
      <left style="thin">
        <color theme="1"/>
      </left>
      <right/>
      <top style="medium">
        <color rgb="FF7030A0"/>
      </top>
      <bottom/>
      <diagonal/>
    </border>
    <border>
      <left style="thin">
        <color theme="1"/>
      </left>
      <right style="dotted">
        <color theme="0" tint="-0.34998626667073579"/>
      </right>
      <top style="medium">
        <color rgb="FF7030A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medium">
        <color rgb="FF7030A0"/>
      </top>
      <bottom/>
      <diagonal/>
    </border>
    <border>
      <left style="dotted">
        <color theme="0" tint="-0.34998626667073579"/>
      </left>
      <right style="thin">
        <color theme="1"/>
      </right>
      <top style="medium">
        <color rgb="FF7030A0"/>
      </top>
      <bottom/>
      <diagonal/>
    </border>
    <border>
      <left style="thin">
        <color auto="1"/>
      </left>
      <right style="thin">
        <color auto="1"/>
      </right>
      <top style="medium">
        <color rgb="FF7030A0"/>
      </top>
      <bottom/>
      <diagonal/>
    </border>
    <border>
      <left/>
      <right style="thin">
        <color rgb="FFEBEBEB"/>
      </right>
      <top style="medium">
        <color rgb="FF7030A0"/>
      </top>
      <bottom style="thin">
        <color rgb="FFEBEBEB"/>
      </bottom>
      <diagonal/>
    </border>
    <border>
      <left style="double">
        <color auto="1"/>
      </left>
      <right style="thin">
        <color auto="1"/>
      </right>
      <top style="medium">
        <color rgb="FF7030A0"/>
      </top>
      <bottom style="medium">
        <color rgb="FF7030A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3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3" fillId="3" borderId="0" xfId="0" applyNumberFormat="1" applyFont="1" applyFill="1" applyAlignment="1" applyProtection="1">
      <alignment horizontal="center" vertical="center" textRotation="90"/>
      <protection locked="0"/>
    </xf>
    <xf numFmtId="0" fontId="4" fillId="3" borderId="0" xfId="0" applyFont="1" applyFill="1" applyAlignment="1" applyProtection="1">
      <alignment horizontal="center" vertical="center" textRotation="90"/>
      <protection locked="0"/>
    </xf>
    <xf numFmtId="49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3" xfId="0" applyNumberFormat="1" applyFont="1" applyFill="1" applyBorder="1" applyAlignment="1" applyProtection="1">
      <alignment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 textRotation="90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7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4" borderId="2" xfId="0" applyNumberFormat="1" applyFont="1" applyFill="1" applyBorder="1" applyAlignment="1" applyProtection="1">
      <alignment horizontal="center" vertical="top" textRotation="90"/>
      <protection locked="0"/>
    </xf>
    <xf numFmtId="49" fontId="9" fillId="0" borderId="5" xfId="0" applyNumberFormat="1" applyFont="1" applyFill="1" applyBorder="1" applyAlignment="1" applyProtection="1">
      <alignment horizontal="center" vertical="center" textRotation="90" wrapText="1"/>
      <protection locked="0"/>
    </xf>
    <xf numFmtId="0" fontId="10" fillId="5" borderId="6" xfId="1" applyFont="1" applyFill="1" applyBorder="1" applyAlignment="1" applyProtection="1">
      <alignment horizontal="center" vertical="top" textRotation="90"/>
      <protection locked="0"/>
    </xf>
    <xf numFmtId="0" fontId="10" fillId="5" borderId="7" xfId="1" applyFont="1" applyFill="1" applyBorder="1" applyAlignment="1" applyProtection="1">
      <alignment horizontal="center" vertical="top" textRotation="90"/>
      <protection locked="0"/>
    </xf>
    <xf numFmtId="0" fontId="10" fillId="5" borderId="8" xfId="1" applyFont="1" applyFill="1" applyBorder="1" applyAlignment="1" applyProtection="1">
      <alignment horizontal="center" vertical="top" textRotation="90"/>
      <protection locked="0"/>
    </xf>
    <xf numFmtId="0" fontId="10" fillId="5" borderId="9" xfId="1" applyFont="1" applyFill="1" applyBorder="1" applyAlignment="1" applyProtection="1">
      <alignment horizontal="center" vertical="top" textRotation="90"/>
      <protection locked="0"/>
    </xf>
    <xf numFmtId="0" fontId="10" fillId="6" borderId="0" xfId="1" applyFont="1" applyFill="1" applyBorder="1" applyAlignment="1" applyProtection="1">
      <alignment horizontal="center" vertical="top" textRotation="90"/>
      <protection locked="0"/>
    </xf>
    <xf numFmtId="49" fontId="13" fillId="0" borderId="10" xfId="0" applyNumberFormat="1" applyFont="1" applyFill="1" applyBorder="1" applyAlignment="1" applyProtection="1">
      <alignment horizontal="center" vertical="center" textRotation="255"/>
      <protection locked="0"/>
    </xf>
    <xf numFmtId="0" fontId="12" fillId="7" borderId="11" xfId="1" applyFont="1" applyFill="1" applyBorder="1" applyAlignment="1" applyProtection="1">
      <alignment horizontal="center" vertical="top" textRotation="90"/>
      <protection locked="0"/>
    </xf>
    <xf numFmtId="0" fontId="12" fillId="8" borderId="9" xfId="1" applyFont="1" applyFill="1" applyBorder="1" applyAlignment="1" applyProtection="1">
      <alignment horizontal="center" vertical="top" textRotation="90"/>
      <protection locked="0"/>
    </xf>
    <xf numFmtId="0" fontId="12" fillId="6" borderId="12" xfId="1" applyFont="1" applyFill="1" applyBorder="1" applyAlignment="1" applyProtection="1">
      <alignment horizontal="center" vertical="top" textRotation="90"/>
      <protection locked="0"/>
    </xf>
    <xf numFmtId="0" fontId="12" fillId="7" borderId="8" xfId="1" applyFont="1" applyFill="1" applyBorder="1" applyAlignment="1" applyProtection="1">
      <alignment horizontal="center" vertical="top" textRotation="90"/>
      <protection locked="0"/>
    </xf>
    <xf numFmtId="0" fontId="12" fillId="8" borderId="7" xfId="1" applyFont="1" applyFill="1" applyBorder="1" applyAlignment="1" applyProtection="1">
      <alignment horizontal="center" vertical="top" textRotation="90"/>
      <protection locked="0"/>
    </xf>
    <xf numFmtId="0" fontId="12" fillId="8" borderId="13" xfId="1" applyFont="1" applyFill="1" applyBorder="1" applyAlignment="1" applyProtection="1">
      <alignment horizontal="center" vertical="top" textRotation="90"/>
      <protection locked="0"/>
    </xf>
    <xf numFmtId="0" fontId="10" fillId="7" borderId="8" xfId="1" applyFont="1" applyFill="1" applyBorder="1" applyAlignment="1" applyProtection="1">
      <alignment horizontal="center" vertical="top" textRotation="90"/>
      <protection locked="0"/>
    </xf>
    <xf numFmtId="0" fontId="10" fillId="7" borderId="14" xfId="1" applyFont="1" applyFill="1" applyBorder="1" applyAlignment="1" applyProtection="1">
      <alignment horizontal="center" vertical="top" textRotation="90"/>
      <protection locked="0"/>
    </xf>
    <xf numFmtId="0" fontId="10" fillId="8" borderId="15" xfId="1" applyFont="1" applyFill="1" applyBorder="1" applyAlignment="1" applyProtection="1">
      <alignment horizontal="center" vertical="top" textRotation="90"/>
      <protection locked="0"/>
    </xf>
    <xf numFmtId="0" fontId="10" fillId="6" borderId="12" xfId="1" applyFont="1" applyFill="1" applyBorder="1" applyAlignment="1" applyProtection="1">
      <alignment horizontal="center" vertical="top" textRotation="90"/>
      <protection locked="0"/>
    </xf>
    <xf numFmtId="0" fontId="16" fillId="5" borderId="16" xfId="0" applyFont="1" applyFill="1" applyBorder="1" applyAlignment="1" applyProtection="1">
      <alignment horizontal="right" vertical="center" textRotation="90"/>
      <protection locked="0"/>
    </xf>
    <xf numFmtId="0" fontId="10" fillId="7" borderId="17" xfId="1" applyFont="1" applyFill="1" applyBorder="1" applyAlignment="1" applyProtection="1">
      <alignment horizontal="center" vertical="top" textRotation="90"/>
      <protection locked="0"/>
    </xf>
    <xf numFmtId="0" fontId="10" fillId="8" borderId="18" xfId="1" applyFont="1" applyFill="1" applyBorder="1" applyAlignment="1" applyProtection="1">
      <alignment horizontal="center" vertical="top" textRotation="90"/>
      <protection locked="0"/>
    </xf>
    <xf numFmtId="0" fontId="10" fillId="7" borderId="12" xfId="1" applyFont="1" applyFill="1" applyBorder="1" applyAlignment="1" applyProtection="1">
      <alignment horizontal="center" vertical="top" textRotation="90"/>
      <protection locked="0"/>
    </xf>
    <xf numFmtId="0" fontId="10" fillId="8" borderId="19" xfId="1" applyFont="1" applyFill="1" applyBorder="1" applyAlignment="1" applyProtection="1">
      <alignment horizontal="center" vertical="top" textRotation="90"/>
      <protection locked="0"/>
    </xf>
    <xf numFmtId="164" fontId="11" fillId="9" borderId="14" xfId="1" applyNumberFormat="1" applyFont="1" applyFill="1" applyBorder="1" applyAlignment="1" applyProtection="1">
      <alignment horizontal="center" vertical="center" textRotation="90" wrapText="1"/>
      <protection locked="0"/>
    </xf>
    <xf numFmtId="0" fontId="11" fillId="9" borderId="20" xfId="1" applyFont="1" applyFill="1" applyBorder="1" applyAlignment="1" applyProtection="1">
      <alignment horizontal="center" vertical="center" textRotation="90" wrapText="1"/>
      <protection locked="0"/>
    </xf>
    <xf numFmtId="0" fontId="11" fillId="9" borderId="20" xfId="1" applyFont="1" applyFill="1" applyBorder="1" applyAlignment="1" applyProtection="1">
      <alignment horizontal="center" vertical="top" textRotation="90" wrapText="1"/>
      <protection locked="0"/>
    </xf>
    <xf numFmtId="0" fontId="11" fillId="10" borderId="20" xfId="1" applyFont="1" applyFill="1" applyBorder="1" applyAlignment="1" applyProtection="1">
      <alignment horizontal="center" vertical="top" textRotation="90" wrapText="1"/>
      <protection locked="0"/>
    </xf>
    <xf numFmtId="0" fontId="11" fillId="10" borderId="9" xfId="1" applyFont="1" applyFill="1" applyBorder="1" applyAlignment="1" applyProtection="1">
      <alignment horizontal="center" vertical="center" textRotation="90" wrapText="1"/>
      <protection locked="0"/>
    </xf>
    <xf numFmtId="0" fontId="11" fillId="10" borderId="12" xfId="1" applyFont="1" applyFill="1" applyBorder="1" applyAlignment="1" applyProtection="1">
      <alignment horizontal="center" vertical="center" textRotation="90" wrapText="1"/>
      <protection locked="0"/>
    </xf>
    <xf numFmtId="0" fontId="17" fillId="11" borderId="12" xfId="1" applyFont="1" applyFill="1" applyBorder="1" applyAlignment="1" applyProtection="1">
      <alignment horizontal="center" vertical="center" textRotation="90" wrapText="1"/>
      <protection locked="0"/>
    </xf>
    <xf numFmtId="0" fontId="18" fillId="12" borderId="0" xfId="1" applyFont="1" applyFill="1" applyBorder="1" applyAlignment="1" applyProtection="1">
      <alignment horizontal="center" textRotation="90" wrapText="1"/>
      <protection locked="0"/>
    </xf>
    <xf numFmtId="164" fontId="19" fillId="13" borderId="21" xfId="0" applyNumberFormat="1" applyFont="1" applyFill="1" applyBorder="1" applyAlignment="1" applyProtection="1">
      <alignment horizontal="center" vertical="center"/>
      <protection locked="0"/>
    </xf>
    <xf numFmtId="165" fontId="20" fillId="14" borderId="0" xfId="0" applyNumberFormat="1" applyFont="1" applyFill="1" applyAlignment="1" applyProtection="1">
      <alignment horizontal="left"/>
      <protection locked="0"/>
    </xf>
    <xf numFmtId="49" fontId="21" fillId="14" borderId="21" xfId="0" applyNumberFormat="1" applyFont="1" applyFill="1" applyBorder="1" applyAlignment="1" applyProtection="1">
      <alignment horizontal="left"/>
      <protection locked="0"/>
    </xf>
    <xf numFmtId="0" fontId="22" fillId="15" borderId="22" xfId="0" applyFont="1" applyFill="1" applyBorder="1" applyAlignment="1" applyProtection="1">
      <alignment horizontal="center" vertical="center"/>
      <protection locked="0"/>
    </xf>
    <xf numFmtId="49" fontId="20" fillId="14" borderId="21" xfId="0" applyNumberFormat="1" applyFont="1" applyFill="1" applyBorder="1" applyAlignment="1" applyProtection="1">
      <alignment horizontal="left"/>
      <protection locked="0"/>
    </xf>
    <xf numFmtId="2" fontId="23" fillId="13" borderId="21" xfId="0" applyNumberFormat="1" applyFont="1" applyFill="1" applyBorder="1" applyAlignment="1" applyProtection="1">
      <alignment horizontal="left"/>
      <protection locked="0"/>
    </xf>
    <xf numFmtId="49" fontId="24" fillId="14" borderId="21" xfId="0" applyNumberFormat="1" applyFont="1" applyFill="1" applyBorder="1" applyAlignment="1" applyProtection="1">
      <alignment horizontal="left"/>
      <protection locked="0"/>
    </xf>
    <xf numFmtId="49" fontId="25" fillId="14" borderId="0" xfId="0" applyNumberFormat="1" applyFont="1" applyFill="1" applyBorder="1" applyAlignment="1" applyProtection="1">
      <alignment horizontal="left"/>
      <protection locked="0"/>
    </xf>
    <xf numFmtId="49" fontId="26" fillId="14" borderId="21" xfId="0" applyNumberFormat="1" applyFont="1" applyFill="1" applyBorder="1" applyAlignment="1" applyProtection="1">
      <alignment horizontal="left"/>
      <protection locked="0"/>
    </xf>
    <xf numFmtId="0" fontId="27" fillId="16" borderId="23" xfId="0" applyNumberFormat="1" applyFont="1" applyFill="1" applyBorder="1" applyAlignment="1" applyProtection="1">
      <alignment horizontal="center" vertical="center"/>
      <protection locked="0"/>
    </xf>
    <xf numFmtId="0" fontId="28" fillId="14" borderId="24" xfId="0" applyFont="1" applyFill="1" applyBorder="1" applyAlignment="1" applyProtection="1">
      <alignment horizontal="center" vertical="center"/>
      <protection locked="0"/>
    </xf>
    <xf numFmtId="0" fontId="29" fillId="14" borderId="25" xfId="0" applyFont="1" applyFill="1" applyBorder="1" applyAlignment="1" applyProtection="1">
      <alignment horizontal="center" vertical="center"/>
      <protection locked="0"/>
    </xf>
    <xf numFmtId="0" fontId="29" fillId="14" borderId="26" xfId="0" applyFont="1" applyFill="1" applyBorder="1" applyAlignment="1" applyProtection="1">
      <alignment horizontal="center" vertical="center"/>
      <protection locked="0"/>
    </xf>
    <xf numFmtId="0" fontId="29" fillId="14" borderId="27" xfId="0" applyFont="1" applyFill="1" applyBorder="1" applyAlignment="1" applyProtection="1">
      <alignment horizontal="center" vertical="center"/>
      <protection locked="0"/>
    </xf>
    <xf numFmtId="0" fontId="29" fillId="14" borderId="28" xfId="0" applyFont="1" applyFill="1" applyBorder="1" applyAlignment="1" applyProtection="1">
      <alignment horizontal="center" vertical="center"/>
      <protection locked="0"/>
    </xf>
    <xf numFmtId="0" fontId="4" fillId="17" borderId="0" xfId="0" applyFont="1" applyFill="1" applyAlignment="1" applyProtection="1">
      <alignment horizontal="left"/>
      <protection locked="0"/>
    </xf>
    <xf numFmtId="0" fontId="30" fillId="14" borderId="29" xfId="0" applyFont="1" applyFill="1" applyBorder="1" applyAlignment="1" applyProtection="1">
      <alignment horizontal="center" vertical="center"/>
      <protection locked="0"/>
    </xf>
    <xf numFmtId="0" fontId="31" fillId="5" borderId="30" xfId="2" applyFont="1" applyFill="1" applyBorder="1" applyAlignment="1" applyProtection="1">
      <alignment horizontal="center" vertical="center"/>
      <protection locked="0"/>
    </xf>
    <xf numFmtId="0" fontId="31" fillId="5" borderId="31" xfId="2" applyFont="1" applyFill="1" applyBorder="1" applyAlignment="1" applyProtection="1">
      <alignment horizontal="center" vertical="center"/>
      <protection locked="0"/>
    </xf>
    <xf numFmtId="0" fontId="31" fillId="18" borderId="0" xfId="2" applyFont="1" applyFill="1" applyBorder="1" applyAlignment="1" applyProtection="1">
      <alignment horizontal="center" vertical="center"/>
      <protection locked="0"/>
    </xf>
    <xf numFmtId="0" fontId="31" fillId="5" borderId="32" xfId="2" applyFont="1" applyFill="1" applyBorder="1" applyAlignment="1" applyProtection="1">
      <alignment horizontal="center" vertical="center"/>
      <protection locked="0"/>
    </xf>
    <xf numFmtId="0" fontId="31" fillId="5" borderId="33" xfId="2" applyFont="1" applyFill="1" applyBorder="1" applyAlignment="1" applyProtection="1">
      <alignment horizontal="center" vertical="center"/>
      <protection locked="0"/>
    </xf>
    <xf numFmtId="0" fontId="31" fillId="5" borderId="34" xfId="2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2" fillId="5" borderId="35" xfId="2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2" fillId="5" borderId="31" xfId="2" applyFont="1" applyFill="1" applyBorder="1" applyAlignment="1" applyProtection="1">
      <alignment horizontal="center" vertical="center"/>
      <protection locked="0"/>
    </xf>
    <xf numFmtId="0" fontId="32" fillId="6" borderId="0" xfId="2" applyFont="1" applyFill="1" applyAlignment="1" applyProtection="1">
      <alignment horizontal="center" vertical="center"/>
      <protection locked="0"/>
    </xf>
    <xf numFmtId="0" fontId="32" fillId="5" borderId="36" xfId="2" applyFont="1" applyFill="1" applyBorder="1" applyAlignment="1" applyProtection="1">
      <alignment horizontal="center" vertical="center"/>
      <protection locked="0"/>
    </xf>
    <xf numFmtId="0" fontId="32" fillId="5" borderId="37" xfId="2" applyFont="1" applyFill="1" applyBorder="1" applyAlignment="1" applyProtection="1">
      <alignment horizontal="center" vertical="center"/>
      <protection locked="0"/>
    </xf>
    <xf numFmtId="0" fontId="32" fillId="5" borderId="38" xfId="2" applyFont="1" applyFill="1" applyBorder="1" applyAlignment="1" applyProtection="1">
      <alignment horizontal="center" vertical="center"/>
      <protection locked="0"/>
    </xf>
    <xf numFmtId="0" fontId="33" fillId="19" borderId="0" xfId="2" applyFont="1" applyFill="1" applyProtection="1">
      <protection locked="0"/>
    </xf>
    <xf numFmtId="164" fontId="34" fillId="5" borderId="39" xfId="2" applyNumberFormat="1" applyFont="1" applyFill="1" applyBorder="1" applyAlignment="1" applyProtection="1">
      <alignment horizontal="center" vertical="center"/>
      <protection locked="0"/>
    </xf>
    <xf numFmtId="164" fontId="34" fillId="5" borderId="40" xfId="2" applyNumberFormat="1" applyFont="1" applyFill="1" applyBorder="1" applyAlignment="1" applyProtection="1">
      <alignment horizontal="center" vertical="center"/>
      <protection locked="0"/>
    </xf>
    <xf numFmtId="164" fontId="34" fillId="5" borderId="41" xfId="2" applyNumberFormat="1" applyFont="1" applyFill="1" applyBorder="1" applyAlignment="1" applyProtection="1">
      <alignment horizontal="center" vertical="center"/>
      <protection locked="0"/>
    </xf>
    <xf numFmtId="164" fontId="34" fillId="5" borderId="42" xfId="2" applyNumberFormat="1" applyFont="1" applyFill="1" applyBorder="1" applyAlignment="1" applyProtection="1">
      <alignment horizontal="center" vertical="center"/>
      <protection locked="0"/>
    </xf>
    <xf numFmtId="164" fontId="34" fillId="5" borderId="43" xfId="2" applyNumberFormat="1" applyFont="1" applyFill="1" applyBorder="1" applyAlignment="1" applyProtection="1">
      <alignment horizontal="center" vertical="center"/>
      <protection locked="0"/>
    </xf>
    <xf numFmtId="164" fontId="34" fillId="5" borderId="0" xfId="2" applyNumberFormat="1" applyFont="1" applyFill="1" applyBorder="1" applyAlignment="1" applyProtection="1">
      <alignment horizontal="center" vertical="center"/>
      <protection locked="0"/>
    </xf>
    <xf numFmtId="164" fontId="35" fillId="5" borderId="0" xfId="2" applyNumberFormat="1" applyFont="1" applyFill="1" applyBorder="1" applyAlignment="1" applyProtection="1">
      <alignment horizontal="center" vertical="center"/>
      <protection locked="0"/>
    </xf>
    <xf numFmtId="0" fontId="30" fillId="6" borderId="0" xfId="0" applyFont="1" applyFill="1" applyAlignment="1" applyProtection="1">
      <alignment horizontal="left"/>
      <protection locked="0"/>
    </xf>
    <xf numFmtId="0" fontId="36" fillId="5" borderId="44" xfId="2" applyFont="1" applyFill="1" applyBorder="1" applyAlignment="1" applyProtection="1">
      <alignment horizontal="center" vertical="center"/>
      <protection locked="0"/>
    </xf>
    <xf numFmtId="2" fontId="25" fillId="13" borderId="21" xfId="0" applyNumberFormat="1" applyFont="1" applyFill="1" applyBorder="1" applyAlignment="1" applyProtection="1">
      <alignment horizontal="right"/>
      <protection locked="0"/>
    </xf>
    <xf numFmtId="49" fontId="25" fillId="14" borderId="21" xfId="0" applyNumberFormat="1" applyFont="1" applyFill="1" applyBorder="1" applyAlignment="1" applyProtection="1">
      <alignment horizontal="left"/>
      <protection locked="0"/>
    </xf>
    <xf numFmtId="49" fontId="26" fillId="13" borderId="21" xfId="0" applyNumberFormat="1" applyFont="1" applyFill="1" applyBorder="1" applyAlignment="1" applyProtection="1">
      <alignment horizontal="left"/>
      <protection locked="0"/>
    </xf>
    <xf numFmtId="0" fontId="31" fillId="5" borderId="45" xfId="2" applyFont="1" applyFill="1" applyBorder="1" applyAlignment="1" applyProtection="1">
      <alignment horizontal="center" vertical="center"/>
      <protection locked="0"/>
    </xf>
    <xf numFmtId="0" fontId="31" fillId="5" borderId="46" xfId="2" applyFont="1" applyFill="1" applyBorder="1" applyAlignment="1" applyProtection="1">
      <alignment horizontal="center" vertical="center"/>
      <protection locked="0"/>
    </xf>
    <xf numFmtId="0" fontId="31" fillId="5" borderId="47" xfId="2" applyFont="1" applyFill="1" applyBorder="1" applyAlignment="1" applyProtection="1">
      <alignment horizontal="center" vertical="center"/>
      <protection locked="0"/>
    </xf>
    <xf numFmtId="164" fontId="19" fillId="13" borderId="48" xfId="0" applyNumberFormat="1" applyFont="1" applyFill="1" applyBorder="1" applyAlignment="1" applyProtection="1">
      <alignment horizontal="center" vertical="center"/>
      <protection locked="0"/>
    </xf>
    <xf numFmtId="49" fontId="21" fillId="13" borderId="48" xfId="0" applyNumberFormat="1" applyFont="1" applyFill="1" applyBorder="1" applyAlignment="1" applyProtection="1">
      <alignment horizontal="left"/>
      <protection locked="0"/>
    </xf>
    <xf numFmtId="0" fontId="22" fillId="15" borderId="49" xfId="0" applyFont="1" applyFill="1" applyBorder="1" applyAlignment="1" applyProtection="1">
      <alignment horizontal="center" vertical="center"/>
      <protection locked="0"/>
    </xf>
    <xf numFmtId="49" fontId="20" fillId="13" borderId="48" xfId="0" applyNumberFormat="1" applyFont="1" applyFill="1" applyBorder="1" applyAlignment="1" applyProtection="1">
      <alignment horizontal="left"/>
      <protection locked="0"/>
    </xf>
    <xf numFmtId="2" fontId="25" fillId="13" borderId="48" xfId="0" applyNumberFormat="1" applyFont="1" applyFill="1" applyBorder="1" applyAlignment="1" applyProtection="1">
      <alignment horizontal="right"/>
      <protection locked="0"/>
    </xf>
    <xf numFmtId="49" fontId="24" fillId="13" borderId="48" xfId="0" applyNumberFormat="1" applyFont="1" applyFill="1" applyBorder="1" applyAlignment="1" applyProtection="1">
      <alignment horizontal="left"/>
      <protection locked="0"/>
    </xf>
    <xf numFmtId="49" fontId="25" fillId="13" borderId="48" xfId="0" applyNumberFormat="1" applyFont="1" applyFill="1" applyBorder="1" applyAlignment="1" applyProtection="1">
      <alignment horizontal="left"/>
      <protection locked="0"/>
    </xf>
    <xf numFmtId="49" fontId="26" fillId="14" borderId="48" xfId="0" applyNumberFormat="1" applyFont="1" applyFill="1" applyBorder="1" applyAlignment="1" applyProtection="1">
      <alignment horizontal="left"/>
      <protection locked="0"/>
    </xf>
    <xf numFmtId="0" fontId="27" fillId="16" borderId="50" xfId="0" applyNumberFormat="1" applyFont="1" applyFill="1" applyBorder="1" applyAlignment="1" applyProtection="1">
      <alignment horizontal="center" vertical="center"/>
      <protection locked="0"/>
    </xf>
    <xf numFmtId="0" fontId="28" fillId="14" borderId="51" xfId="0" applyFont="1" applyFill="1" applyBorder="1" applyAlignment="1" applyProtection="1">
      <alignment horizontal="center" vertical="center"/>
      <protection locked="0"/>
    </xf>
    <xf numFmtId="0" fontId="29" fillId="14" borderId="52" xfId="0" applyFont="1" applyFill="1" applyBorder="1" applyAlignment="1" applyProtection="1">
      <alignment horizontal="center" vertical="center"/>
      <protection locked="0"/>
    </xf>
    <xf numFmtId="0" fontId="29" fillId="14" borderId="53" xfId="0" applyFont="1" applyFill="1" applyBorder="1" applyAlignment="1" applyProtection="1">
      <alignment horizontal="center" vertical="center"/>
      <protection locked="0"/>
    </xf>
    <xf numFmtId="0" fontId="29" fillId="14" borderId="54" xfId="0" applyFont="1" applyFill="1" applyBorder="1" applyAlignment="1" applyProtection="1">
      <alignment horizontal="center" vertical="center"/>
      <protection locked="0"/>
    </xf>
    <xf numFmtId="0" fontId="29" fillId="14" borderId="55" xfId="0" applyFont="1" applyFill="1" applyBorder="1" applyAlignment="1" applyProtection="1">
      <alignment horizontal="center" vertical="center"/>
      <protection locked="0"/>
    </xf>
    <xf numFmtId="0" fontId="30" fillId="14" borderId="56" xfId="0" applyFont="1" applyFill="1" applyBorder="1" applyAlignment="1" applyProtection="1">
      <alignment horizontal="center" vertical="center"/>
      <protection locked="0"/>
    </xf>
    <xf numFmtId="0" fontId="31" fillId="5" borderId="57" xfId="2" applyFont="1" applyFill="1" applyBorder="1" applyAlignment="1" applyProtection="1">
      <alignment horizontal="center" vertical="center"/>
      <protection locked="0"/>
    </xf>
    <xf numFmtId="0" fontId="31" fillId="5" borderId="58" xfId="2" applyFont="1" applyFill="1" applyBorder="1" applyAlignment="1" applyProtection="1">
      <alignment horizontal="center" vertical="center"/>
      <protection locked="0"/>
    </xf>
    <xf numFmtId="0" fontId="31" fillId="5" borderId="59" xfId="2" applyFont="1" applyFill="1" applyBorder="1" applyAlignment="1" applyProtection="1">
      <alignment horizontal="center" vertical="center"/>
      <protection locked="0"/>
    </xf>
    <xf numFmtId="0" fontId="31" fillId="5" borderId="60" xfId="2" applyFont="1" applyFill="1" applyBorder="1" applyAlignment="1" applyProtection="1">
      <alignment horizontal="center" vertical="center"/>
      <protection locked="0"/>
    </xf>
    <xf numFmtId="0" fontId="31" fillId="5" borderId="61" xfId="2" applyFont="1" applyFill="1" applyBorder="1" applyAlignment="1" applyProtection="1">
      <alignment horizontal="center" vertical="center"/>
      <protection locked="0"/>
    </xf>
    <xf numFmtId="0" fontId="32" fillId="5" borderId="62" xfId="2" applyFont="1" applyFill="1" applyBorder="1" applyAlignment="1" applyProtection="1">
      <alignment horizontal="center" vertical="center"/>
      <protection locked="0"/>
    </xf>
    <xf numFmtId="0" fontId="32" fillId="5" borderId="58" xfId="2" applyFont="1" applyFill="1" applyBorder="1" applyAlignment="1" applyProtection="1">
      <alignment horizontal="center" vertical="center"/>
      <protection locked="0"/>
    </xf>
    <xf numFmtId="0" fontId="32" fillId="5" borderId="63" xfId="2" applyFont="1" applyFill="1" applyBorder="1" applyAlignment="1" applyProtection="1">
      <alignment horizontal="center" vertical="center"/>
      <protection locked="0"/>
    </xf>
    <xf numFmtId="0" fontId="32" fillId="5" borderId="64" xfId="2" applyFont="1" applyFill="1" applyBorder="1" applyAlignment="1" applyProtection="1">
      <alignment horizontal="center" vertical="center"/>
      <protection locked="0"/>
    </xf>
    <xf numFmtId="164" fontId="34" fillId="5" borderId="65" xfId="2" applyNumberFormat="1" applyFont="1" applyFill="1" applyBorder="1" applyAlignment="1" applyProtection="1">
      <alignment horizontal="center" vertical="center"/>
      <protection locked="0"/>
    </xf>
    <xf numFmtId="164" fontId="34" fillId="5" borderId="66" xfId="2" applyNumberFormat="1" applyFont="1" applyFill="1" applyBorder="1" applyAlignment="1" applyProtection="1">
      <alignment horizontal="center" vertical="center"/>
      <protection locked="0"/>
    </xf>
    <xf numFmtId="164" fontId="34" fillId="5" borderId="67" xfId="2" applyNumberFormat="1" applyFont="1" applyFill="1" applyBorder="1" applyAlignment="1" applyProtection="1">
      <alignment horizontal="center" vertical="center"/>
      <protection locked="0"/>
    </xf>
    <xf numFmtId="164" fontId="34" fillId="5" borderId="68" xfId="2" applyNumberFormat="1" applyFont="1" applyFill="1" applyBorder="1" applyAlignment="1" applyProtection="1">
      <alignment horizontal="center" vertical="center"/>
      <protection locked="0"/>
    </xf>
    <xf numFmtId="164" fontId="34" fillId="5" borderId="69" xfId="2" applyNumberFormat="1" applyFont="1" applyFill="1" applyBorder="1" applyAlignment="1" applyProtection="1">
      <alignment horizontal="center" vertical="center"/>
      <protection locked="0"/>
    </xf>
    <xf numFmtId="0" fontId="36" fillId="5" borderId="70" xfId="2" applyFont="1" applyFill="1" applyBorder="1" applyAlignment="1" applyProtection="1">
      <alignment horizontal="center" vertical="center"/>
      <protection locked="0"/>
    </xf>
    <xf numFmtId="164" fontId="19" fillId="13" borderId="71" xfId="0" applyNumberFormat="1" applyFont="1" applyFill="1" applyBorder="1" applyAlignment="1" applyProtection="1">
      <alignment horizontal="center" vertical="center"/>
      <protection locked="0"/>
    </xf>
    <xf numFmtId="165" fontId="20" fillId="14" borderId="72" xfId="0" applyNumberFormat="1" applyFont="1" applyFill="1" applyBorder="1" applyAlignment="1" applyProtection="1">
      <alignment horizontal="left"/>
      <protection locked="0"/>
    </xf>
    <xf numFmtId="49" fontId="21" fillId="14" borderId="71" xfId="0" applyNumberFormat="1" applyFont="1" applyFill="1" applyBorder="1" applyAlignment="1" applyProtection="1">
      <alignment horizontal="left"/>
      <protection locked="0"/>
    </xf>
    <xf numFmtId="0" fontId="22" fillId="15" borderId="73" xfId="0" applyFont="1" applyFill="1" applyBorder="1" applyAlignment="1" applyProtection="1">
      <alignment horizontal="center" vertical="center"/>
      <protection locked="0"/>
    </xf>
    <xf numFmtId="49" fontId="20" fillId="14" borderId="71" xfId="0" applyNumberFormat="1" applyFont="1" applyFill="1" applyBorder="1" applyAlignment="1" applyProtection="1">
      <alignment horizontal="left"/>
      <protection locked="0"/>
    </xf>
    <xf numFmtId="2" fontId="23" fillId="13" borderId="71" xfId="0" applyNumberFormat="1" applyFont="1" applyFill="1" applyBorder="1" applyAlignment="1" applyProtection="1">
      <alignment horizontal="left"/>
      <protection locked="0"/>
    </xf>
    <xf numFmtId="49" fontId="24" fillId="14" borderId="71" xfId="0" applyNumberFormat="1" applyFont="1" applyFill="1" applyBorder="1" applyAlignment="1" applyProtection="1">
      <alignment horizontal="left"/>
      <protection locked="0"/>
    </xf>
    <xf numFmtId="49" fontId="25" fillId="14" borderId="71" xfId="0" applyNumberFormat="1" applyFont="1" applyFill="1" applyBorder="1" applyAlignment="1" applyProtection="1">
      <alignment horizontal="left"/>
      <protection locked="0"/>
    </xf>
    <xf numFmtId="49" fontId="26" fillId="13" borderId="71" xfId="0" applyNumberFormat="1" applyFont="1" applyFill="1" applyBorder="1" applyAlignment="1" applyProtection="1">
      <alignment horizontal="left"/>
      <protection locked="0"/>
    </xf>
    <xf numFmtId="0" fontId="27" fillId="16" borderId="74" xfId="0" applyNumberFormat="1" applyFont="1" applyFill="1" applyBorder="1" applyAlignment="1" applyProtection="1">
      <alignment horizontal="center" vertical="center"/>
      <protection locked="0"/>
    </xf>
    <xf numFmtId="0" fontId="28" fillId="14" borderId="75" xfId="0" applyFont="1" applyFill="1" applyBorder="1" applyAlignment="1" applyProtection="1">
      <alignment horizontal="center" vertical="center"/>
      <protection locked="0"/>
    </xf>
    <xf numFmtId="0" fontId="29" fillId="14" borderId="76" xfId="0" applyFont="1" applyFill="1" applyBorder="1" applyAlignment="1" applyProtection="1">
      <alignment horizontal="center" vertical="center"/>
      <protection locked="0"/>
    </xf>
    <xf numFmtId="0" fontId="29" fillId="14" borderId="77" xfId="0" applyFont="1" applyFill="1" applyBorder="1" applyAlignment="1" applyProtection="1">
      <alignment horizontal="center" vertical="center"/>
      <protection locked="0"/>
    </xf>
    <xf numFmtId="0" fontId="29" fillId="14" borderId="78" xfId="0" applyFont="1" applyFill="1" applyBorder="1" applyAlignment="1" applyProtection="1">
      <alignment horizontal="center" vertical="center"/>
      <protection locked="0"/>
    </xf>
    <xf numFmtId="0" fontId="29" fillId="14" borderId="79" xfId="0" applyFont="1" applyFill="1" applyBorder="1" applyAlignment="1" applyProtection="1">
      <alignment horizontal="center" vertical="center"/>
      <protection locked="0"/>
    </xf>
    <xf numFmtId="0" fontId="4" fillId="17" borderId="72" xfId="0" applyFont="1" applyFill="1" applyBorder="1" applyAlignment="1" applyProtection="1">
      <alignment horizontal="left"/>
      <protection locked="0"/>
    </xf>
    <xf numFmtId="0" fontId="30" fillId="14" borderId="80" xfId="0" applyFont="1" applyFill="1" applyBorder="1" applyAlignment="1" applyProtection="1">
      <alignment horizontal="center" vertical="center"/>
      <protection locked="0"/>
    </xf>
    <xf numFmtId="0" fontId="31" fillId="5" borderId="81" xfId="2" applyFont="1" applyFill="1" applyBorder="1" applyAlignment="1" applyProtection="1">
      <alignment horizontal="center" vertical="center"/>
      <protection locked="0"/>
    </xf>
    <xf numFmtId="0" fontId="31" fillId="5" borderId="82" xfId="2" applyFont="1" applyFill="1" applyBorder="1" applyAlignment="1" applyProtection="1">
      <alignment horizontal="center" vertical="center"/>
      <protection locked="0"/>
    </xf>
    <xf numFmtId="0" fontId="31" fillId="18" borderId="72" xfId="2" applyFont="1" applyFill="1" applyBorder="1" applyAlignment="1" applyProtection="1">
      <alignment horizontal="center" vertical="center"/>
      <protection locked="0"/>
    </xf>
    <xf numFmtId="0" fontId="31" fillId="5" borderId="83" xfId="2" applyFont="1" applyFill="1" applyBorder="1" applyAlignment="1" applyProtection="1">
      <alignment horizontal="center" vertical="center"/>
      <protection locked="0"/>
    </xf>
    <xf numFmtId="0" fontId="31" fillId="5" borderId="84" xfId="2" applyFont="1" applyFill="1" applyBorder="1" applyAlignment="1" applyProtection="1">
      <alignment horizontal="center" vertical="center"/>
      <protection locked="0"/>
    </xf>
    <xf numFmtId="0" fontId="31" fillId="5" borderId="85" xfId="2" applyFont="1" applyFill="1" applyBorder="1" applyAlignment="1" applyProtection="1">
      <alignment horizontal="center" vertical="center"/>
      <protection locked="0"/>
    </xf>
    <xf numFmtId="0" fontId="37" fillId="0" borderId="72" xfId="0" applyFont="1" applyBorder="1" applyProtection="1">
      <protection locked="0"/>
    </xf>
    <xf numFmtId="0" fontId="32" fillId="5" borderId="86" xfId="2" applyFont="1" applyFill="1" applyBorder="1" applyAlignment="1" applyProtection="1">
      <alignment horizontal="center" vertical="center"/>
      <protection locked="0"/>
    </xf>
    <xf numFmtId="0" fontId="0" fillId="0" borderId="72" xfId="0" applyBorder="1" applyAlignment="1" applyProtection="1">
      <alignment horizontal="center" vertical="center"/>
      <protection locked="0"/>
    </xf>
    <xf numFmtId="0" fontId="32" fillId="5" borderId="82" xfId="2" applyFont="1" applyFill="1" applyBorder="1" applyAlignment="1" applyProtection="1">
      <alignment horizontal="center" vertical="center"/>
      <protection locked="0"/>
    </xf>
    <xf numFmtId="0" fontId="32" fillId="6" borderId="72" xfId="2" applyFont="1" applyFill="1" applyBorder="1" applyAlignment="1" applyProtection="1">
      <alignment horizontal="center" vertical="center"/>
      <protection locked="0"/>
    </xf>
    <xf numFmtId="0" fontId="32" fillId="5" borderId="87" xfId="2" applyFont="1" applyFill="1" applyBorder="1" applyAlignment="1" applyProtection="1">
      <alignment horizontal="center" vertical="center"/>
      <protection locked="0"/>
    </xf>
    <xf numFmtId="0" fontId="32" fillId="5" borderId="81" xfId="2" applyFont="1" applyFill="1" applyBorder="1" applyAlignment="1" applyProtection="1">
      <alignment horizontal="center" vertical="center"/>
      <protection locked="0"/>
    </xf>
    <xf numFmtId="0" fontId="0" fillId="0" borderId="72" xfId="0" applyBorder="1" applyProtection="1">
      <protection locked="0"/>
    </xf>
    <xf numFmtId="0" fontId="33" fillId="19" borderId="72" xfId="2" applyFont="1" applyFill="1" applyBorder="1" applyProtection="1">
      <protection locked="0"/>
    </xf>
    <xf numFmtId="164" fontId="34" fillId="5" borderId="88" xfId="2" applyNumberFormat="1" applyFont="1" applyFill="1" applyBorder="1" applyAlignment="1" applyProtection="1">
      <alignment horizontal="center" vertical="center"/>
      <protection locked="0"/>
    </xf>
    <xf numFmtId="164" fontId="34" fillId="5" borderId="89" xfId="2" applyNumberFormat="1" applyFont="1" applyFill="1" applyBorder="1" applyAlignment="1" applyProtection="1">
      <alignment horizontal="center" vertical="center"/>
      <protection locked="0"/>
    </xf>
    <xf numFmtId="164" fontId="34" fillId="5" borderId="90" xfId="2" applyNumberFormat="1" applyFont="1" applyFill="1" applyBorder="1" applyAlignment="1" applyProtection="1">
      <alignment horizontal="center" vertical="center"/>
      <protection locked="0"/>
    </xf>
    <xf numFmtId="164" fontId="34" fillId="5" borderId="91" xfId="2" applyNumberFormat="1" applyFont="1" applyFill="1" applyBorder="1" applyAlignment="1" applyProtection="1">
      <alignment horizontal="center" vertical="center"/>
      <protection locked="0"/>
    </xf>
    <xf numFmtId="164" fontId="34" fillId="5" borderId="92" xfId="2" applyNumberFormat="1" applyFont="1" applyFill="1" applyBorder="1" applyAlignment="1" applyProtection="1">
      <alignment horizontal="center" vertical="center"/>
      <protection locked="0"/>
    </xf>
    <xf numFmtId="164" fontId="34" fillId="5" borderId="72" xfId="2" applyNumberFormat="1" applyFont="1" applyFill="1" applyBorder="1" applyAlignment="1" applyProtection="1">
      <alignment horizontal="center" vertical="center"/>
      <protection locked="0"/>
    </xf>
    <xf numFmtId="164" fontId="35" fillId="5" borderId="72" xfId="2" applyNumberFormat="1" applyFont="1" applyFill="1" applyBorder="1" applyAlignment="1" applyProtection="1">
      <alignment horizontal="center" vertical="center"/>
      <protection locked="0"/>
    </xf>
    <xf numFmtId="0" fontId="30" fillId="6" borderId="72" xfId="0" applyFont="1" applyFill="1" applyBorder="1" applyAlignment="1" applyProtection="1">
      <alignment horizontal="left"/>
      <protection locked="0"/>
    </xf>
    <xf numFmtId="0" fontId="36" fillId="5" borderId="93" xfId="2" applyFont="1" applyFill="1" applyBorder="1" applyAlignment="1" applyProtection="1">
      <alignment horizontal="center" vertical="center"/>
      <protection locked="0"/>
    </xf>
    <xf numFmtId="49" fontId="21" fillId="13" borderId="21" xfId="0" applyNumberFormat="1" applyFont="1" applyFill="1" applyBorder="1" applyAlignment="1" applyProtection="1">
      <alignment horizontal="left"/>
      <protection locked="0"/>
    </xf>
    <xf numFmtId="49" fontId="20" fillId="13" borderId="21" xfId="0" applyNumberFormat="1" applyFont="1" applyFill="1" applyBorder="1" applyAlignment="1" applyProtection="1">
      <alignment horizontal="left"/>
      <protection locked="0"/>
    </xf>
    <xf numFmtId="49" fontId="24" fillId="13" borderId="21" xfId="0" applyNumberFormat="1" applyFont="1" applyFill="1" applyBorder="1" applyAlignment="1" applyProtection="1">
      <alignment horizontal="left"/>
      <protection locked="0"/>
    </xf>
    <xf numFmtId="49" fontId="25" fillId="13" borderId="21" xfId="0" applyNumberFormat="1" applyFont="1" applyFill="1" applyBorder="1" applyAlignment="1" applyProtection="1">
      <alignment horizontal="left"/>
      <protection locked="0"/>
    </xf>
    <xf numFmtId="49" fontId="21" fillId="14" borderId="48" xfId="0" applyNumberFormat="1" applyFont="1" applyFill="1" applyBorder="1" applyAlignment="1" applyProtection="1">
      <alignment horizontal="left"/>
      <protection locked="0"/>
    </xf>
    <xf numFmtId="49" fontId="20" fillId="14" borderId="48" xfId="0" applyNumberFormat="1" applyFont="1" applyFill="1" applyBorder="1" applyAlignment="1" applyProtection="1">
      <alignment horizontal="left"/>
      <protection locked="0"/>
    </xf>
    <xf numFmtId="49" fontId="24" fillId="14" borderId="48" xfId="0" applyNumberFormat="1" applyFont="1" applyFill="1" applyBorder="1" applyAlignment="1" applyProtection="1">
      <alignment horizontal="left"/>
      <protection locked="0"/>
    </xf>
    <xf numFmtId="49" fontId="25" fillId="14" borderId="48" xfId="0" applyNumberFormat="1" applyFont="1" applyFill="1" applyBorder="1" applyAlignment="1" applyProtection="1">
      <alignment horizontal="left"/>
      <protection locked="0"/>
    </xf>
    <xf numFmtId="0" fontId="4" fillId="14" borderId="0" xfId="0" applyFont="1" applyFill="1" applyAlignment="1" applyProtection="1">
      <alignment horizontal="left"/>
      <protection locked="0"/>
    </xf>
    <xf numFmtId="0" fontId="43" fillId="20" borderId="0" xfId="0" applyFont="1" applyFill="1" applyAlignment="1" applyProtection="1">
      <alignment horizontal="center" vertical="center" textRotation="90" wrapText="1"/>
      <protection locked="0"/>
    </xf>
    <xf numFmtId="0" fontId="44" fillId="5" borderId="8" xfId="1" applyFont="1" applyFill="1" applyBorder="1" applyAlignment="1" applyProtection="1">
      <alignment horizontal="center" vertical="center" textRotation="90" wrapText="1"/>
      <protection locked="0"/>
    </xf>
    <xf numFmtId="0" fontId="44" fillId="5" borderId="12" xfId="1" applyFont="1" applyFill="1" applyBorder="1" applyAlignment="1" applyProtection="1">
      <alignment horizontal="center" vertical="center" textRotation="90" wrapText="1"/>
      <protection locked="0"/>
    </xf>
    <xf numFmtId="49" fontId="45" fillId="21" borderId="94" xfId="0" applyNumberFormat="1" applyFont="1" applyFill="1" applyBorder="1" applyAlignment="1" applyProtection="1">
      <alignment horizontal="center" vertical="center" textRotation="90" wrapText="1"/>
      <protection locked="0"/>
    </xf>
    <xf numFmtId="0" fontId="46" fillId="22" borderId="95" xfId="0" applyFont="1" applyFill="1" applyBorder="1" applyAlignment="1" applyProtection="1">
      <alignment horizontal="center" vertical="center" textRotation="90"/>
      <protection locked="0"/>
    </xf>
    <xf numFmtId="0" fontId="46" fillId="21" borderId="94" xfId="0" applyFont="1" applyFill="1" applyBorder="1" applyAlignment="1" applyProtection="1">
      <alignment horizontal="center" vertical="center" textRotation="90"/>
      <protection locked="0"/>
    </xf>
    <xf numFmtId="0" fontId="46" fillId="23" borderId="96" xfId="0" applyFont="1" applyFill="1" applyBorder="1" applyAlignment="1" applyProtection="1">
      <alignment horizontal="center" vertical="center" textRotation="90"/>
      <protection locked="0"/>
    </xf>
    <xf numFmtId="0" fontId="46" fillId="21" borderId="94" xfId="0" applyFont="1" applyFill="1" applyBorder="1" applyAlignment="1" applyProtection="1">
      <alignment horizontal="center" vertical="center" textRotation="90" wrapText="1"/>
      <protection locked="0"/>
    </xf>
    <xf numFmtId="0" fontId="46" fillId="22" borderId="95" xfId="0" applyFont="1" applyFill="1" applyBorder="1" applyAlignment="1" applyProtection="1">
      <alignment horizontal="center" vertical="center" textRotation="90" wrapText="1"/>
      <protection locked="0"/>
    </xf>
    <xf numFmtId="0" fontId="46" fillId="22" borderId="97" xfId="0" applyFont="1" applyFill="1" applyBorder="1" applyAlignment="1" applyProtection="1">
      <alignment horizontal="center" vertical="center" textRotation="90" wrapText="1"/>
      <protection locked="0"/>
    </xf>
    <xf numFmtId="0" fontId="45" fillId="24" borderId="98" xfId="0" applyFont="1" applyFill="1" applyBorder="1" applyAlignment="1" applyProtection="1">
      <alignment horizontal="center" vertical="center" textRotation="90" wrapText="1"/>
      <protection locked="0"/>
    </xf>
    <xf numFmtId="0" fontId="45" fillId="25" borderId="99" xfId="0" applyFont="1" applyFill="1" applyBorder="1" applyAlignment="1" applyProtection="1">
      <alignment horizontal="center" vertical="center" textRotation="90" wrapText="1"/>
      <protection locked="0"/>
    </xf>
    <xf numFmtId="0" fontId="47" fillId="14" borderId="0" xfId="0" applyFont="1" applyFill="1" applyAlignment="1" applyProtection="1">
      <alignment horizontal="center" vertical="center" textRotation="90"/>
      <protection locked="0"/>
    </xf>
    <xf numFmtId="0" fontId="45" fillId="21" borderId="98" xfId="0" applyFont="1" applyFill="1" applyBorder="1" applyAlignment="1" applyProtection="1">
      <alignment horizontal="center" vertical="center" textRotation="90" wrapText="1"/>
      <protection locked="0"/>
    </xf>
    <xf numFmtId="0" fontId="45" fillId="6" borderId="99" xfId="0" applyFont="1" applyFill="1" applyBorder="1" applyAlignment="1" applyProtection="1">
      <alignment horizontal="center" vertical="center" textRotation="90" wrapText="1"/>
      <protection locked="0"/>
    </xf>
    <xf numFmtId="0" fontId="48" fillId="6" borderId="0" xfId="0" applyFont="1" applyFill="1" applyAlignment="1" applyProtection="1">
      <alignment horizontal="center" vertical="center" textRotation="90"/>
      <protection locked="0"/>
    </xf>
    <xf numFmtId="0" fontId="47" fillId="14" borderId="100" xfId="0" applyFont="1" applyFill="1" applyBorder="1" applyAlignment="1" applyProtection="1">
      <alignment horizontal="center" vertical="center"/>
      <protection locked="0"/>
    </xf>
    <xf numFmtId="0" fontId="22" fillId="14" borderId="100" xfId="0" applyFont="1" applyFill="1" applyBorder="1" applyAlignment="1" applyProtection="1">
      <alignment horizontal="center" vertical="top" textRotation="255"/>
      <protection locked="0"/>
    </xf>
    <xf numFmtId="0" fontId="47" fillId="14" borderId="101" xfId="0" applyFont="1" applyFill="1" applyBorder="1" applyAlignment="1" applyProtection="1">
      <alignment horizontal="center" vertical="center" wrapText="1"/>
      <protection locked="0"/>
    </xf>
    <xf numFmtId="0" fontId="47" fillId="14" borderId="0" xfId="0" applyFont="1" applyFill="1" applyBorder="1" applyAlignment="1" applyProtection="1">
      <alignment horizontal="center" vertical="center" wrapText="1"/>
      <protection locked="0"/>
    </xf>
    <xf numFmtId="1" fontId="49" fillId="14" borderId="102" xfId="0" applyNumberFormat="1" applyFont="1" applyFill="1" applyBorder="1" applyAlignment="1" applyProtection="1">
      <alignment horizontal="center" vertical="center" textRotation="90"/>
      <protection locked="0"/>
    </xf>
    <xf numFmtId="1" fontId="49" fillId="14" borderId="103" xfId="0" applyNumberFormat="1" applyFont="1" applyFill="1" applyBorder="1" applyAlignment="1" applyProtection="1">
      <alignment horizontal="center" vertical="center" textRotation="90"/>
      <protection locked="0"/>
    </xf>
    <xf numFmtId="0" fontId="50" fillId="26" borderId="104" xfId="0" applyFont="1" applyFill="1" applyBorder="1" applyAlignment="1" applyProtection="1">
      <alignment horizontal="center" vertical="center" textRotation="90" wrapText="1"/>
      <protection locked="0"/>
    </xf>
    <xf numFmtId="0" fontId="47" fillId="27" borderId="105" xfId="0" applyFont="1" applyFill="1" applyBorder="1" applyAlignment="1" applyProtection="1">
      <alignment horizontal="center" vertical="center" textRotation="90" wrapText="1"/>
      <protection locked="0"/>
    </xf>
    <xf numFmtId="0" fontId="47" fillId="27" borderId="106" xfId="0" applyFont="1" applyFill="1" applyBorder="1" applyAlignment="1" applyProtection="1">
      <alignment horizontal="center" vertical="center" textRotation="90" wrapText="1"/>
      <protection locked="0"/>
    </xf>
    <xf numFmtId="0" fontId="47" fillId="5" borderId="107" xfId="0" applyFont="1" applyFill="1" applyBorder="1" applyAlignment="1" applyProtection="1">
      <alignment horizontal="center" vertical="center"/>
      <protection locked="0"/>
    </xf>
    <xf numFmtId="0" fontId="30" fillId="17" borderId="0" xfId="0" applyFont="1" applyFill="1" applyAlignment="1" applyProtection="1">
      <alignment horizontal="left"/>
      <protection locked="0"/>
    </xf>
    <xf numFmtId="0" fontId="37" fillId="3" borderId="0" xfId="0" applyFont="1" applyFill="1" applyAlignment="1" applyProtection="1">
      <alignment horizontal="center" vertical="center" textRotation="90" wrapText="1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 textRotation="255" wrapText="1"/>
      <protection locked="0"/>
    </xf>
    <xf numFmtId="0" fontId="4" fillId="3" borderId="0" xfId="0" applyFont="1" applyFill="1" applyAlignment="1" applyProtection="1">
      <alignment horizontal="left"/>
      <protection locked="0"/>
    </xf>
    <xf numFmtId="0" fontId="47" fillId="3" borderId="0" xfId="0" applyFont="1" applyFill="1" applyAlignment="1" applyProtection="1">
      <alignment horizontal="center" vertical="center" textRotation="90"/>
      <protection locked="0"/>
    </xf>
    <xf numFmtId="0" fontId="20" fillId="14" borderId="0" xfId="0" applyFont="1" applyFill="1" applyAlignment="1" applyProtection="1">
      <alignment horizontal="left"/>
      <protection locked="0"/>
    </xf>
    <xf numFmtId="0" fontId="1" fillId="6" borderId="0" xfId="2" applyFill="1" applyBorder="1" applyProtection="1">
      <protection locked="0"/>
    </xf>
    <xf numFmtId="0" fontId="31" fillId="28" borderId="108" xfId="2" applyFont="1" applyFill="1" applyBorder="1" applyAlignment="1" applyProtection="1">
      <alignment horizontal="center" vertical="center"/>
      <protection locked="0"/>
    </xf>
    <xf numFmtId="164" fontId="34" fillId="5" borderId="109" xfId="2" applyNumberFormat="1" applyFont="1" applyFill="1" applyBorder="1" applyAlignment="1" applyProtection="1">
      <alignment horizontal="center" vertical="center"/>
      <protection locked="0"/>
    </xf>
    <xf numFmtId="164" fontId="34" fillId="5" borderId="108" xfId="2" applyNumberFormat="1" applyFont="1" applyFill="1" applyBorder="1" applyAlignment="1" applyProtection="1">
      <alignment horizontal="center"/>
      <protection locked="0"/>
    </xf>
    <xf numFmtId="164" fontId="34" fillId="5" borderId="0" xfId="2" applyNumberFormat="1" applyFont="1" applyFill="1" applyBorder="1" applyAlignment="1" applyProtection="1">
      <alignment horizontal="center"/>
      <protection locked="0"/>
    </xf>
    <xf numFmtId="0" fontId="42" fillId="6" borderId="0" xfId="2" applyFont="1" applyFill="1" applyBorder="1" applyAlignment="1" applyProtection="1">
      <alignment horizontal="center" vertical="center"/>
      <protection locked="0"/>
    </xf>
    <xf numFmtId="0" fontId="30" fillId="14" borderId="0" xfId="0" applyFont="1" applyFill="1" applyAlignment="1" applyProtection="1">
      <alignment horizontal="center" vertical="center"/>
      <protection locked="0"/>
    </xf>
    <xf numFmtId="0" fontId="30" fillId="23" borderId="0" xfId="0" applyFont="1" applyFill="1" applyAlignment="1" applyProtection="1">
      <alignment horizontal="center" vertical="center"/>
      <protection locked="0"/>
    </xf>
    <xf numFmtId="0" fontId="30" fillId="24" borderId="0" xfId="0" applyFont="1" applyFill="1" applyAlignment="1" applyProtection="1">
      <alignment horizontal="center" vertical="center"/>
      <protection locked="0"/>
    </xf>
    <xf numFmtId="0" fontId="30" fillId="25" borderId="0" xfId="0" applyFont="1" applyFill="1" applyAlignment="1" applyProtection="1">
      <alignment horizontal="center" vertical="center"/>
      <protection locked="0"/>
    </xf>
    <xf numFmtId="0" fontId="30" fillId="14" borderId="0" xfId="0" applyFont="1" applyFill="1" applyAlignment="1" applyProtection="1">
      <alignment horizontal="left"/>
      <protection locked="0"/>
    </xf>
    <xf numFmtId="0" fontId="30" fillId="14" borderId="100" xfId="0" applyFont="1" applyFill="1" applyBorder="1" applyAlignment="1" applyProtection="1">
      <alignment horizontal="center" vertical="center"/>
      <protection locked="0"/>
    </xf>
    <xf numFmtId="0" fontId="51" fillId="14" borderId="101" xfId="0" applyFont="1" applyFill="1" applyBorder="1" applyAlignment="1" applyProtection="1">
      <alignment horizontal="center" vertical="center"/>
      <protection locked="0"/>
    </xf>
    <xf numFmtId="0" fontId="51" fillId="14" borderId="0" xfId="0" applyFont="1" applyFill="1" applyBorder="1" applyAlignment="1" applyProtection="1">
      <alignment horizontal="center" vertical="center"/>
      <protection locked="0"/>
    </xf>
    <xf numFmtId="0" fontId="37" fillId="14" borderId="110" xfId="0" applyFont="1" applyFill="1" applyBorder="1" applyAlignment="1" applyProtection="1">
      <alignment horizontal="center" vertical="center"/>
      <protection locked="0"/>
    </xf>
    <xf numFmtId="0" fontId="52" fillId="14" borderId="110" xfId="0" applyFont="1" applyFill="1" applyBorder="1" applyAlignment="1" applyProtection="1">
      <alignment horizontal="center" vertical="center"/>
      <protection locked="0"/>
    </xf>
    <xf numFmtId="0" fontId="30" fillId="14" borderId="111" xfId="0" applyFont="1" applyFill="1" applyBorder="1" applyAlignment="1" applyProtection="1">
      <alignment horizontal="center" vertical="center"/>
      <protection locked="0"/>
    </xf>
    <xf numFmtId="0" fontId="30" fillId="14" borderId="112" xfId="0" applyFont="1" applyFill="1" applyBorder="1" applyAlignment="1" applyProtection="1">
      <alignment horizontal="center" vertical="center"/>
      <protection locked="0"/>
    </xf>
    <xf numFmtId="0" fontId="30" fillId="14" borderId="113" xfId="0" applyFont="1" applyFill="1" applyBorder="1" applyAlignment="1" applyProtection="1">
      <alignment horizontal="center" vertical="center"/>
      <protection locked="0"/>
    </xf>
    <xf numFmtId="0" fontId="30" fillId="17" borderId="0" xfId="0" applyFont="1" applyFill="1" applyBorder="1" applyAlignment="1" applyProtection="1">
      <alignment horizontal="left"/>
      <protection locked="0"/>
    </xf>
    <xf numFmtId="0" fontId="30" fillId="5" borderId="114" xfId="0" applyFont="1" applyFill="1" applyBorder="1" applyAlignment="1" applyProtection="1">
      <alignment horizontal="left"/>
      <protection locked="0"/>
    </xf>
    <xf numFmtId="0" fontId="37" fillId="14" borderId="115" xfId="0" applyFont="1" applyFill="1" applyBorder="1" applyAlignment="1" applyProtection="1">
      <alignment horizontal="center" vertical="center"/>
      <protection locked="0"/>
    </xf>
    <xf numFmtId="0" fontId="52" fillId="14" borderId="115" xfId="0" applyFont="1" applyFill="1" applyBorder="1" applyAlignment="1" applyProtection="1">
      <alignment horizontal="center" vertical="center"/>
      <protection locked="0"/>
    </xf>
    <xf numFmtId="0" fontId="30" fillId="14" borderId="116" xfId="0" applyFont="1" applyFill="1" applyBorder="1" applyAlignment="1" applyProtection="1">
      <alignment horizontal="center" vertical="center"/>
      <protection locked="0"/>
    </xf>
    <xf numFmtId="0" fontId="30" fillId="14" borderId="117" xfId="0" applyFont="1" applyFill="1" applyBorder="1" applyAlignment="1" applyProtection="1">
      <alignment horizontal="center" vertical="center"/>
      <protection locked="0"/>
    </xf>
    <xf numFmtId="0" fontId="30" fillId="14" borderId="118" xfId="0" applyFont="1" applyFill="1" applyBorder="1" applyAlignment="1" applyProtection="1">
      <alignment horizontal="center" vertical="center"/>
      <protection locked="0"/>
    </xf>
    <xf numFmtId="0" fontId="30" fillId="5" borderId="119" xfId="0" applyFont="1" applyFill="1" applyBorder="1" applyAlignment="1" applyProtection="1">
      <alignment horizontal="left"/>
      <protection locked="0"/>
    </xf>
    <xf numFmtId="0" fontId="20" fillId="14" borderId="72" xfId="0" applyFont="1" applyFill="1" applyBorder="1" applyAlignment="1" applyProtection="1">
      <alignment horizontal="left"/>
      <protection locked="0"/>
    </xf>
    <xf numFmtId="0" fontId="1" fillId="6" borderId="72" xfId="2" applyFill="1" applyBorder="1" applyProtection="1">
      <protection locked="0"/>
    </xf>
    <xf numFmtId="0" fontId="31" fillId="28" borderId="120" xfId="2" applyFont="1" applyFill="1" applyBorder="1" applyAlignment="1" applyProtection="1">
      <alignment horizontal="center" vertical="center"/>
      <protection locked="0"/>
    </xf>
    <xf numFmtId="164" fontId="34" fillId="5" borderId="121" xfId="2" applyNumberFormat="1" applyFont="1" applyFill="1" applyBorder="1" applyAlignment="1" applyProtection="1">
      <alignment horizontal="center" vertical="center"/>
      <protection locked="0"/>
    </xf>
    <xf numFmtId="164" fontId="34" fillId="5" borderId="120" xfId="2" applyNumberFormat="1" applyFont="1" applyFill="1" applyBorder="1" applyAlignment="1" applyProtection="1">
      <alignment horizontal="center"/>
      <protection locked="0"/>
    </xf>
    <xf numFmtId="164" fontId="34" fillId="5" borderId="72" xfId="2" applyNumberFormat="1" applyFont="1" applyFill="1" applyBorder="1" applyAlignment="1" applyProtection="1">
      <alignment horizontal="center"/>
      <protection locked="0"/>
    </xf>
    <xf numFmtId="0" fontId="42" fillId="6" borderId="72" xfId="2" applyFont="1" applyFill="1" applyBorder="1" applyAlignment="1" applyProtection="1">
      <alignment horizontal="center" vertical="center"/>
      <protection locked="0"/>
    </xf>
    <xf numFmtId="0" fontId="30" fillId="14" borderId="72" xfId="0" applyFont="1" applyFill="1" applyBorder="1" applyAlignment="1" applyProtection="1">
      <alignment horizontal="center" vertical="center"/>
      <protection locked="0"/>
    </xf>
    <xf numFmtId="0" fontId="30" fillId="23" borderId="72" xfId="0" applyFont="1" applyFill="1" applyBorder="1" applyAlignment="1" applyProtection="1">
      <alignment horizontal="center" vertical="center"/>
      <protection locked="0"/>
    </xf>
    <xf numFmtId="0" fontId="30" fillId="24" borderId="72" xfId="0" applyFont="1" applyFill="1" applyBorder="1" applyAlignment="1" applyProtection="1">
      <alignment horizontal="center" vertical="center"/>
      <protection locked="0"/>
    </xf>
    <xf numFmtId="0" fontId="30" fillId="25" borderId="72" xfId="0" applyFont="1" applyFill="1" applyBorder="1" applyAlignment="1" applyProtection="1">
      <alignment horizontal="center" vertical="center"/>
      <protection locked="0"/>
    </xf>
    <xf numFmtId="0" fontId="30" fillId="14" borderId="72" xfId="0" applyFont="1" applyFill="1" applyBorder="1" applyAlignment="1" applyProtection="1">
      <alignment horizontal="left"/>
      <protection locked="0"/>
    </xf>
    <xf numFmtId="0" fontId="30" fillId="14" borderId="122" xfId="0" applyFont="1" applyFill="1" applyBorder="1" applyAlignment="1" applyProtection="1">
      <alignment horizontal="center" vertical="center"/>
      <protection locked="0"/>
    </xf>
    <xf numFmtId="0" fontId="51" fillId="14" borderId="123" xfId="0" applyFont="1" applyFill="1" applyBorder="1" applyAlignment="1" applyProtection="1">
      <alignment horizontal="center" vertical="center"/>
      <protection locked="0"/>
    </xf>
    <xf numFmtId="0" fontId="51" fillId="14" borderId="72" xfId="0" applyFont="1" applyFill="1" applyBorder="1" applyAlignment="1" applyProtection="1">
      <alignment horizontal="center" vertical="center"/>
      <protection locked="0"/>
    </xf>
    <xf numFmtId="0" fontId="37" fillId="14" borderId="124" xfId="0" applyFont="1" applyFill="1" applyBorder="1" applyAlignment="1" applyProtection="1">
      <alignment horizontal="center" vertical="center"/>
      <protection locked="0"/>
    </xf>
    <xf numFmtId="0" fontId="52" fillId="14" borderId="124" xfId="0" applyFont="1" applyFill="1" applyBorder="1" applyAlignment="1" applyProtection="1">
      <alignment horizontal="center" vertical="center"/>
      <protection locked="0"/>
    </xf>
    <xf numFmtId="0" fontId="30" fillId="14" borderId="125" xfId="0" applyFont="1" applyFill="1" applyBorder="1" applyAlignment="1" applyProtection="1">
      <alignment horizontal="center" vertical="center"/>
      <protection locked="0"/>
    </xf>
    <xf numFmtId="0" fontId="30" fillId="14" borderId="126" xfId="0" applyFont="1" applyFill="1" applyBorder="1" applyAlignment="1" applyProtection="1">
      <alignment horizontal="center" vertical="center"/>
      <protection locked="0"/>
    </xf>
    <xf numFmtId="0" fontId="30" fillId="14" borderId="127" xfId="0" applyFont="1" applyFill="1" applyBorder="1" applyAlignment="1" applyProtection="1">
      <alignment horizontal="center" vertical="center"/>
      <protection locked="0"/>
    </xf>
    <xf numFmtId="0" fontId="30" fillId="17" borderId="72" xfId="0" applyFont="1" applyFill="1" applyBorder="1" applyAlignment="1" applyProtection="1">
      <alignment horizontal="left"/>
      <protection locked="0"/>
    </xf>
    <xf numFmtId="0" fontId="30" fillId="5" borderId="128" xfId="0" applyFont="1" applyFill="1" applyBorder="1" applyAlignment="1" applyProtection="1">
      <alignment horizontal="left"/>
      <protection locked="0"/>
    </xf>
    <xf numFmtId="0" fontId="20" fillId="14" borderId="72" xfId="0" applyFont="1" applyFill="1" applyBorder="1" applyAlignment="1">
      <alignment horizontal="left"/>
    </xf>
    <xf numFmtId="164" fontId="19" fillId="13" borderId="129" xfId="0" applyNumberFormat="1" applyFont="1" applyFill="1" applyBorder="1" applyAlignment="1">
      <alignment horizontal="center" vertical="center"/>
    </xf>
    <xf numFmtId="165" fontId="20" fillId="14" borderId="72" xfId="0" applyNumberFormat="1" applyFont="1" applyFill="1" applyBorder="1" applyAlignment="1">
      <alignment horizontal="left"/>
    </xf>
    <xf numFmtId="49" fontId="21" fillId="13" borderId="129" xfId="0" applyNumberFormat="1" applyFont="1" applyFill="1" applyBorder="1" applyAlignment="1">
      <alignment horizontal="left"/>
    </xf>
    <xf numFmtId="0" fontId="22" fillId="15" borderId="72" xfId="0" applyFont="1" applyFill="1" applyBorder="1" applyAlignment="1">
      <alignment horizontal="center" vertical="center"/>
    </xf>
    <xf numFmtId="49" fontId="20" fillId="13" borderId="129" xfId="0" applyNumberFormat="1" applyFont="1" applyFill="1" applyBorder="1" applyAlignment="1">
      <alignment horizontal="left"/>
    </xf>
    <xf numFmtId="2" fontId="23" fillId="13" borderId="129" xfId="0" applyNumberFormat="1" applyFont="1" applyFill="1" applyBorder="1" applyAlignment="1">
      <alignment horizontal="left"/>
    </xf>
    <xf numFmtId="49" fontId="24" fillId="13" borderId="129" xfId="0" applyNumberFormat="1" applyFont="1" applyFill="1" applyBorder="1" applyAlignment="1">
      <alignment horizontal="left"/>
    </xf>
    <xf numFmtId="49" fontId="25" fillId="13" borderId="129" xfId="0" applyNumberFormat="1" applyFont="1" applyFill="1" applyBorder="1" applyAlignment="1">
      <alignment horizontal="left"/>
    </xf>
    <xf numFmtId="49" fontId="26" fillId="13" borderId="129" xfId="0" applyNumberFormat="1" applyFont="1" applyFill="1" applyBorder="1" applyAlignment="1">
      <alignment horizontal="left"/>
    </xf>
    <xf numFmtId="0" fontId="27" fillId="16" borderId="130" xfId="0" applyNumberFormat="1" applyFont="1" applyFill="1" applyBorder="1" applyAlignment="1">
      <alignment horizontal="center" vertical="center"/>
    </xf>
    <xf numFmtId="0" fontId="28" fillId="14" borderId="131" xfId="0" applyFont="1" applyFill="1" applyBorder="1" applyAlignment="1">
      <alignment horizontal="center" vertical="center"/>
    </xf>
    <xf numFmtId="0" fontId="29" fillId="14" borderId="132" xfId="0" applyFont="1" applyFill="1" applyBorder="1" applyAlignment="1">
      <alignment horizontal="center" vertical="center"/>
    </xf>
    <xf numFmtId="0" fontId="29" fillId="14" borderId="133" xfId="0" applyFont="1" applyFill="1" applyBorder="1" applyAlignment="1">
      <alignment horizontal="center" vertical="center"/>
    </xf>
    <xf numFmtId="0" fontId="29" fillId="14" borderId="134" xfId="0" applyFont="1" applyFill="1" applyBorder="1" applyAlignment="1">
      <alignment horizontal="center" vertical="center"/>
    </xf>
    <xf numFmtId="0" fontId="29" fillId="14" borderId="135" xfId="0" applyFont="1" applyFill="1" applyBorder="1" applyAlignment="1">
      <alignment horizontal="center" vertical="center"/>
    </xf>
    <xf numFmtId="0" fontId="4" fillId="17" borderId="72" xfId="0" applyFont="1" applyFill="1" applyBorder="1" applyAlignment="1">
      <alignment horizontal="left"/>
    </xf>
    <xf numFmtId="0" fontId="30" fillId="14" borderId="136" xfId="0" applyFont="1" applyFill="1" applyBorder="1" applyAlignment="1">
      <alignment horizontal="center" vertical="center"/>
    </xf>
    <xf numFmtId="0" fontId="31" fillId="5" borderId="137" xfId="2" applyFont="1" applyFill="1" applyBorder="1" applyAlignment="1">
      <alignment horizontal="center" vertical="center"/>
    </xf>
    <xf numFmtId="0" fontId="31" fillId="5" borderId="138" xfId="2" applyFont="1" applyFill="1" applyBorder="1" applyAlignment="1">
      <alignment horizontal="center" vertical="center"/>
    </xf>
    <xf numFmtId="0" fontId="31" fillId="18" borderId="72" xfId="2" applyFont="1" applyFill="1" applyBorder="1" applyAlignment="1">
      <alignment horizontal="center" vertical="center"/>
    </xf>
    <xf numFmtId="0" fontId="31" fillId="5" borderId="139" xfId="2" applyFont="1" applyFill="1" applyBorder="1" applyAlignment="1">
      <alignment horizontal="center" vertical="center"/>
    </xf>
    <xf numFmtId="0" fontId="31" fillId="5" borderId="140" xfId="2" applyFont="1" applyFill="1" applyBorder="1" applyAlignment="1">
      <alignment horizontal="center" vertical="center"/>
    </xf>
    <xf numFmtId="0" fontId="0" fillId="0" borderId="72" xfId="0" applyBorder="1"/>
    <xf numFmtId="0" fontId="32" fillId="5" borderId="139" xfId="2" applyFont="1" applyFill="1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32" fillId="5" borderId="138" xfId="2" applyFont="1" applyFill="1" applyBorder="1" applyAlignment="1">
      <alignment horizontal="center" vertical="center"/>
    </xf>
    <xf numFmtId="0" fontId="32" fillId="6" borderId="72" xfId="2" applyFont="1" applyFill="1" applyBorder="1" applyAlignment="1">
      <alignment horizontal="center" vertical="center"/>
    </xf>
    <xf numFmtId="0" fontId="32" fillId="5" borderId="87" xfId="2" applyFont="1" applyFill="1" applyBorder="1" applyAlignment="1">
      <alignment horizontal="center" vertical="center"/>
    </xf>
    <xf numFmtId="0" fontId="32" fillId="5" borderId="137" xfId="2" applyFont="1" applyFill="1" applyBorder="1" applyAlignment="1">
      <alignment horizontal="center" vertical="center"/>
    </xf>
    <xf numFmtId="0" fontId="33" fillId="19" borderId="72" xfId="2" applyFont="1" applyFill="1" applyBorder="1"/>
    <xf numFmtId="164" fontId="34" fillId="5" borderId="141" xfId="2" applyNumberFormat="1" applyFont="1" applyFill="1" applyBorder="1" applyAlignment="1">
      <alignment horizontal="center" vertical="center"/>
    </xf>
    <xf numFmtId="164" fontId="34" fillId="5" borderId="142" xfId="2" applyNumberFormat="1" applyFont="1" applyFill="1" applyBorder="1" applyAlignment="1">
      <alignment horizontal="center" vertical="center"/>
    </xf>
    <xf numFmtId="164" fontId="34" fillId="5" borderId="72" xfId="2" applyNumberFormat="1" applyFont="1" applyFill="1" applyBorder="1" applyAlignment="1">
      <alignment horizontal="center" vertical="center"/>
    </xf>
    <xf numFmtId="164" fontId="34" fillId="5" borderId="143" xfId="2" applyNumberFormat="1" applyFont="1" applyFill="1" applyBorder="1" applyAlignment="1">
      <alignment horizontal="center" vertical="center"/>
    </xf>
    <xf numFmtId="164" fontId="34" fillId="5" borderId="144" xfId="2" applyNumberFormat="1" applyFont="1" applyFill="1" applyBorder="1" applyAlignment="1">
      <alignment horizontal="center" vertical="center"/>
    </xf>
    <xf numFmtId="164" fontId="35" fillId="5" borderId="72" xfId="2" applyNumberFormat="1" applyFont="1" applyFill="1" applyBorder="1" applyAlignment="1">
      <alignment horizontal="center" vertical="center"/>
    </xf>
    <xf numFmtId="0" fontId="30" fillId="6" borderId="72" xfId="0" applyFont="1" applyFill="1" applyBorder="1" applyAlignment="1">
      <alignment horizontal="left"/>
    </xf>
    <xf numFmtId="0" fontId="36" fillId="5" borderId="145" xfId="2" applyFont="1" applyFill="1" applyBorder="1" applyAlignment="1">
      <alignment horizontal="center" vertical="center"/>
    </xf>
    <xf numFmtId="0" fontId="1" fillId="6" borderId="72" xfId="2" applyFill="1" applyBorder="1"/>
    <xf numFmtId="0" fontId="31" fillId="28" borderId="120" xfId="2" applyFont="1" applyFill="1" applyBorder="1" applyAlignment="1">
      <alignment horizontal="center" vertical="center"/>
    </xf>
    <xf numFmtId="164" fontId="34" fillId="5" borderId="121" xfId="2" applyNumberFormat="1" applyFont="1" applyFill="1" applyBorder="1" applyAlignment="1">
      <alignment horizontal="center" vertical="center"/>
    </xf>
    <xf numFmtId="164" fontId="34" fillId="5" borderId="72" xfId="2" applyNumberFormat="1" applyFont="1" applyFill="1" applyBorder="1" applyAlignment="1">
      <alignment horizontal="center"/>
    </xf>
    <xf numFmtId="0" fontId="42" fillId="6" borderId="72" xfId="2" applyFont="1" applyFill="1" applyBorder="1" applyAlignment="1">
      <alignment horizontal="center" vertical="center"/>
    </xf>
    <xf numFmtId="0" fontId="30" fillId="14" borderId="72" xfId="0" applyFont="1" applyFill="1" applyBorder="1" applyAlignment="1">
      <alignment horizontal="center" vertical="center"/>
    </xf>
    <xf numFmtId="0" fontId="30" fillId="23" borderId="72" xfId="0" applyFont="1" applyFill="1" applyBorder="1" applyAlignment="1">
      <alignment horizontal="center" vertical="center"/>
    </xf>
    <xf numFmtId="0" fontId="30" fillId="24" borderId="72" xfId="0" applyFont="1" applyFill="1" applyBorder="1" applyAlignment="1">
      <alignment horizontal="center" vertical="center"/>
    </xf>
    <xf numFmtId="0" fontId="30" fillId="25" borderId="72" xfId="0" applyFont="1" applyFill="1" applyBorder="1" applyAlignment="1">
      <alignment horizontal="center" vertical="center"/>
    </xf>
    <xf numFmtId="0" fontId="30" fillId="14" borderId="72" xfId="0" applyFont="1" applyFill="1" applyBorder="1" applyAlignment="1">
      <alignment horizontal="left"/>
    </xf>
    <xf numFmtId="0" fontId="30" fillId="14" borderId="122" xfId="0" applyFont="1" applyFill="1" applyBorder="1" applyAlignment="1">
      <alignment horizontal="center" vertical="center"/>
    </xf>
    <xf numFmtId="0" fontId="51" fillId="14" borderId="123" xfId="0" applyFont="1" applyFill="1" applyBorder="1" applyAlignment="1">
      <alignment horizontal="center" vertical="center"/>
    </xf>
    <xf numFmtId="0" fontId="51" fillId="14" borderId="72" xfId="0" applyFont="1" applyFill="1" applyBorder="1" applyAlignment="1">
      <alignment horizontal="center" vertical="center"/>
    </xf>
    <xf numFmtId="0" fontId="37" fillId="14" borderId="146" xfId="0" applyFont="1" applyFill="1" applyBorder="1" applyAlignment="1">
      <alignment horizontal="center" vertical="center"/>
    </xf>
    <xf numFmtId="0" fontId="37" fillId="14" borderId="146" xfId="0" applyFont="1" applyFill="1" applyBorder="1" applyAlignment="1" applyProtection="1">
      <alignment horizontal="center" vertical="center"/>
      <protection locked="0"/>
    </xf>
    <xf numFmtId="0" fontId="52" fillId="14" borderId="146" xfId="0" applyFont="1" applyFill="1" applyBorder="1" applyAlignment="1" applyProtection="1">
      <alignment horizontal="center" vertical="center"/>
      <protection locked="0"/>
    </xf>
    <xf numFmtId="0" fontId="30" fillId="14" borderId="147" xfId="0" applyFont="1" applyFill="1" applyBorder="1" applyAlignment="1">
      <alignment horizontal="center" vertical="center"/>
    </xf>
    <xf numFmtId="0" fontId="30" fillId="14" borderId="148" xfId="0" applyFont="1" applyFill="1" applyBorder="1" applyAlignment="1">
      <alignment horizontal="center" vertical="center"/>
    </xf>
    <xf numFmtId="0" fontId="30" fillId="14" borderId="149" xfId="0" applyFont="1" applyFill="1" applyBorder="1" applyAlignment="1">
      <alignment horizontal="center" vertical="center"/>
    </xf>
    <xf numFmtId="0" fontId="30" fillId="17" borderId="72" xfId="0" applyFont="1" applyFill="1" applyBorder="1" applyAlignment="1">
      <alignment horizontal="left"/>
    </xf>
    <xf numFmtId="0" fontId="30" fillId="5" borderId="150" xfId="0" applyFont="1" applyFill="1" applyBorder="1" applyAlignment="1">
      <alignment horizontal="left"/>
    </xf>
    <xf numFmtId="164" fontId="19" fillId="13" borderId="151" xfId="0" applyNumberFormat="1" applyFont="1" applyFill="1" applyBorder="1" applyAlignment="1">
      <alignment horizontal="center" vertical="center"/>
    </xf>
    <xf numFmtId="49" fontId="21" fillId="14" borderId="71" xfId="0" applyNumberFormat="1" applyFont="1" applyFill="1" applyBorder="1" applyAlignment="1">
      <alignment horizontal="left"/>
    </xf>
    <xf numFmtId="0" fontId="22" fillId="15" borderId="73" xfId="0" applyFont="1" applyFill="1" applyBorder="1" applyAlignment="1">
      <alignment horizontal="center" vertical="center"/>
    </xf>
    <xf numFmtId="49" fontId="20" fillId="14" borderId="71" xfId="0" applyNumberFormat="1" applyFont="1" applyFill="1" applyBorder="1" applyAlignment="1">
      <alignment horizontal="left"/>
    </xf>
    <xf numFmtId="2" fontId="23" fillId="13" borderId="71" xfId="0" applyNumberFormat="1" applyFont="1" applyFill="1" applyBorder="1" applyAlignment="1">
      <alignment horizontal="left"/>
    </xf>
    <xf numFmtId="49" fontId="24" fillId="14" borderId="71" xfId="0" applyNumberFormat="1" applyFont="1" applyFill="1" applyBorder="1" applyAlignment="1">
      <alignment horizontal="left"/>
    </xf>
    <xf numFmtId="49" fontId="25" fillId="14" borderId="71" xfId="0" applyNumberFormat="1" applyFont="1" applyFill="1" applyBorder="1" applyAlignment="1">
      <alignment horizontal="left"/>
    </xf>
    <xf numFmtId="49" fontId="26" fillId="14" borderId="71" xfId="0" applyNumberFormat="1" applyFont="1" applyFill="1" applyBorder="1" applyAlignment="1">
      <alignment horizontal="left"/>
    </xf>
    <xf numFmtId="0" fontId="27" fillId="16" borderId="74" xfId="0" applyNumberFormat="1" applyFont="1" applyFill="1" applyBorder="1" applyAlignment="1">
      <alignment horizontal="center" vertical="center"/>
    </xf>
    <xf numFmtId="0" fontId="28" fillId="14" borderId="75" xfId="0" applyFont="1" applyFill="1" applyBorder="1" applyAlignment="1">
      <alignment horizontal="center" vertical="center"/>
    </xf>
    <xf numFmtId="0" fontId="29" fillId="14" borderId="76" xfId="0" applyFont="1" applyFill="1" applyBorder="1" applyAlignment="1">
      <alignment horizontal="center" vertical="center"/>
    </xf>
    <xf numFmtId="0" fontId="29" fillId="14" borderId="77" xfId="0" applyFont="1" applyFill="1" applyBorder="1" applyAlignment="1">
      <alignment horizontal="center" vertical="center"/>
    </xf>
    <xf numFmtId="0" fontId="29" fillId="14" borderId="78" xfId="0" applyFont="1" applyFill="1" applyBorder="1" applyAlignment="1">
      <alignment horizontal="center" vertical="center"/>
    </xf>
    <xf numFmtId="0" fontId="29" fillId="14" borderId="79" xfId="0" applyFont="1" applyFill="1" applyBorder="1" applyAlignment="1">
      <alignment horizontal="center" vertical="center"/>
    </xf>
    <xf numFmtId="0" fontId="30" fillId="14" borderId="80" xfId="0" applyFont="1" applyFill="1" applyBorder="1" applyAlignment="1">
      <alignment horizontal="center" vertical="center"/>
    </xf>
    <xf numFmtId="0" fontId="31" fillId="5" borderId="81" xfId="2" applyFont="1" applyFill="1" applyBorder="1" applyAlignment="1">
      <alignment horizontal="center" vertical="center"/>
    </xf>
    <xf numFmtId="0" fontId="31" fillId="5" borderId="82" xfId="2" applyFont="1" applyFill="1" applyBorder="1" applyAlignment="1">
      <alignment horizontal="center" vertical="center"/>
    </xf>
    <xf numFmtId="0" fontId="31" fillId="5" borderId="83" xfId="2" applyFont="1" applyFill="1" applyBorder="1" applyAlignment="1">
      <alignment horizontal="center" vertical="center"/>
    </xf>
    <xf numFmtId="0" fontId="31" fillId="5" borderId="84" xfId="2" applyFont="1" applyFill="1" applyBorder="1" applyAlignment="1">
      <alignment horizontal="center" vertical="center"/>
    </xf>
    <xf numFmtId="0" fontId="31" fillId="5" borderId="85" xfId="2" applyFont="1" applyFill="1" applyBorder="1" applyAlignment="1">
      <alignment horizontal="center" vertical="center"/>
    </xf>
    <xf numFmtId="0" fontId="32" fillId="5" borderId="86" xfId="2" applyFont="1" applyFill="1" applyBorder="1" applyAlignment="1">
      <alignment horizontal="center" vertical="center"/>
    </xf>
    <xf numFmtId="0" fontId="32" fillId="5" borderId="82" xfId="2" applyFont="1" applyFill="1" applyBorder="1" applyAlignment="1">
      <alignment horizontal="center" vertical="center"/>
    </xf>
    <xf numFmtId="0" fontId="32" fillId="5" borderId="81" xfId="2" applyFont="1" applyFill="1" applyBorder="1" applyAlignment="1">
      <alignment horizontal="center" vertical="center"/>
    </xf>
    <xf numFmtId="164" fontId="34" fillId="5" borderId="88" xfId="2" applyNumberFormat="1" applyFont="1" applyFill="1" applyBorder="1" applyAlignment="1">
      <alignment horizontal="center" vertical="center"/>
    </xf>
    <xf numFmtId="164" fontId="34" fillId="5" borderId="89" xfId="2" applyNumberFormat="1" applyFont="1" applyFill="1" applyBorder="1" applyAlignment="1">
      <alignment horizontal="center" vertical="center"/>
    </xf>
    <xf numFmtId="164" fontId="34" fillId="5" borderId="90" xfId="2" applyNumberFormat="1" applyFont="1" applyFill="1" applyBorder="1" applyAlignment="1">
      <alignment horizontal="center" vertical="center"/>
    </xf>
    <xf numFmtId="164" fontId="34" fillId="5" borderId="91" xfId="2" applyNumberFormat="1" applyFont="1" applyFill="1" applyBorder="1" applyAlignment="1">
      <alignment horizontal="center" vertical="center"/>
    </xf>
    <xf numFmtId="164" fontId="34" fillId="5" borderId="92" xfId="2" applyNumberFormat="1" applyFont="1" applyFill="1" applyBorder="1" applyAlignment="1">
      <alignment horizontal="center" vertical="center"/>
    </xf>
    <xf numFmtId="0" fontId="36" fillId="5" borderId="93" xfId="2" applyFont="1" applyFill="1" applyBorder="1" applyAlignment="1">
      <alignment horizontal="center" vertical="center"/>
    </xf>
    <xf numFmtId="0" fontId="37" fillId="14" borderId="124" xfId="0" applyFont="1" applyFill="1" applyBorder="1" applyAlignment="1">
      <alignment horizontal="center" vertical="center"/>
    </xf>
    <xf numFmtId="0" fontId="30" fillId="14" borderId="125" xfId="0" applyFont="1" applyFill="1" applyBorder="1" applyAlignment="1">
      <alignment horizontal="center" vertical="center"/>
    </xf>
    <xf numFmtId="0" fontId="30" fillId="14" borderId="126" xfId="0" applyFont="1" applyFill="1" applyBorder="1" applyAlignment="1">
      <alignment horizontal="center" vertical="center"/>
    </xf>
    <xf numFmtId="0" fontId="30" fillId="14" borderId="127" xfId="0" applyFont="1" applyFill="1" applyBorder="1" applyAlignment="1">
      <alignment horizontal="center" vertical="center"/>
    </xf>
    <xf numFmtId="0" fontId="30" fillId="5" borderId="128" xfId="0" applyFont="1" applyFill="1" applyBorder="1" applyAlignment="1">
      <alignment horizontal="left"/>
    </xf>
    <xf numFmtId="0" fontId="20" fillId="14" borderId="0" xfId="0" applyFont="1" applyFill="1" applyAlignment="1">
      <alignment horizontal="left"/>
    </xf>
    <xf numFmtId="164" fontId="19" fillId="13" borderId="21" xfId="0" applyNumberFormat="1" applyFont="1" applyFill="1" applyBorder="1" applyAlignment="1">
      <alignment horizontal="center" vertical="center"/>
    </xf>
    <xf numFmtId="165" fontId="20" fillId="14" borderId="0" xfId="0" applyNumberFormat="1" applyFont="1" applyFill="1" applyAlignment="1">
      <alignment horizontal="left"/>
    </xf>
    <xf numFmtId="49" fontId="21" fillId="14" borderId="21" xfId="0" applyNumberFormat="1" applyFont="1" applyFill="1" applyBorder="1" applyAlignment="1">
      <alignment horizontal="left"/>
    </xf>
    <xf numFmtId="0" fontId="22" fillId="15" borderId="22" xfId="0" applyFont="1" applyFill="1" applyBorder="1" applyAlignment="1">
      <alignment horizontal="center" vertical="center"/>
    </xf>
    <xf numFmtId="49" fontId="20" fillId="14" borderId="21" xfId="0" applyNumberFormat="1" applyFont="1" applyFill="1" applyBorder="1" applyAlignment="1">
      <alignment horizontal="left"/>
    </xf>
    <xf numFmtId="2" fontId="25" fillId="13" borderId="21" xfId="0" applyNumberFormat="1" applyFont="1" applyFill="1" applyBorder="1" applyAlignment="1">
      <alignment horizontal="right"/>
    </xf>
    <xf numFmtId="49" fontId="24" fillId="14" borderId="21" xfId="0" applyNumberFormat="1" applyFont="1" applyFill="1" applyBorder="1" applyAlignment="1">
      <alignment horizontal="left"/>
    </xf>
    <xf numFmtId="49" fontId="25" fillId="14" borderId="21" xfId="0" applyNumberFormat="1" applyFont="1" applyFill="1" applyBorder="1" applyAlignment="1">
      <alignment horizontal="left"/>
    </xf>
    <xf numFmtId="49" fontId="26" fillId="14" borderId="21" xfId="0" applyNumberFormat="1" applyFont="1" applyFill="1" applyBorder="1" applyAlignment="1">
      <alignment horizontal="left"/>
    </xf>
    <xf numFmtId="0" fontId="27" fillId="16" borderId="23" xfId="0" applyNumberFormat="1" applyFont="1" applyFill="1" applyBorder="1" applyAlignment="1">
      <alignment horizontal="center" vertical="center"/>
    </xf>
    <xf numFmtId="0" fontId="28" fillId="14" borderId="24" xfId="0" applyFont="1" applyFill="1" applyBorder="1" applyAlignment="1">
      <alignment horizontal="center" vertical="center"/>
    </xf>
    <xf numFmtId="0" fontId="29" fillId="14" borderId="25" xfId="0" applyFont="1" applyFill="1" applyBorder="1" applyAlignment="1">
      <alignment horizontal="center" vertical="center"/>
    </xf>
    <xf numFmtId="0" fontId="29" fillId="14" borderId="26" xfId="0" applyFont="1" applyFill="1" applyBorder="1" applyAlignment="1">
      <alignment horizontal="center" vertical="center"/>
    </xf>
    <xf numFmtId="0" fontId="29" fillId="14" borderId="27" xfId="0" applyFont="1" applyFill="1" applyBorder="1" applyAlignment="1">
      <alignment horizontal="center" vertical="center"/>
    </xf>
    <xf numFmtId="0" fontId="29" fillId="14" borderId="28" xfId="0" applyFont="1" applyFill="1" applyBorder="1" applyAlignment="1">
      <alignment horizontal="center" vertical="center"/>
    </xf>
    <xf numFmtId="0" fontId="4" fillId="17" borderId="0" xfId="0" applyFont="1" applyFill="1" applyAlignment="1">
      <alignment horizontal="left"/>
    </xf>
    <xf numFmtId="0" fontId="30" fillId="14" borderId="29" xfId="0" applyFont="1" applyFill="1" applyBorder="1" applyAlignment="1">
      <alignment horizontal="center" vertical="center"/>
    </xf>
    <xf numFmtId="0" fontId="31" fillId="5" borderId="30" xfId="2" applyFont="1" applyFill="1" applyBorder="1" applyAlignment="1">
      <alignment horizontal="center" vertical="center"/>
    </xf>
    <xf numFmtId="0" fontId="31" fillId="5" borderId="31" xfId="2" applyFont="1" applyFill="1" applyBorder="1" applyAlignment="1">
      <alignment horizontal="center" vertical="center"/>
    </xf>
    <xf numFmtId="0" fontId="31" fillId="18" borderId="0" xfId="2" applyFont="1" applyFill="1" applyBorder="1" applyAlignment="1">
      <alignment horizontal="center" vertical="center"/>
    </xf>
    <xf numFmtId="0" fontId="31" fillId="5" borderId="45" xfId="2" applyFont="1" applyFill="1" applyBorder="1" applyAlignment="1">
      <alignment horizontal="center" vertical="center"/>
    </xf>
    <xf numFmtId="0" fontId="31" fillId="5" borderId="46" xfId="2" applyFont="1" applyFill="1" applyBorder="1" applyAlignment="1">
      <alignment horizontal="center" vertical="center"/>
    </xf>
    <xf numFmtId="0" fontId="31" fillId="5" borderId="47" xfId="2" applyFont="1" applyFill="1" applyBorder="1" applyAlignment="1">
      <alignment horizontal="center" vertical="center"/>
    </xf>
    <xf numFmtId="0" fontId="32" fillId="5" borderId="35" xfId="2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2" fillId="5" borderId="31" xfId="2" applyFont="1" applyFill="1" applyBorder="1" applyAlignment="1">
      <alignment horizontal="center" vertical="center"/>
    </xf>
    <xf numFmtId="0" fontId="32" fillId="6" borderId="0" xfId="2" applyFont="1" applyFill="1" applyAlignment="1">
      <alignment horizontal="center" vertical="center"/>
    </xf>
    <xf numFmtId="0" fontId="32" fillId="5" borderId="36" xfId="2" applyFont="1" applyFill="1" applyBorder="1" applyAlignment="1">
      <alignment horizontal="center" vertical="center"/>
    </xf>
    <xf numFmtId="0" fontId="32" fillId="5" borderId="37" xfId="2" applyFont="1" applyFill="1" applyBorder="1" applyAlignment="1">
      <alignment horizontal="center" vertical="center"/>
    </xf>
    <xf numFmtId="0" fontId="32" fillId="5" borderId="38" xfId="2" applyFont="1" applyFill="1" applyBorder="1" applyAlignment="1">
      <alignment horizontal="center" vertical="center"/>
    </xf>
    <xf numFmtId="0" fontId="33" fillId="19" borderId="0" xfId="2" applyFont="1" applyFill="1"/>
    <xf numFmtId="164" fontId="34" fillId="5" borderId="39" xfId="2" applyNumberFormat="1" applyFont="1" applyFill="1" applyBorder="1" applyAlignment="1">
      <alignment horizontal="center" vertical="center"/>
    </xf>
    <xf numFmtId="164" fontId="34" fillId="5" borderId="40" xfId="2" applyNumberFormat="1" applyFont="1" applyFill="1" applyBorder="1" applyAlignment="1">
      <alignment horizontal="center" vertical="center"/>
    </xf>
    <xf numFmtId="164" fontId="34" fillId="5" borderId="41" xfId="2" applyNumberFormat="1" applyFont="1" applyFill="1" applyBorder="1" applyAlignment="1">
      <alignment horizontal="center" vertical="center"/>
    </xf>
    <xf numFmtId="164" fontId="34" fillId="5" borderId="42" xfId="2" applyNumberFormat="1" applyFont="1" applyFill="1" applyBorder="1" applyAlignment="1">
      <alignment horizontal="center" vertical="center"/>
    </xf>
    <xf numFmtId="164" fontId="34" fillId="5" borderId="43" xfId="2" applyNumberFormat="1" applyFont="1" applyFill="1" applyBorder="1" applyAlignment="1">
      <alignment horizontal="center" vertical="center"/>
    </xf>
    <xf numFmtId="164" fontId="34" fillId="5" borderId="0" xfId="2" applyNumberFormat="1" applyFont="1" applyFill="1" applyBorder="1" applyAlignment="1">
      <alignment horizontal="center" vertical="center"/>
    </xf>
    <xf numFmtId="164" fontId="35" fillId="5" borderId="0" xfId="2" applyNumberFormat="1" applyFont="1" applyFill="1" applyBorder="1" applyAlignment="1">
      <alignment horizontal="center" vertical="center"/>
    </xf>
    <xf numFmtId="0" fontId="30" fillId="6" borderId="0" xfId="0" applyFont="1" applyFill="1" applyAlignment="1">
      <alignment horizontal="left"/>
    </xf>
    <xf numFmtId="0" fontId="36" fillId="5" borderId="44" xfId="2" applyFont="1" applyFill="1" applyBorder="1" applyAlignment="1">
      <alignment horizontal="center" vertical="center"/>
    </xf>
    <xf numFmtId="0" fontId="1" fillId="6" borderId="0" xfId="2" applyFill="1" applyBorder="1"/>
    <xf numFmtId="0" fontId="31" fillId="28" borderId="108" xfId="2" applyFont="1" applyFill="1" applyBorder="1" applyAlignment="1">
      <alignment horizontal="center" vertical="center"/>
    </xf>
    <xf numFmtId="164" fontId="34" fillId="5" borderId="109" xfId="2" applyNumberFormat="1" applyFont="1" applyFill="1" applyBorder="1" applyAlignment="1">
      <alignment horizontal="center" vertical="center"/>
    </xf>
    <xf numFmtId="164" fontId="34" fillId="5" borderId="0" xfId="2" applyNumberFormat="1" applyFont="1" applyFill="1" applyBorder="1" applyAlignment="1">
      <alignment horizontal="center"/>
    </xf>
    <xf numFmtId="0" fontId="42" fillId="6" borderId="0" xfId="2" applyFont="1" applyFill="1" applyBorder="1" applyAlignment="1">
      <alignment horizontal="center" vertical="center"/>
    </xf>
    <xf numFmtId="0" fontId="30" fillId="14" borderId="0" xfId="0" applyFont="1" applyFill="1" applyAlignment="1">
      <alignment horizontal="center" vertical="center"/>
    </xf>
    <xf numFmtId="0" fontId="30" fillId="23" borderId="0" xfId="0" applyFont="1" applyFill="1" applyAlignment="1">
      <alignment horizontal="center" vertical="center"/>
    </xf>
    <xf numFmtId="0" fontId="30" fillId="24" borderId="0" xfId="0" applyFont="1" applyFill="1" applyAlignment="1">
      <alignment horizontal="center" vertical="center"/>
    </xf>
    <xf numFmtId="0" fontId="30" fillId="25" borderId="0" xfId="0" applyFont="1" applyFill="1" applyAlignment="1">
      <alignment horizontal="center" vertical="center"/>
    </xf>
    <xf numFmtId="0" fontId="30" fillId="14" borderId="0" xfId="0" applyFont="1" applyFill="1" applyAlignment="1">
      <alignment horizontal="left"/>
    </xf>
    <xf numFmtId="0" fontId="30" fillId="14" borderId="100" xfId="0" applyFont="1" applyFill="1" applyBorder="1" applyAlignment="1">
      <alignment horizontal="center" vertical="center"/>
    </xf>
    <xf numFmtId="0" fontId="51" fillId="14" borderId="101" xfId="0" applyFont="1" applyFill="1" applyBorder="1" applyAlignment="1">
      <alignment horizontal="center" vertical="center"/>
    </xf>
    <xf numFmtId="0" fontId="51" fillId="14" borderId="0" xfId="0" applyFont="1" applyFill="1" applyBorder="1" applyAlignment="1">
      <alignment horizontal="center" vertical="center"/>
    </xf>
    <xf numFmtId="0" fontId="37" fillId="14" borderId="110" xfId="0" applyFont="1" applyFill="1" applyBorder="1" applyAlignment="1">
      <alignment horizontal="center" vertical="center"/>
    </xf>
    <xf numFmtId="0" fontId="30" fillId="14" borderId="111" xfId="0" applyFont="1" applyFill="1" applyBorder="1" applyAlignment="1">
      <alignment horizontal="center" vertical="center"/>
    </xf>
    <xf numFmtId="0" fontId="30" fillId="14" borderId="112" xfId="0" applyFont="1" applyFill="1" applyBorder="1" applyAlignment="1">
      <alignment horizontal="center" vertical="center"/>
    </xf>
    <xf numFmtId="0" fontId="30" fillId="14" borderId="113" xfId="0" applyFont="1" applyFill="1" applyBorder="1" applyAlignment="1">
      <alignment horizontal="center" vertical="center"/>
    </xf>
    <xf numFmtId="0" fontId="30" fillId="17" borderId="0" xfId="0" applyFont="1" applyFill="1" applyBorder="1" applyAlignment="1">
      <alignment horizontal="left"/>
    </xf>
    <xf numFmtId="0" fontId="30" fillId="5" borderId="114" xfId="0" applyFont="1" applyFill="1" applyBorder="1" applyAlignment="1">
      <alignment horizontal="left"/>
    </xf>
    <xf numFmtId="164" fontId="19" fillId="13" borderId="48" xfId="0" applyNumberFormat="1" applyFont="1" applyFill="1" applyBorder="1" applyAlignment="1">
      <alignment horizontal="center" vertical="center"/>
    </xf>
    <xf numFmtId="49" fontId="21" fillId="13" borderId="48" xfId="0" applyNumberFormat="1" applyFont="1" applyFill="1" applyBorder="1" applyAlignment="1">
      <alignment horizontal="left"/>
    </xf>
    <xf numFmtId="0" fontId="22" fillId="15" borderId="49" xfId="0" applyFont="1" applyFill="1" applyBorder="1" applyAlignment="1">
      <alignment horizontal="center" vertical="center"/>
    </xf>
    <xf numFmtId="49" fontId="20" fillId="13" borderId="48" xfId="0" applyNumberFormat="1" applyFont="1" applyFill="1" applyBorder="1" applyAlignment="1">
      <alignment horizontal="left"/>
    </xf>
    <xf numFmtId="2" fontId="25" fillId="13" borderId="48" xfId="0" applyNumberFormat="1" applyFont="1" applyFill="1" applyBorder="1" applyAlignment="1">
      <alignment horizontal="right"/>
    </xf>
    <xf numFmtId="49" fontId="24" fillId="13" borderId="48" xfId="0" applyNumberFormat="1" applyFont="1" applyFill="1" applyBorder="1" applyAlignment="1">
      <alignment horizontal="left"/>
    </xf>
    <xf numFmtId="49" fontId="25" fillId="13" borderId="48" xfId="0" applyNumberFormat="1" applyFont="1" applyFill="1" applyBorder="1" applyAlignment="1">
      <alignment horizontal="left"/>
    </xf>
    <xf numFmtId="49" fontId="26" fillId="13" borderId="48" xfId="0" applyNumberFormat="1" applyFont="1" applyFill="1" applyBorder="1" applyAlignment="1">
      <alignment horizontal="left"/>
    </xf>
    <xf numFmtId="0" fontId="27" fillId="16" borderId="50" xfId="0" applyNumberFormat="1" applyFont="1" applyFill="1" applyBorder="1" applyAlignment="1">
      <alignment horizontal="center" vertical="center"/>
    </xf>
    <xf numFmtId="0" fontId="28" fillId="14" borderId="51" xfId="0" applyFont="1" applyFill="1" applyBorder="1" applyAlignment="1">
      <alignment horizontal="center" vertical="center"/>
    </xf>
    <xf numFmtId="0" fontId="29" fillId="14" borderId="52" xfId="0" applyFont="1" applyFill="1" applyBorder="1" applyAlignment="1">
      <alignment horizontal="center" vertical="center"/>
    </xf>
    <xf numFmtId="0" fontId="29" fillId="14" borderId="53" xfId="0" applyFont="1" applyFill="1" applyBorder="1" applyAlignment="1">
      <alignment horizontal="center" vertical="center"/>
    </xf>
    <xf numFmtId="0" fontId="29" fillId="14" borderId="54" xfId="0" applyFont="1" applyFill="1" applyBorder="1" applyAlignment="1">
      <alignment horizontal="center" vertical="center"/>
    </xf>
    <xf numFmtId="0" fontId="29" fillId="14" borderId="55" xfId="0" applyFont="1" applyFill="1" applyBorder="1" applyAlignment="1">
      <alignment horizontal="center" vertical="center"/>
    </xf>
    <xf numFmtId="0" fontId="30" fillId="14" borderId="56" xfId="0" applyFont="1" applyFill="1" applyBorder="1" applyAlignment="1">
      <alignment horizontal="center" vertical="center"/>
    </xf>
    <xf numFmtId="0" fontId="31" fillId="5" borderId="57" xfId="2" applyFont="1" applyFill="1" applyBorder="1" applyAlignment="1">
      <alignment horizontal="center" vertical="center"/>
    </xf>
    <xf numFmtId="0" fontId="31" fillId="5" borderId="58" xfId="2" applyFont="1" applyFill="1" applyBorder="1" applyAlignment="1">
      <alignment horizontal="center" vertical="center"/>
    </xf>
    <xf numFmtId="0" fontId="31" fillId="5" borderId="59" xfId="2" applyFont="1" applyFill="1" applyBorder="1" applyAlignment="1">
      <alignment horizontal="center" vertical="center"/>
    </xf>
    <xf numFmtId="0" fontId="31" fillId="5" borderId="60" xfId="2" applyFont="1" applyFill="1" applyBorder="1" applyAlignment="1">
      <alignment horizontal="center" vertical="center"/>
    </xf>
    <xf numFmtId="0" fontId="31" fillId="5" borderId="61" xfId="2" applyFont="1" applyFill="1" applyBorder="1" applyAlignment="1">
      <alignment horizontal="center" vertical="center"/>
    </xf>
    <xf numFmtId="0" fontId="32" fillId="5" borderId="62" xfId="2" applyFont="1" applyFill="1" applyBorder="1" applyAlignment="1">
      <alignment horizontal="center" vertical="center"/>
    </xf>
    <xf numFmtId="0" fontId="32" fillId="5" borderId="58" xfId="2" applyFont="1" applyFill="1" applyBorder="1" applyAlignment="1">
      <alignment horizontal="center" vertical="center"/>
    </xf>
    <xf numFmtId="0" fontId="32" fillId="5" borderId="63" xfId="2" applyFont="1" applyFill="1" applyBorder="1" applyAlignment="1">
      <alignment horizontal="center" vertical="center"/>
    </xf>
    <xf numFmtId="0" fontId="32" fillId="5" borderId="64" xfId="2" applyFont="1" applyFill="1" applyBorder="1" applyAlignment="1">
      <alignment horizontal="center" vertical="center"/>
    </xf>
    <xf numFmtId="164" fontId="34" fillId="5" borderId="65" xfId="2" applyNumberFormat="1" applyFont="1" applyFill="1" applyBorder="1" applyAlignment="1">
      <alignment horizontal="center" vertical="center"/>
    </xf>
    <xf numFmtId="164" fontId="34" fillId="5" borderId="66" xfId="2" applyNumberFormat="1" applyFont="1" applyFill="1" applyBorder="1" applyAlignment="1">
      <alignment horizontal="center" vertical="center"/>
    </xf>
    <xf numFmtId="164" fontId="34" fillId="5" borderId="67" xfId="2" applyNumberFormat="1" applyFont="1" applyFill="1" applyBorder="1" applyAlignment="1">
      <alignment horizontal="center" vertical="center"/>
    </xf>
    <xf numFmtId="164" fontId="34" fillId="5" borderId="68" xfId="2" applyNumberFormat="1" applyFont="1" applyFill="1" applyBorder="1" applyAlignment="1">
      <alignment horizontal="center" vertical="center"/>
    </xf>
    <xf numFmtId="164" fontId="34" fillId="5" borderId="69" xfId="2" applyNumberFormat="1" applyFont="1" applyFill="1" applyBorder="1" applyAlignment="1">
      <alignment horizontal="center" vertical="center"/>
    </xf>
    <xf numFmtId="0" fontId="36" fillId="5" borderId="70" xfId="2" applyFont="1" applyFill="1" applyBorder="1" applyAlignment="1">
      <alignment horizontal="center" vertical="center"/>
    </xf>
    <xf numFmtId="0" fontId="37" fillId="14" borderId="115" xfId="0" applyFont="1" applyFill="1" applyBorder="1" applyAlignment="1">
      <alignment horizontal="center" vertical="center"/>
    </xf>
    <xf numFmtId="0" fontId="30" fillId="14" borderId="116" xfId="0" applyFont="1" applyFill="1" applyBorder="1" applyAlignment="1">
      <alignment horizontal="center" vertical="center"/>
    </xf>
    <xf numFmtId="0" fontId="30" fillId="14" borderId="117" xfId="0" applyFont="1" applyFill="1" applyBorder="1" applyAlignment="1">
      <alignment horizontal="center" vertical="center"/>
    </xf>
    <xf numFmtId="0" fontId="30" fillId="14" borderId="118" xfId="0" applyFont="1" applyFill="1" applyBorder="1" applyAlignment="1">
      <alignment horizontal="center" vertical="center"/>
    </xf>
    <xf numFmtId="0" fontId="30" fillId="5" borderId="119" xfId="0" applyFont="1" applyFill="1" applyBorder="1" applyAlignment="1">
      <alignment horizontal="left"/>
    </xf>
    <xf numFmtId="0" fontId="54" fillId="0" borderId="0" xfId="0" applyFont="1"/>
    <xf numFmtId="0" fontId="36" fillId="29" borderId="0" xfId="2" applyFont="1" applyFill="1" applyBorder="1" applyAlignment="1" applyProtection="1">
      <alignment horizontal="center" vertical="center"/>
      <protection locked="0"/>
    </xf>
    <xf numFmtId="0" fontId="55" fillId="30" borderId="72" xfId="2" applyFont="1" applyFill="1" applyBorder="1" applyAlignment="1" applyProtection="1">
      <alignment horizontal="center" vertical="center"/>
      <protection locked="0"/>
    </xf>
    <xf numFmtId="0" fontId="36" fillId="29" borderId="152" xfId="2" applyFont="1" applyFill="1" applyBorder="1" applyAlignment="1" applyProtection="1">
      <alignment horizontal="center" vertical="center"/>
      <protection locked="0"/>
    </xf>
    <xf numFmtId="0" fontId="54" fillId="31" borderId="0" xfId="0" applyFont="1" applyFill="1"/>
  </cellXfs>
  <cellStyles count="3">
    <cellStyle name="Normal" xfId="0" builtinId="0"/>
    <cellStyle name="Normal 2" xfId="2"/>
    <cellStyle name="Normal 3" xfId="1"/>
  </cellStyles>
  <dxfs count="50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 tint="-0.499984740745262"/>
      </font>
      <fill>
        <patternFill>
          <bgColor rgb="FFCCFF66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9CC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CCFF66"/>
        </patternFill>
      </fill>
    </dxf>
    <dxf>
      <fill>
        <patternFill>
          <bgColor rgb="FFFFCC66"/>
        </patternFill>
      </fill>
    </dxf>
    <dxf>
      <fill>
        <patternFill>
          <bgColor theme="2" tint="-0.499984740745262"/>
        </patternFill>
      </fill>
      <border>
        <left/>
        <right/>
        <top/>
        <bottom/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33CC33"/>
        </patternFill>
      </fill>
    </dxf>
    <dxf>
      <fill>
        <patternFill>
          <bgColor rgb="FFFFCC66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9FF3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 tint="-0.499984740745262"/>
      </font>
      <fill>
        <patternFill>
          <bgColor rgb="FFCCFF66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99CC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CCFF66"/>
        </patternFill>
      </fill>
    </dxf>
    <dxf>
      <fill>
        <patternFill>
          <bgColor rgb="FFFFCC66"/>
        </patternFill>
      </fill>
    </dxf>
    <dxf>
      <fill>
        <patternFill>
          <bgColor theme="2" tint="-0.499984740745262"/>
        </patternFill>
      </fill>
      <border>
        <left/>
        <right/>
        <top/>
        <bottom/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33CC33"/>
        </patternFill>
      </fill>
    </dxf>
    <dxf>
      <fill>
        <patternFill>
          <bgColor rgb="FFFFCC66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CHIER%20PRODUCTION%20EX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wiart\Desktop\EXERCICE%202016\FICHIER%20TOTAL%20EX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problèm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AISIE"/>
      <sheetName val="liste problèmes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O26"/>
  <sheetViews>
    <sheetView tabSelected="1" workbookViewId="0">
      <selection activeCell="C14" sqref="C14"/>
    </sheetView>
  </sheetViews>
  <sheetFormatPr baseColWidth="10" defaultRowHeight="15" x14ac:dyDescent="0.25"/>
  <cols>
    <col min="1" max="1" width="0.7109375" customWidth="1"/>
    <col min="2" max="2" width="8.140625" customWidth="1"/>
    <col min="4" max="4" width="5.28515625" customWidth="1"/>
    <col min="6" max="6" width="10.85546875" customWidth="1"/>
    <col min="7" max="7" width="3.85546875" customWidth="1"/>
    <col min="8" max="8" width="29.140625" customWidth="1"/>
    <col min="9" max="9" width="11.28515625" customWidth="1"/>
    <col min="10" max="10" width="3" customWidth="1"/>
    <col min="11" max="11" width="3.5703125" customWidth="1"/>
    <col min="12" max="41" width="2.7109375" customWidth="1"/>
    <col min="42" max="46" width="5.7109375" customWidth="1"/>
    <col min="47" max="47" width="2.7109375" customWidth="1"/>
    <col min="48" max="49" width="1.7109375" customWidth="1"/>
    <col min="50" max="50" width="2.140625" customWidth="1"/>
    <col min="51" max="51" width="4.42578125" customWidth="1"/>
    <col min="52" max="52" width="4.5703125" customWidth="1"/>
  </cols>
  <sheetData>
    <row r="1" spans="1:171" s="166" customFormat="1" ht="143.25" customHeight="1" thickTop="1" thickBot="1" x14ac:dyDescent="0.2">
      <c r="B1" s="1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5" t="s">
        <v>5</v>
      </c>
      <c r="H1" s="6" t="s">
        <v>6</v>
      </c>
      <c r="I1" s="7" t="s">
        <v>7</v>
      </c>
      <c r="J1" s="8" t="s">
        <v>8</v>
      </c>
      <c r="K1" s="9" t="s">
        <v>9</v>
      </c>
      <c r="L1" s="10" t="s">
        <v>10</v>
      </c>
      <c r="M1" s="11" t="s">
        <v>11</v>
      </c>
      <c r="N1" s="12" t="s">
        <v>12</v>
      </c>
      <c r="O1" s="13" t="s">
        <v>13</v>
      </c>
      <c r="P1" s="14" t="s">
        <v>14</v>
      </c>
      <c r="Q1" s="15"/>
      <c r="R1" s="16" t="s">
        <v>15</v>
      </c>
      <c r="S1" s="17" t="s">
        <v>16</v>
      </c>
      <c r="T1" s="18" t="s">
        <v>17</v>
      </c>
      <c r="U1" s="19"/>
      <c r="V1" s="20" t="s">
        <v>18</v>
      </c>
      <c r="W1" s="21" t="s">
        <v>19</v>
      </c>
      <c r="X1" s="20" t="s">
        <v>20</v>
      </c>
      <c r="Y1" s="22" t="s">
        <v>21</v>
      </c>
      <c r="Z1" s="23" t="s">
        <v>22</v>
      </c>
      <c r="AA1" s="21" t="s">
        <v>23</v>
      </c>
      <c r="AB1" s="24" t="s">
        <v>24</v>
      </c>
      <c r="AC1" s="25" t="s">
        <v>25</v>
      </c>
      <c r="AD1" s="26"/>
      <c r="AE1" s="27" t="s">
        <v>26</v>
      </c>
      <c r="AF1" s="28" t="s">
        <v>27</v>
      </c>
      <c r="AG1" s="29" t="s">
        <v>28</v>
      </c>
      <c r="AH1" s="30" t="s">
        <v>29</v>
      </c>
      <c r="AI1" s="31" t="s">
        <v>30</v>
      </c>
      <c r="AJ1" s="30" t="s">
        <v>31</v>
      </c>
      <c r="AK1" s="31" t="s">
        <v>32</v>
      </c>
      <c r="AL1" s="30" t="s">
        <v>33</v>
      </c>
      <c r="AM1" s="31" t="s">
        <v>34</v>
      </c>
      <c r="AN1" s="30" t="s">
        <v>35</v>
      </c>
      <c r="AO1" s="31" t="s">
        <v>36</v>
      </c>
      <c r="AP1" s="26"/>
      <c r="AQ1" s="32" t="s">
        <v>37</v>
      </c>
      <c r="AR1" s="33" t="s">
        <v>38</v>
      </c>
      <c r="AS1" s="34"/>
      <c r="AT1" s="35" t="s">
        <v>39</v>
      </c>
      <c r="AU1" s="36" t="s">
        <v>40</v>
      </c>
      <c r="AV1" s="37"/>
      <c r="AW1" s="38" t="s">
        <v>41</v>
      </c>
      <c r="AX1" s="26"/>
      <c r="AY1" s="39" t="s">
        <v>42</v>
      </c>
      <c r="AZ1" s="26"/>
      <c r="BA1" s="167" t="s">
        <v>66</v>
      </c>
      <c r="BB1" s="168" t="s">
        <v>67</v>
      </c>
      <c r="BC1" s="168" t="s">
        <v>68</v>
      </c>
      <c r="BD1" s="169"/>
      <c r="BE1" s="26"/>
      <c r="BF1" s="170" t="s">
        <v>69</v>
      </c>
      <c r="BG1" s="171" t="s">
        <v>70</v>
      </c>
      <c r="BH1" s="172" t="s">
        <v>71</v>
      </c>
      <c r="BI1" s="171" t="s">
        <v>72</v>
      </c>
      <c r="BJ1" s="173" t="s">
        <v>73</v>
      </c>
      <c r="BK1" s="170" t="s">
        <v>74</v>
      </c>
      <c r="BL1" s="171" t="s">
        <v>75</v>
      </c>
      <c r="BM1" s="172" t="s">
        <v>76</v>
      </c>
      <c r="BN1" s="171" t="s">
        <v>77</v>
      </c>
      <c r="BO1" s="174" t="s">
        <v>78</v>
      </c>
      <c r="BP1" s="175" t="s">
        <v>79</v>
      </c>
      <c r="BQ1" s="172" t="s">
        <v>80</v>
      </c>
      <c r="BR1" s="171" t="s">
        <v>81</v>
      </c>
      <c r="BS1" s="174" t="s">
        <v>82</v>
      </c>
      <c r="BT1" s="176" t="s">
        <v>83</v>
      </c>
      <c r="BU1" s="177" t="s">
        <v>84</v>
      </c>
      <c r="BV1" s="178" t="s">
        <v>85</v>
      </c>
      <c r="BW1" s="179" t="s">
        <v>86</v>
      </c>
      <c r="BX1" s="170" t="s">
        <v>87</v>
      </c>
      <c r="BY1" s="175" t="s">
        <v>88</v>
      </c>
      <c r="BZ1" s="174" t="s">
        <v>89</v>
      </c>
      <c r="CA1" s="175" t="s">
        <v>90</v>
      </c>
      <c r="CB1" s="174" t="s">
        <v>91</v>
      </c>
      <c r="CC1" s="175" t="s">
        <v>92</v>
      </c>
      <c r="CD1" s="174" t="s">
        <v>93</v>
      </c>
      <c r="CE1" s="175" t="s">
        <v>94</v>
      </c>
      <c r="CF1" s="174" t="s">
        <v>95</v>
      </c>
      <c r="CG1" s="176" t="s">
        <v>96</v>
      </c>
      <c r="CH1" s="180" t="s">
        <v>84</v>
      </c>
      <c r="CI1" s="181" t="s">
        <v>85</v>
      </c>
      <c r="CJ1" s="182" t="s">
        <v>97</v>
      </c>
      <c r="CK1" s="183" t="s">
        <v>98</v>
      </c>
      <c r="CL1" s="184" t="s">
        <v>99</v>
      </c>
      <c r="CM1" s="185" t="s">
        <v>100</v>
      </c>
      <c r="CN1" s="186"/>
      <c r="CO1" s="186"/>
      <c r="CP1" s="187">
        <f>SUM(CP2:CP3907)</f>
        <v>16</v>
      </c>
      <c r="CQ1" s="188"/>
      <c r="CR1" s="188"/>
      <c r="CS1" s="189" t="s">
        <v>101</v>
      </c>
      <c r="CT1" s="190" t="s">
        <v>102</v>
      </c>
      <c r="CU1" s="190" t="s">
        <v>103</v>
      </c>
      <c r="CV1" s="190" t="s">
        <v>104</v>
      </c>
      <c r="CW1" s="191" t="s">
        <v>105</v>
      </c>
      <c r="CX1" s="192" t="s">
        <v>106</v>
      </c>
      <c r="CY1" s="193"/>
      <c r="CZ1" s="194" t="s">
        <v>107</v>
      </c>
      <c r="DA1" s="194" t="s">
        <v>108</v>
      </c>
      <c r="DB1" s="194" t="s">
        <v>109</v>
      </c>
      <c r="DC1" s="194" t="s">
        <v>110</v>
      </c>
      <c r="DD1" s="194" t="s">
        <v>111</v>
      </c>
      <c r="DE1" s="194" t="s">
        <v>112</v>
      </c>
      <c r="DF1" s="194" t="s">
        <v>113</v>
      </c>
      <c r="DG1" s="194" t="s">
        <v>114</v>
      </c>
      <c r="DH1" s="195"/>
      <c r="DI1" s="194" t="s">
        <v>115</v>
      </c>
      <c r="DJ1" s="195"/>
      <c r="DK1" s="196" t="s">
        <v>116</v>
      </c>
      <c r="DL1" s="197"/>
      <c r="DM1" s="197"/>
      <c r="DN1" s="197"/>
      <c r="DO1" s="197"/>
      <c r="DP1" s="197"/>
      <c r="DQ1" s="197"/>
      <c r="DR1" s="197"/>
      <c r="DS1" s="197"/>
      <c r="DT1" s="197"/>
      <c r="DU1" s="197"/>
      <c r="DV1" s="197"/>
      <c r="DW1" s="197"/>
      <c r="DX1" s="197"/>
      <c r="DY1" s="197"/>
      <c r="DZ1" s="197"/>
      <c r="EA1" s="197"/>
      <c r="EB1" s="197"/>
      <c r="EC1" s="197"/>
      <c r="ED1" s="197"/>
      <c r="EE1" s="197"/>
      <c r="EF1" s="197"/>
      <c r="EG1" s="197"/>
      <c r="EH1" s="197"/>
      <c r="EI1" s="198" t="s">
        <v>117</v>
      </c>
      <c r="EJ1" s="198" t="s">
        <v>118</v>
      </c>
      <c r="EK1" s="197"/>
      <c r="EL1" s="197"/>
      <c r="EM1" s="197"/>
      <c r="EN1" s="197"/>
      <c r="EO1" s="197"/>
      <c r="EP1" s="197"/>
      <c r="EQ1" s="197"/>
      <c r="ER1" s="197"/>
      <c r="ES1" s="197"/>
      <c r="ET1" s="197"/>
      <c r="EU1" s="197"/>
      <c r="EV1" s="197"/>
      <c r="EW1" s="197"/>
      <c r="EX1" s="197"/>
      <c r="EY1" s="197"/>
      <c r="EZ1" s="197"/>
      <c r="FA1" s="197"/>
      <c r="FB1" s="197"/>
      <c r="FC1" s="197"/>
      <c r="FD1" s="197"/>
      <c r="FE1" s="197"/>
      <c r="FF1" s="197"/>
      <c r="FG1" s="197"/>
      <c r="FH1" s="55"/>
      <c r="FI1" s="55"/>
      <c r="FJ1" s="55"/>
      <c r="FK1" s="55"/>
      <c r="FL1" s="55"/>
      <c r="FM1" s="55"/>
      <c r="FN1" s="55"/>
      <c r="FO1" s="55"/>
    </row>
    <row r="2" spans="1:171" s="210" customFormat="1" ht="15" customHeight="1" thickTop="1" thickBot="1" x14ac:dyDescent="0.3">
      <c r="A2" s="199"/>
      <c r="B2" s="40">
        <v>43376</v>
      </c>
      <c r="C2" s="41" t="str">
        <f t="shared" ref="C2:C12" si="0">LEFT(F2,6)</f>
        <v>002001</v>
      </c>
      <c r="D2" s="42" t="s">
        <v>43</v>
      </c>
      <c r="E2" s="43">
        <f t="shared" ref="E2:E12" si="1">COUNTIF(F:F,F2)</f>
        <v>6</v>
      </c>
      <c r="F2" s="44" t="s">
        <v>44</v>
      </c>
      <c r="G2" s="45" t="str">
        <f t="shared" ref="G2:G12" si="2">IF(I2&gt;0,"BA","BP")</f>
        <v>BP</v>
      </c>
      <c r="H2" s="46" t="s">
        <v>45</v>
      </c>
      <c r="I2" s="47"/>
      <c r="J2" s="48" t="s">
        <v>46</v>
      </c>
      <c r="K2" s="49">
        <v>1</v>
      </c>
      <c r="L2" s="50" t="s">
        <v>47</v>
      </c>
      <c r="M2" s="51"/>
      <c r="N2" s="52" t="s">
        <v>48</v>
      </c>
      <c r="O2" s="53" t="s">
        <v>48</v>
      </c>
      <c r="P2" s="54" t="s">
        <v>48</v>
      </c>
      <c r="Q2" s="55"/>
      <c r="R2" s="56" t="s">
        <v>49</v>
      </c>
      <c r="S2" s="57"/>
      <c r="T2" s="58" t="s">
        <v>48</v>
      </c>
      <c r="U2" s="59"/>
      <c r="V2" s="60"/>
      <c r="W2" s="61" t="s">
        <v>48</v>
      </c>
      <c r="X2" s="62" t="s">
        <v>47</v>
      </c>
      <c r="Y2" s="61" t="s">
        <v>48</v>
      </c>
      <c r="Z2" s="63"/>
      <c r="AA2" s="64" t="s">
        <v>48</v>
      </c>
      <c r="AB2" s="65"/>
      <c r="AC2" s="66" t="s">
        <v>48</v>
      </c>
      <c r="AD2" s="67"/>
      <c r="AE2" s="68" t="s">
        <v>48</v>
      </c>
      <c r="AF2" s="69"/>
      <c r="AG2" s="70" t="str">
        <f t="shared" ref="AG2:AG12" si="3">IF(AE2="X","X","")</f>
        <v>X</v>
      </c>
      <c r="AH2" s="63"/>
      <c r="AI2" s="70" t="str">
        <f t="shared" ref="AI2:AI12" si="4">IF(AE2="X","X","")</f>
        <v>X</v>
      </c>
      <c r="AJ2" s="63"/>
      <c r="AK2" s="70" t="str">
        <f t="shared" ref="AK2:AK12" si="5">IF(AE2="X","X","")</f>
        <v>X</v>
      </c>
      <c r="AL2" s="63"/>
      <c r="AM2" s="70" t="str">
        <f t="shared" ref="AM2:AM12" si="6">IF(AE2="X","X","")</f>
        <v>X</v>
      </c>
      <c r="AN2" s="63"/>
      <c r="AO2" s="70" t="str">
        <f t="shared" ref="AO2:AO12" si="7">IF(AE2="X","X","")</f>
        <v>X</v>
      </c>
      <c r="AP2" s="71"/>
      <c r="AQ2" s="72">
        <v>43402</v>
      </c>
      <c r="AR2" s="73"/>
      <c r="AS2" s="74"/>
      <c r="AT2" s="75">
        <v>43528</v>
      </c>
      <c r="AU2" s="76">
        <v>43610</v>
      </c>
      <c r="AV2" s="77"/>
      <c r="AW2" s="78"/>
      <c r="AX2" s="79"/>
      <c r="AY2" s="80" t="str">
        <f>IF(B2&gt;0,IF(CM2=0,"NON","OK"),"")</f>
        <v>OK</v>
      </c>
      <c r="AZ2" s="200"/>
      <c r="BA2" s="201" t="s">
        <v>48</v>
      </c>
      <c r="BB2" s="202">
        <v>43613</v>
      </c>
      <c r="BC2" s="203">
        <v>43563</v>
      </c>
      <c r="BD2" s="204"/>
      <c r="BE2" s="205"/>
      <c r="BF2" s="206">
        <f>IF(M2="X",1,0)</f>
        <v>0</v>
      </c>
      <c r="BG2" s="206">
        <f>IF(OR(N2="X",N2="E"),1,0)</f>
        <v>1</v>
      </c>
      <c r="BH2" s="206">
        <f>IF(O2="X",1,0)</f>
        <v>1</v>
      </c>
      <c r="BI2" s="206">
        <f>IF(OR(P2="X",P2="E"),1,0)</f>
        <v>1</v>
      </c>
      <c r="BJ2" s="207">
        <f>IF(K2=4,1,IF(BG2+BI2=2,1,0))</f>
        <v>1</v>
      </c>
      <c r="BK2" s="206">
        <f>IF(S2="X",1,0)</f>
        <v>0</v>
      </c>
      <c r="BL2" s="206">
        <f>IF(T2="X",1,0)</f>
        <v>1</v>
      </c>
      <c r="BM2" s="206">
        <f>IF(OR(V2="X",V2="P"),1,0)</f>
        <v>0</v>
      </c>
      <c r="BN2" s="206">
        <f>IF(W2="X",1,0)</f>
        <v>1</v>
      </c>
      <c r="BO2" s="206">
        <f>IF(X2="X",1,0)</f>
        <v>0</v>
      </c>
      <c r="BP2" s="206">
        <f>IF(OR(Y2="X",Y2="E"),1,0)</f>
        <v>1</v>
      </c>
      <c r="BQ2" s="206">
        <f>IF(G2="BA",1,IF(Z2="X",1,0))</f>
        <v>0</v>
      </c>
      <c r="BR2" s="206">
        <f>IF(AA2="X",1,0)</f>
        <v>1</v>
      </c>
      <c r="BS2" s="206">
        <f>IF(AB2="X",1,0)</f>
        <v>0</v>
      </c>
      <c r="BT2" s="206">
        <f>IF(OR(AC2="X",AC2="E"),1,0)</f>
        <v>1</v>
      </c>
      <c r="BU2" s="208">
        <f t="shared" ref="BU2:BV12" si="8">BK2+BM2+BO2+BQ2+BS2</f>
        <v>0</v>
      </c>
      <c r="BV2" s="209">
        <f t="shared" si="8"/>
        <v>5</v>
      </c>
      <c r="BW2" s="206">
        <f t="shared" ref="BW2:BW12" si="9">IF(AND(BV2&gt;0,BV2&lt;5),1,0)</f>
        <v>0</v>
      </c>
      <c r="BX2" s="206">
        <f>IF(AF2="X",1,0)</f>
        <v>0</v>
      </c>
      <c r="BY2" s="206">
        <f>IF(OR(AG2="X",AG2=1),1,0)</f>
        <v>1</v>
      </c>
      <c r="BZ2" s="206">
        <f>IF(AH2="X",1,0)</f>
        <v>0</v>
      </c>
      <c r="CA2" s="206">
        <f>IF(OR(AI2="X",AI2=1),1,0)</f>
        <v>1</v>
      </c>
      <c r="CB2" s="206">
        <f>IF(AJ2="X",1,0)</f>
        <v>0</v>
      </c>
      <c r="CC2" s="206">
        <f>IF(OR(AK2="X",AK2=1),1,0)</f>
        <v>1</v>
      </c>
      <c r="CD2" s="206">
        <f>IF(AL2="X",1,0)</f>
        <v>0</v>
      </c>
      <c r="CE2" s="206">
        <f>IF(OR(AM2="X",AM2=1),1,0)</f>
        <v>1</v>
      </c>
      <c r="CF2" s="206">
        <f>IF(AN2="X",1,0)</f>
        <v>0</v>
      </c>
      <c r="CG2" s="206">
        <f>IF(OR(AO2="X",AO2=1),1,0)</f>
        <v>1</v>
      </c>
      <c r="CH2" s="206">
        <f t="shared" ref="CH2:CI12" si="10">BX2+BZ2+CB2+CD2+CF2</f>
        <v>0</v>
      </c>
      <c r="CI2" s="206">
        <f t="shared" si="10"/>
        <v>5</v>
      </c>
      <c r="CJ2" s="210">
        <f t="shared" ref="CJ2:CJ12" si="11">(CI2+BV2)*BJ2</f>
        <v>10</v>
      </c>
      <c r="CK2" s="211">
        <f>IF(K2=1,IF(CJ2=10,1,0))</f>
        <v>1</v>
      </c>
      <c r="CL2" s="211" t="b">
        <f>IF(K2&gt;1,IF(CJ2=3,1,0))</f>
        <v>0</v>
      </c>
      <c r="CM2" s="212">
        <f t="shared" ref="CM2:CM12" si="12">CK2+CL2</f>
        <v>1</v>
      </c>
      <c r="CN2" s="213"/>
      <c r="CO2" s="213"/>
      <c r="CP2" s="214">
        <v>5</v>
      </c>
      <c r="CQ2" s="214">
        <f>IF(G2="BP",IF(BB2&gt;0,1,0))</f>
        <v>1</v>
      </c>
      <c r="CR2" s="214">
        <f>IF(G2="BP",IF(BC2&gt;0,1,0))</f>
        <v>1</v>
      </c>
      <c r="CS2" s="215">
        <f>IF(CQ2+CR2=1,1,0)</f>
        <v>0</v>
      </c>
      <c r="CT2" s="216" t="str">
        <f t="shared" ref="CT2:CT12" si="13">IF(CS2="X","bordereau OK","")</f>
        <v/>
      </c>
      <c r="CU2" s="217" t="str">
        <f t="shared" ref="CU2:CU12" si="14">IF(CS2="X","sacs OK","")</f>
        <v/>
      </c>
      <c r="CV2" s="217" t="str">
        <f t="shared" ref="CV2:CV12" si="15">IF(CS2="X","liasses OK","")</f>
        <v/>
      </c>
      <c r="CW2" s="218" t="str">
        <f t="shared" ref="CW2:CW12" si="16">IF(CS2="X","étiquettes OK","")</f>
        <v/>
      </c>
      <c r="CX2" s="219"/>
      <c r="CY2" s="220"/>
      <c r="CZ2" s="206">
        <f>IF(AY2="NON",1,0)</f>
        <v>0</v>
      </c>
      <c r="DA2" s="206">
        <f>IF(AY2="OK",1,0)</f>
        <v>1</v>
      </c>
      <c r="DB2" s="206">
        <f>IF(AY2="",1,0)</f>
        <v>0</v>
      </c>
      <c r="DC2" s="206">
        <v>1</v>
      </c>
      <c r="DD2" s="206">
        <f t="shared" ref="DD2:DD12" si="17">IF(BC2&gt;0,1,0)</f>
        <v>1</v>
      </c>
      <c r="DE2" s="206">
        <f>IF(G2="BP",1,0)</f>
        <v>1</v>
      </c>
      <c r="DF2" s="206">
        <f>IF(DE2=1,IF(AY2="OK",1,0))</f>
        <v>1</v>
      </c>
      <c r="DG2" s="206">
        <f t="shared" ref="DG2:DG12" si="18">IF(DF2=1,IF(BA2="X",1,0))</f>
        <v>1</v>
      </c>
      <c r="DH2" s="206">
        <f>IF(DE2=1,IF(AY2="NON",1,0))</f>
        <v>0</v>
      </c>
      <c r="DI2" s="206">
        <f t="shared" ref="DI2:DI12" si="19">IF(DE2=1,IF(BC2&gt;0,1,0))</f>
        <v>1</v>
      </c>
      <c r="DJ2" s="206"/>
      <c r="DK2" s="206">
        <f t="shared" ref="DK2:DK12" si="20">IF(BA2="X",1,0)</f>
        <v>1</v>
      </c>
      <c r="EI2" s="206">
        <f>IF(AQ2&gt;0,1,0)</f>
        <v>1</v>
      </c>
      <c r="EJ2" s="206">
        <f>IF(AT2=0,0,1)</f>
        <v>1</v>
      </c>
    </row>
    <row r="3" spans="1:171" s="210" customFormat="1" ht="15" customHeight="1" thickTop="1" thickBot="1" x14ac:dyDescent="0.3">
      <c r="A3" s="199"/>
      <c r="B3" s="40">
        <v>43376</v>
      </c>
      <c r="C3" s="41" t="str">
        <f t="shared" si="0"/>
        <v>002001</v>
      </c>
      <c r="D3" s="42" t="s">
        <v>43</v>
      </c>
      <c r="E3" s="43">
        <f t="shared" si="1"/>
        <v>6</v>
      </c>
      <c r="F3" s="44" t="s">
        <v>44</v>
      </c>
      <c r="G3" s="81" t="str">
        <f t="shared" si="2"/>
        <v>BA</v>
      </c>
      <c r="H3" s="46"/>
      <c r="I3" s="82" t="s">
        <v>50</v>
      </c>
      <c r="J3" s="83" t="s">
        <v>51</v>
      </c>
      <c r="K3" s="49">
        <v>4</v>
      </c>
      <c r="L3" s="50"/>
      <c r="M3" s="51"/>
      <c r="N3" s="52" t="str">
        <f>IF(L3="N","X","")</f>
        <v/>
      </c>
      <c r="O3" s="53"/>
      <c r="P3" s="54" t="str">
        <f>IF(L3="N","X","")</f>
        <v/>
      </c>
      <c r="Q3" s="55"/>
      <c r="R3" s="56" t="s">
        <v>49</v>
      </c>
      <c r="S3" s="57"/>
      <c r="T3" s="58" t="s">
        <v>48</v>
      </c>
      <c r="U3" s="59"/>
      <c r="V3" s="84"/>
      <c r="W3" s="85" t="s">
        <v>48</v>
      </c>
      <c r="X3" s="86" t="s">
        <v>47</v>
      </c>
      <c r="Y3" s="85" t="s">
        <v>48</v>
      </c>
      <c r="Z3" s="63"/>
      <c r="AA3" s="64"/>
      <c r="AB3" s="65"/>
      <c r="AC3" s="66"/>
      <c r="AD3" s="67"/>
      <c r="AE3" s="68"/>
      <c r="AF3" s="69"/>
      <c r="AG3" s="70" t="str">
        <f t="shared" si="3"/>
        <v/>
      </c>
      <c r="AH3" s="63"/>
      <c r="AI3" s="70" t="str">
        <f t="shared" si="4"/>
        <v/>
      </c>
      <c r="AJ3" s="63"/>
      <c r="AK3" s="70" t="str">
        <f t="shared" si="5"/>
        <v/>
      </c>
      <c r="AL3" s="63"/>
      <c r="AM3" s="70" t="str">
        <f t="shared" si="6"/>
        <v/>
      </c>
      <c r="AN3" s="63"/>
      <c r="AO3" s="70" t="str">
        <f t="shared" si="7"/>
        <v/>
      </c>
      <c r="AP3" s="71"/>
      <c r="AQ3" s="72">
        <v>43402</v>
      </c>
      <c r="AR3" s="73"/>
      <c r="AS3" s="74"/>
      <c r="AT3" s="75"/>
      <c r="AU3" s="76"/>
      <c r="AV3" s="77"/>
      <c r="AW3" s="78"/>
      <c r="AX3" s="79"/>
      <c r="AY3" s="80" t="str">
        <f>IF(B3&gt;0,IF(CM3=0,"NON","OK"),"")</f>
        <v>OK</v>
      </c>
      <c r="AZ3" s="200"/>
      <c r="BA3" s="201" t="s">
        <v>48</v>
      </c>
      <c r="BB3" s="202">
        <v>43614</v>
      </c>
      <c r="BC3" s="203">
        <v>43563</v>
      </c>
      <c r="BD3" s="204"/>
      <c r="BE3" s="205"/>
      <c r="BF3" s="206">
        <f>IF(M3="X",1,0)</f>
        <v>0</v>
      </c>
      <c r="BG3" s="206">
        <f>IF(OR(N3="X",N3="E"),1,0)</f>
        <v>0</v>
      </c>
      <c r="BH3" s="206">
        <f>IF(O3="X",1,0)</f>
        <v>0</v>
      </c>
      <c r="BI3" s="206">
        <f>IF(OR(P3="X",P3="E"),1,0)</f>
        <v>0</v>
      </c>
      <c r="BJ3" s="207">
        <f>IF(K3=4,1,IF(BG3+BI3=2,1,0))</f>
        <v>1</v>
      </c>
      <c r="BK3" s="206">
        <f>IF(S3="X",1,0)</f>
        <v>0</v>
      </c>
      <c r="BL3" s="206">
        <f>IF(T3="X",1,0)</f>
        <v>1</v>
      </c>
      <c r="BM3" s="206">
        <f>IF(OR(V3="X",V3="P"),1,0)</f>
        <v>0</v>
      </c>
      <c r="BN3" s="206">
        <f>IF(W3="X",1,0)</f>
        <v>1</v>
      </c>
      <c r="BO3" s="206">
        <f>IF(X3="X",1,0)</f>
        <v>0</v>
      </c>
      <c r="BP3" s="206">
        <f>IF(OR(Y3="X",Y3="E"),1,0)</f>
        <v>1</v>
      </c>
      <c r="BQ3" s="206">
        <f>IF(G3="BA",1,IF(Z3="X",1,0))</f>
        <v>1</v>
      </c>
      <c r="BR3" s="206">
        <f>IF(AA3="X",1,0)</f>
        <v>0</v>
      </c>
      <c r="BS3" s="206">
        <f>IF(AB3="X",1,0)</f>
        <v>0</v>
      </c>
      <c r="BT3" s="206">
        <f>IF(OR(AC3="X",AC3="E"),1,0)</f>
        <v>0</v>
      </c>
      <c r="BU3" s="208">
        <f t="shared" si="8"/>
        <v>1</v>
      </c>
      <c r="BV3" s="209">
        <f t="shared" si="8"/>
        <v>3</v>
      </c>
      <c r="BW3" s="206">
        <f t="shared" si="9"/>
        <v>1</v>
      </c>
      <c r="BX3" s="206">
        <f>IF(AF3="X",1,0)</f>
        <v>0</v>
      </c>
      <c r="BY3" s="206">
        <f>IF(OR(AG3="X",AG3=1),1,0)</f>
        <v>0</v>
      </c>
      <c r="BZ3" s="206">
        <f>IF(AH3="X",1,0)</f>
        <v>0</v>
      </c>
      <c r="CA3" s="206">
        <f>IF(OR(AI3="X",AI3=1),1,0)</f>
        <v>0</v>
      </c>
      <c r="CB3" s="206">
        <f>IF(AJ3="X",1,0)</f>
        <v>0</v>
      </c>
      <c r="CC3" s="206">
        <f>IF(OR(AK3="X",AK3=1),1,0)</f>
        <v>0</v>
      </c>
      <c r="CD3" s="206">
        <f>IF(AL3="X",1,0)</f>
        <v>0</v>
      </c>
      <c r="CE3" s="206">
        <f>IF(OR(AM3="X",AM3=1),1,0)</f>
        <v>0</v>
      </c>
      <c r="CF3" s="206">
        <f>IF(AN3="X",1,0)</f>
        <v>0</v>
      </c>
      <c r="CG3" s="206">
        <f>IF(OR(AO3="X",AO3=1),1,0)</f>
        <v>0</v>
      </c>
      <c r="CH3" s="206">
        <f t="shared" si="10"/>
        <v>0</v>
      </c>
      <c r="CI3" s="206">
        <f t="shared" si="10"/>
        <v>0</v>
      </c>
      <c r="CJ3" s="210">
        <f t="shared" si="11"/>
        <v>3</v>
      </c>
      <c r="CK3" s="211" t="b">
        <f>IF(K3=1,IF(CJ3=10,1,0))</f>
        <v>0</v>
      </c>
      <c r="CL3" s="211">
        <f>IF(K3&gt;1,IF(CJ3=3,1,0))</f>
        <v>1</v>
      </c>
      <c r="CM3" s="212">
        <f t="shared" si="12"/>
        <v>1</v>
      </c>
      <c r="CN3" s="213"/>
      <c r="CO3" s="213"/>
      <c r="CP3" s="214"/>
      <c r="CQ3" s="214" t="b">
        <f>IF(G3="BP",IF(BB3&gt;0,1,0))</f>
        <v>0</v>
      </c>
      <c r="CR3" s="214" t="b">
        <f>IF(G3="BP",IF(BC3&gt;0,1,0))</f>
        <v>0</v>
      </c>
      <c r="CS3" s="215">
        <f t="shared" ref="CS3:CS12" si="21">IF(CQ3+CR3=1,1,0)</f>
        <v>0</v>
      </c>
      <c r="CT3" s="216" t="str">
        <f t="shared" si="13"/>
        <v/>
      </c>
      <c r="CU3" s="217" t="str">
        <f t="shared" si="14"/>
        <v/>
      </c>
      <c r="CV3" s="217" t="str">
        <f t="shared" si="15"/>
        <v/>
      </c>
      <c r="CW3" s="218" t="str">
        <f t="shared" si="16"/>
        <v/>
      </c>
      <c r="CX3" s="219"/>
      <c r="CY3" s="220"/>
      <c r="CZ3" s="206">
        <f>IF(AY3="NON",1,0)</f>
        <v>0</v>
      </c>
      <c r="DA3" s="206">
        <f>IF(AY3="OK",1,0)</f>
        <v>1</v>
      </c>
      <c r="DB3" s="206">
        <f>IF(AY3="",1,0)</f>
        <v>0</v>
      </c>
      <c r="DC3" s="206">
        <v>1</v>
      </c>
      <c r="DD3" s="206">
        <f t="shared" si="17"/>
        <v>1</v>
      </c>
      <c r="DE3" s="206">
        <f>IF(G3="BP",1,0)</f>
        <v>0</v>
      </c>
      <c r="DF3" s="206" t="b">
        <f>IF(DE3=1,IF(AY3="OK",1,0))</f>
        <v>0</v>
      </c>
      <c r="DG3" s="206" t="b">
        <f t="shared" si="18"/>
        <v>0</v>
      </c>
      <c r="DH3" s="206" t="b">
        <f>IF(DE3=1,IF(AY3="NON",1,0))</f>
        <v>0</v>
      </c>
      <c r="DI3" s="206" t="b">
        <f t="shared" si="19"/>
        <v>0</v>
      </c>
      <c r="DJ3" s="206"/>
      <c r="DK3" s="206">
        <f t="shared" si="20"/>
        <v>1</v>
      </c>
      <c r="EI3" s="206">
        <f>IF(AQ3&gt;0,1,0)</f>
        <v>1</v>
      </c>
      <c r="EJ3" s="206">
        <f>IF(AT3=0,0,1)</f>
        <v>0</v>
      </c>
    </row>
    <row r="4" spans="1:171" s="210" customFormat="1" ht="15" customHeight="1" thickTop="1" thickBot="1" x14ac:dyDescent="0.3">
      <c r="A4" s="199"/>
      <c r="B4" s="87">
        <v>43376</v>
      </c>
      <c r="C4" s="41" t="str">
        <f t="shared" si="0"/>
        <v>002001</v>
      </c>
      <c r="D4" s="88" t="s">
        <v>43</v>
      </c>
      <c r="E4" s="89">
        <f t="shared" si="1"/>
        <v>6</v>
      </c>
      <c r="F4" s="90" t="s">
        <v>44</v>
      </c>
      <c r="G4" s="91" t="str">
        <f t="shared" si="2"/>
        <v>BA</v>
      </c>
      <c r="H4" s="92"/>
      <c r="I4" s="93" t="s">
        <v>52</v>
      </c>
      <c r="J4" s="94" t="s">
        <v>53</v>
      </c>
      <c r="K4" s="95">
        <v>4</v>
      </c>
      <c r="L4" s="96"/>
      <c r="M4" s="97"/>
      <c r="N4" s="98" t="str">
        <f>IF(L4="N","X","")</f>
        <v/>
      </c>
      <c r="O4" s="99"/>
      <c r="P4" s="100" t="str">
        <f>IF(L4="N","X","")</f>
        <v/>
      </c>
      <c r="Q4" s="55"/>
      <c r="R4" s="101" t="s">
        <v>49</v>
      </c>
      <c r="S4" s="102"/>
      <c r="T4" s="103" t="s">
        <v>48</v>
      </c>
      <c r="U4" s="59"/>
      <c r="V4" s="104"/>
      <c r="W4" s="105" t="s">
        <v>48</v>
      </c>
      <c r="X4" s="106" t="s">
        <v>47</v>
      </c>
      <c r="Y4" s="105" t="s">
        <v>48</v>
      </c>
      <c r="Z4" s="63"/>
      <c r="AA4" s="107"/>
      <c r="AB4" s="65"/>
      <c r="AC4" s="108"/>
      <c r="AD4" s="67"/>
      <c r="AE4" s="68"/>
      <c r="AF4" s="109"/>
      <c r="AG4" s="110" t="str">
        <f t="shared" si="3"/>
        <v/>
      </c>
      <c r="AH4" s="63"/>
      <c r="AI4" s="110" t="str">
        <f t="shared" si="4"/>
        <v/>
      </c>
      <c r="AJ4" s="63"/>
      <c r="AK4" s="110" t="str">
        <f t="shared" si="5"/>
        <v/>
      </c>
      <c r="AL4" s="63"/>
      <c r="AM4" s="110" t="str">
        <f t="shared" si="6"/>
        <v/>
      </c>
      <c r="AN4" s="63"/>
      <c r="AO4" s="110" t="str">
        <f t="shared" si="7"/>
        <v/>
      </c>
      <c r="AP4" s="71"/>
      <c r="AQ4" s="111">
        <v>43402</v>
      </c>
      <c r="AR4" s="112"/>
      <c r="AS4" s="113"/>
      <c r="AT4" s="114"/>
      <c r="AU4" s="115"/>
      <c r="AV4" s="77"/>
      <c r="AW4" s="78"/>
      <c r="AX4" s="79"/>
      <c r="AY4" s="116" t="str">
        <f>IF(B4&gt;0,IF(CM4=0,"NON","OK"),"")</f>
        <v>OK</v>
      </c>
      <c r="AZ4" s="200"/>
      <c r="BA4" s="201" t="s">
        <v>48</v>
      </c>
      <c r="BB4" s="202">
        <v>43615</v>
      </c>
      <c r="BC4" s="203">
        <v>43563</v>
      </c>
      <c r="BD4" s="204"/>
      <c r="BE4" s="205"/>
      <c r="BF4" s="206">
        <f>IF(M4="X",1,0)</f>
        <v>0</v>
      </c>
      <c r="BG4" s="206">
        <f>IF(OR(N4="X",N4="E"),1,0)</f>
        <v>0</v>
      </c>
      <c r="BH4" s="206">
        <f>IF(O4="X",1,0)</f>
        <v>0</v>
      </c>
      <c r="BI4" s="206">
        <f>IF(OR(P4="X",P4="E"),1,0)</f>
        <v>0</v>
      </c>
      <c r="BJ4" s="207">
        <f>IF(K4=4,1,IF(BG4+BI4=2,1,0))</f>
        <v>1</v>
      </c>
      <c r="BK4" s="206">
        <f>IF(S4="X",1,0)</f>
        <v>0</v>
      </c>
      <c r="BL4" s="206">
        <f>IF(T4="X",1,0)</f>
        <v>1</v>
      </c>
      <c r="BM4" s="206">
        <f>IF(OR(V4="X",V4="P"),1,0)</f>
        <v>0</v>
      </c>
      <c r="BN4" s="206">
        <f>IF(W4="X",1,0)</f>
        <v>1</v>
      </c>
      <c r="BO4" s="206">
        <f>IF(X4="X",1,0)</f>
        <v>0</v>
      </c>
      <c r="BP4" s="206">
        <f>IF(OR(Y4="X",Y4="E"),1,0)</f>
        <v>1</v>
      </c>
      <c r="BQ4" s="206">
        <f>IF(G4="BA",1,IF(Z4="X",1,0))</f>
        <v>1</v>
      </c>
      <c r="BR4" s="206">
        <f>IF(AA4="X",1,0)</f>
        <v>0</v>
      </c>
      <c r="BS4" s="206">
        <f>IF(AB4="X",1,0)</f>
        <v>0</v>
      </c>
      <c r="BT4" s="206">
        <f>IF(OR(AC4="X",AC4="E"),1,0)</f>
        <v>0</v>
      </c>
      <c r="BU4" s="208">
        <f t="shared" si="8"/>
        <v>1</v>
      </c>
      <c r="BV4" s="209">
        <f t="shared" si="8"/>
        <v>3</v>
      </c>
      <c r="BW4" s="206">
        <f t="shared" si="9"/>
        <v>1</v>
      </c>
      <c r="BX4" s="206">
        <f>IF(AF4="X",1,0)</f>
        <v>0</v>
      </c>
      <c r="BY4" s="206">
        <f>IF(OR(AG4="X",AG4=1),1,0)</f>
        <v>0</v>
      </c>
      <c r="BZ4" s="206">
        <f>IF(AH4="X",1,0)</f>
        <v>0</v>
      </c>
      <c r="CA4" s="206">
        <f>IF(OR(AI4="X",AI4=1),1,0)</f>
        <v>0</v>
      </c>
      <c r="CB4" s="206">
        <f>IF(AJ4="X",1,0)</f>
        <v>0</v>
      </c>
      <c r="CC4" s="206">
        <f>IF(OR(AK4="X",AK4=1),1,0)</f>
        <v>0</v>
      </c>
      <c r="CD4" s="206">
        <f>IF(AL4="X",1,0)</f>
        <v>0</v>
      </c>
      <c r="CE4" s="206">
        <f>IF(OR(AM4="X",AM4=1),1,0)</f>
        <v>0</v>
      </c>
      <c r="CF4" s="206">
        <f>IF(AN4="X",1,0)</f>
        <v>0</v>
      </c>
      <c r="CG4" s="206">
        <f>IF(OR(AO4="X",AO4=1),1,0)</f>
        <v>0</v>
      </c>
      <c r="CH4" s="206">
        <f t="shared" si="10"/>
        <v>0</v>
      </c>
      <c r="CI4" s="206">
        <f t="shared" si="10"/>
        <v>0</v>
      </c>
      <c r="CJ4" s="210">
        <f t="shared" si="11"/>
        <v>3</v>
      </c>
      <c r="CK4" s="211" t="b">
        <f>IF(K4=1,IF(CJ4=10,1,0))</f>
        <v>0</v>
      </c>
      <c r="CL4" s="211">
        <f>IF(K4&gt;1,IF(CJ4=3,1,0))</f>
        <v>1</v>
      </c>
      <c r="CM4" s="212">
        <f t="shared" si="12"/>
        <v>1</v>
      </c>
      <c r="CN4" s="213"/>
      <c r="CO4" s="213"/>
      <c r="CP4" s="221"/>
      <c r="CQ4" s="221" t="b">
        <f>IF(G4="BP",IF(BB4&gt;0,1,0))</f>
        <v>0</v>
      </c>
      <c r="CR4" s="221" t="b">
        <f>IF(G4="BP",IF(BC4&gt;0,1,0))</f>
        <v>0</v>
      </c>
      <c r="CS4" s="222">
        <f t="shared" si="21"/>
        <v>0</v>
      </c>
      <c r="CT4" s="223" t="str">
        <f t="shared" si="13"/>
        <v/>
      </c>
      <c r="CU4" s="224" t="str">
        <f t="shared" si="14"/>
        <v/>
      </c>
      <c r="CV4" s="224" t="str">
        <f t="shared" si="15"/>
        <v/>
      </c>
      <c r="CW4" s="225" t="str">
        <f t="shared" si="16"/>
        <v/>
      </c>
      <c r="CX4" s="219"/>
      <c r="CY4" s="226"/>
      <c r="CZ4" s="206">
        <f>IF(AY4="NON",1,0)</f>
        <v>0</v>
      </c>
      <c r="DA4" s="206">
        <f>IF(AY4="OK",1,0)</f>
        <v>1</v>
      </c>
      <c r="DB4" s="206">
        <f>IF(AY4="",1,0)</f>
        <v>0</v>
      </c>
      <c r="DC4" s="206">
        <v>1</v>
      </c>
      <c r="DD4" s="206">
        <f t="shared" si="17"/>
        <v>1</v>
      </c>
      <c r="DE4" s="206">
        <f>IF(G4="BP",1,0)</f>
        <v>0</v>
      </c>
      <c r="DF4" s="206" t="b">
        <f>IF(DE4=1,IF(AY4="OK",1,0))</f>
        <v>0</v>
      </c>
      <c r="DG4" s="206" t="b">
        <f t="shared" si="18"/>
        <v>0</v>
      </c>
      <c r="DH4" s="206" t="b">
        <f>IF(DE4=1,IF(AY4="NON",1,0))</f>
        <v>0</v>
      </c>
      <c r="DI4" s="206" t="b">
        <f t="shared" si="19"/>
        <v>0</v>
      </c>
      <c r="DJ4" s="206"/>
      <c r="DK4" s="206">
        <f t="shared" si="20"/>
        <v>1</v>
      </c>
      <c r="EI4" s="206">
        <f>IF(AQ4&gt;0,1,0)</f>
        <v>1</v>
      </c>
      <c r="EJ4" s="206">
        <f>IF(AT4=0,0,1)</f>
        <v>0</v>
      </c>
    </row>
    <row r="5" spans="1:171" s="147" customFormat="1" ht="15" customHeight="1" thickBot="1" x14ac:dyDescent="0.3">
      <c r="A5" s="227"/>
      <c r="B5" s="117">
        <v>43376</v>
      </c>
      <c r="C5" s="118" t="str">
        <f t="shared" si="0"/>
        <v>002001</v>
      </c>
      <c r="D5" s="119" t="s">
        <v>43</v>
      </c>
      <c r="E5" s="120">
        <f t="shared" si="1"/>
        <v>8</v>
      </c>
      <c r="F5" s="121" t="s">
        <v>54</v>
      </c>
      <c r="G5" s="122" t="str">
        <f t="shared" si="2"/>
        <v>BP</v>
      </c>
      <c r="H5" s="123" t="s">
        <v>55</v>
      </c>
      <c r="I5" s="124"/>
      <c r="J5" s="125" t="s">
        <v>56</v>
      </c>
      <c r="K5" s="126">
        <v>1</v>
      </c>
      <c r="L5" s="127" t="s">
        <v>47</v>
      </c>
      <c r="M5" s="128"/>
      <c r="N5" s="129" t="s">
        <v>48</v>
      </c>
      <c r="O5" s="130" t="s">
        <v>48</v>
      </c>
      <c r="P5" s="131" t="s">
        <v>48</v>
      </c>
      <c r="Q5" s="132"/>
      <c r="R5" s="133"/>
      <c r="S5" s="134" t="s">
        <v>48</v>
      </c>
      <c r="T5" s="135" t="s">
        <v>48</v>
      </c>
      <c r="U5" s="136"/>
      <c r="V5" s="137" t="s">
        <v>57</v>
      </c>
      <c r="W5" s="138" t="s">
        <v>48</v>
      </c>
      <c r="X5" s="139"/>
      <c r="Y5" s="138" t="s">
        <v>58</v>
      </c>
      <c r="Z5" s="140"/>
      <c r="AA5" s="141" t="s">
        <v>48</v>
      </c>
      <c r="AB5" s="142"/>
      <c r="AC5" s="143" t="s">
        <v>48</v>
      </c>
      <c r="AD5" s="144"/>
      <c r="AE5" s="145" t="s">
        <v>48</v>
      </c>
      <c r="AF5" s="146"/>
      <c r="AG5" s="141" t="str">
        <f t="shared" si="3"/>
        <v>X</v>
      </c>
      <c r="AI5" s="141" t="str">
        <f t="shared" si="4"/>
        <v>X</v>
      </c>
      <c r="AK5" s="141" t="str">
        <f t="shared" si="5"/>
        <v>X</v>
      </c>
      <c r="AM5" s="141" t="str">
        <f t="shared" si="6"/>
        <v>X</v>
      </c>
      <c r="AO5" s="141" t="str">
        <f t="shared" si="7"/>
        <v>X</v>
      </c>
      <c r="AP5" s="148"/>
      <c r="AQ5" s="149">
        <v>43402</v>
      </c>
      <c r="AR5" s="150"/>
      <c r="AS5" s="151"/>
      <c r="AT5" s="152">
        <v>43528</v>
      </c>
      <c r="AU5" s="153"/>
      <c r="AV5" s="154"/>
      <c r="AW5" s="155"/>
      <c r="AX5" s="156"/>
      <c r="AY5" s="157" t="str">
        <f>IF(B5&gt;0,IF(CM5=0,"NON","OK"),"")</f>
        <v>OK</v>
      </c>
      <c r="AZ5" s="228"/>
      <c r="BA5" s="229" t="s">
        <v>48</v>
      </c>
      <c r="BB5" s="230">
        <v>43616</v>
      </c>
      <c r="BC5" s="231">
        <v>43563</v>
      </c>
      <c r="BD5" s="232"/>
      <c r="BE5" s="233"/>
      <c r="BF5" s="234">
        <f>IF(M5="X",1,0)</f>
        <v>0</v>
      </c>
      <c r="BG5" s="234">
        <f>IF(OR(N5="X",N5="E"),1,0)</f>
        <v>1</v>
      </c>
      <c r="BH5" s="234">
        <f>IF(O5="X",1,0)</f>
        <v>1</v>
      </c>
      <c r="BI5" s="234">
        <f>IF(OR(P5="X",P5="E"),1,0)</f>
        <v>1</v>
      </c>
      <c r="BJ5" s="235">
        <f>IF(K5=4,1,IF(BG5+BI5=2,1,0))</f>
        <v>1</v>
      </c>
      <c r="BK5" s="234">
        <f>IF(S5="X",1,0)</f>
        <v>1</v>
      </c>
      <c r="BL5" s="234">
        <f>IF(T5="X",1,0)</f>
        <v>1</v>
      </c>
      <c r="BM5" s="234">
        <f>IF(OR(V5="X",V5="P"),1,0)</f>
        <v>1</v>
      </c>
      <c r="BN5" s="234">
        <f>IF(W5="X",1,0)</f>
        <v>1</v>
      </c>
      <c r="BO5" s="234">
        <f>IF(X5="X",1,0)</f>
        <v>0</v>
      </c>
      <c r="BP5" s="234">
        <f>IF(OR(Y5="X",Y5="E"),1,0)</f>
        <v>1</v>
      </c>
      <c r="BQ5" s="234">
        <f>IF(G5="BA",1,IF(Z5="X",1,0))</f>
        <v>0</v>
      </c>
      <c r="BR5" s="234">
        <f>IF(AA5="X",1,0)</f>
        <v>1</v>
      </c>
      <c r="BS5" s="234">
        <f>IF(AB5="X",1,0)</f>
        <v>0</v>
      </c>
      <c r="BT5" s="234">
        <f>IF(OR(AC5="X",AC5="E"),1,0)</f>
        <v>1</v>
      </c>
      <c r="BU5" s="236">
        <f t="shared" si="8"/>
        <v>2</v>
      </c>
      <c r="BV5" s="237">
        <f t="shared" si="8"/>
        <v>5</v>
      </c>
      <c r="BW5" s="234">
        <f t="shared" si="9"/>
        <v>0</v>
      </c>
      <c r="BX5" s="234">
        <f>IF(AF5="X",1,0)</f>
        <v>0</v>
      </c>
      <c r="BY5" s="234">
        <f>IF(OR(AG5="X",AG5=1),1,0)</f>
        <v>1</v>
      </c>
      <c r="BZ5" s="234">
        <f>IF(AH5="X",1,0)</f>
        <v>0</v>
      </c>
      <c r="CA5" s="234">
        <f>IF(OR(AI5="X",AI5=1),1,0)</f>
        <v>1</v>
      </c>
      <c r="CB5" s="234">
        <f>IF(AJ5="X",1,0)</f>
        <v>0</v>
      </c>
      <c r="CC5" s="234">
        <f>IF(OR(AK5="X",AK5=1),1,0)</f>
        <v>1</v>
      </c>
      <c r="CD5" s="234">
        <f>IF(AL5="X",1,0)</f>
        <v>0</v>
      </c>
      <c r="CE5" s="234">
        <f>IF(OR(AM5="X",AM5=1),1,0)</f>
        <v>1</v>
      </c>
      <c r="CF5" s="234">
        <f>IF(AN5="X",1,0)</f>
        <v>0</v>
      </c>
      <c r="CG5" s="234">
        <f>IF(OR(AO5="X",AO5=1),1,0)</f>
        <v>1</v>
      </c>
      <c r="CH5" s="234">
        <f t="shared" si="10"/>
        <v>0</v>
      </c>
      <c r="CI5" s="234">
        <f t="shared" si="10"/>
        <v>5</v>
      </c>
      <c r="CJ5" s="238">
        <f t="shared" si="11"/>
        <v>10</v>
      </c>
      <c r="CK5" s="239">
        <f>IF(K5=1,IF(CJ5=10,1,0))</f>
        <v>1</v>
      </c>
      <c r="CL5" s="239" t="b">
        <f>IF(K5&gt;1,IF(CJ5=3,1,0))</f>
        <v>0</v>
      </c>
      <c r="CM5" s="240">
        <f t="shared" si="12"/>
        <v>1</v>
      </c>
      <c r="CN5" s="241"/>
      <c r="CO5" s="241"/>
      <c r="CP5" s="242"/>
      <c r="CQ5" s="242">
        <f>IF(G5="BP",IF(BB5&gt;0,1,0))</f>
        <v>1</v>
      </c>
      <c r="CR5" s="242">
        <f>IF(G5="BP",IF(BC5&gt;0,1,0))</f>
        <v>1</v>
      </c>
      <c r="CS5" s="243">
        <f t="shared" si="21"/>
        <v>0</v>
      </c>
      <c r="CT5" s="244" t="str">
        <f t="shared" si="13"/>
        <v/>
      </c>
      <c r="CU5" s="245" t="str">
        <f t="shared" si="14"/>
        <v/>
      </c>
      <c r="CV5" s="245" t="str">
        <f t="shared" si="15"/>
        <v/>
      </c>
      <c r="CW5" s="246" t="str">
        <f t="shared" si="16"/>
        <v/>
      </c>
      <c r="CX5" s="247"/>
      <c r="CY5" s="248"/>
      <c r="CZ5" s="234">
        <f>IF(AY5="NON",1,0)</f>
        <v>0</v>
      </c>
      <c r="DA5" s="234">
        <f>IF(AY5="OK",1,0)</f>
        <v>1</v>
      </c>
      <c r="DB5" s="234">
        <f>IF(AY5="",1,0)</f>
        <v>0</v>
      </c>
      <c r="DC5" s="234">
        <v>1</v>
      </c>
      <c r="DD5" s="234">
        <f t="shared" si="17"/>
        <v>1</v>
      </c>
      <c r="DE5" s="234">
        <f>IF(G5="BP",1,0)</f>
        <v>1</v>
      </c>
      <c r="DF5" s="234">
        <f>IF(DE5=1,IF(AY5="OK",1,0))</f>
        <v>1</v>
      </c>
      <c r="DG5" s="234">
        <f t="shared" si="18"/>
        <v>1</v>
      </c>
      <c r="DH5" s="234">
        <f>IF(DE5=1,IF(AY5="NON",1,0))</f>
        <v>0</v>
      </c>
      <c r="DI5" s="234">
        <f t="shared" si="19"/>
        <v>1</v>
      </c>
      <c r="DJ5" s="234"/>
      <c r="DK5" s="234">
        <f t="shared" si="20"/>
        <v>1</v>
      </c>
      <c r="DL5" s="238"/>
      <c r="DM5" s="238"/>
      <c r="DN5" s="238"/>
      <c r="DO5" s="238"/>
      <c r="DP5" s="238"/>
      <c r="DQ5" s="238"/>
      <c r="DR5" s="238"/>
      <c r="DS5" s="238"/>
      <c r="DT5" s="238"/>
      <c r="DU5" s="238"/>
      <c r="DV5" s="238"/>
      <c r="DW5" s="238"/>
      <c r="DX5" s="238"/>
      <c r="DY5" s="238"/>
      <c r="DZ5" s="238"/>
      <c r="EA5" s="238"/>
      <c r="EB5" s="238"/>
      <c r="EC5" s="238"/>
      <c r="ED5" s="238"/>
      <c r="EE5" s="238"/>
      <c r="EF5" s="238"/>
      <c r="EG5" s="238"/>
      <c r="EH5" s="238"/>
      <c r="EI5" s="234">
        <f>IF(AQ5&gt;0,1,0)</f>
        <v>1</v>
      </c>
      <c r="EJ5" s="234">
        <f>IF(AT5=0,0,1)</f>
        <v>1</v>
      </c>
      <c r="EK5" s="238"/>
      <c r="EL5" s="238"/>
      <c r="EM5" s="238"/>
      <c r="EN5" s="238"/>
      <c r="EO5" s="238"/>
      <c r="EP5" s="238"/>
      <c r="EQ5" s="238"/>
      <c r="ER5" s="238"/>
      <c r="ES5" s="238"/>
      <c r="ET5" s="238"/>
      <c r="EU5" s="238"/>
      <c r="EV5" s="238"/>
      <c r="EW5" s="238"/>
      <c r="EX5" s="238"/>
      <c r="EY5" s="238"/>
      <c r="EZ5" s="238"/>
      <c r="FA5" s="238"/>
      <c r="FB5" s="238"/>
      <c r="FC5" s="238"/>
      <c r="FD5" s="238"/>
      <c r="FE5" s="238"/>
      <c r="FF5" s="238"/>
      <c r="FG5" s="238"/>
    </row>
    <row r="6" spans="1:171" s="63" customFormat="1" ht="15" customHeight="1" thickTop="1" thickBot="1" x14ac:dyDescent="0.3">
      <c r="A6" s="199"/>
      <c r="B6" s="40">
        <v>43376</v>
      </c>
      <c r="C6" s="41" t="str">
        <f t="shared" si="0"/>
        <v>002001</v>
      </c>
      <c r="D6" s="42" t="s">
        <v>43</v>
      </c>
      <c r="E6" s="43">
        <f t="shared" si="1"/>
        <v>8</v>
      </c>
      <c r="F6" s="44" t="s">
        <v>54</v>
      </c>
      <c r="G6" s="81" t="str">
        <f t="shared" si="2"/>
        <v>BA</v>
      </c>
      <c r="H6" s="46"/>
      <c r="I6" s="82" t="s">
        <v>59</v>
      </c>
      <c r="J6" s="48" t="s">
        <v>60</v>
      </c>
      <c r="K6" s="49">
        <v>4</v>
      </c>
      <c r="L6" s="50"/>
      <c r="M6" s="51"/>
      <c r="N6" s="52" t="str">
        <f>IF(L6="N","X","")</f>
        <v/>
      </c>
      <c r="O6" s="53"/>
      <c r="P6" s="54" t="str">
        <f>IF(L6="N","X","")</f>
        <v/>
      </c>
      <c r="Q6" s="55"/>
      <c r="R6" s="56"/>
      <c r="S6" s="57" t="s">
        <v>48</v>
      </c>
      <c r="T6" s="58" t="s">
        <v>48</v>
      </c>
      <c r="U6" s="59"/>
      <c r="V6" s="84" t="s">
        <v>57</v>
      </c>
      <c r="W6" s="85" t="s">
        <v>48</v>
      </c>
      <c r="X6" s="86" t="s">
        <v>61</v>
      </c>
      <c r="Y6" s="85"/>
      <c r="AA6" s="64"/>
      <c r="AB6" s="65"/>
      <c r="AC6" s="66"/>
      <c r="AD6" s="67"/>
      <c r="AE6" s="68"/>
      <c r="AF6" s="69"/>
      <c r="AG6" s="70" t="str">
        <f t="shared" si="3"/>
        <v/>
      </c>
      <c r="AI6" s="70" t="str">
        <f t="shared" si="4"/>
        <v/>
      </c>
      <c r="AK6" s="70" t="str">
        <f t="shared" si="5"/>
        <v/>
      </c>
      <c r="AM6" s="70" t="str">
        <f t="shared" si="6"/>
        <v/>
      </c>
      <c r="AO6" s="70" t="str">
        <f t="shared" si="7"/>
        <v/>
      </c>
      <c r="AP6" s="71"/>
      <c r="AQ6" s="72">
        <v>43402</v>
      </c>
      <c r="AR6" s="73"/>
      <c r="AS6" s="74"/>
      <c r="AT6" s="75"/>
      <c r="AU6" s="76"/>
      <c r="AV6" s="77"/>
      <c r="AW6" s="78"/>
      <c r="AX6" s="79"/>
      <c r="AY6" s="80" t="str">
        <f>IF(B6&gt;0,IF(CM6=0,"NON","OK"),"")</f>
        <v>NON</v>
      </c>
      <c r="AZ6" s="200"/>
      <c r="BA6" s="201" t="s">
        <v>48</v>
      </c>
      <c r="BB6" s="202">
        <v>43617</v>
      </c>
      <c r="BC6" s="203">
        <v>43563</v>
      </c>
      <c r="BD6" s="204"/>
      <c r="BE6" s="205"/>
      <c r="BF6" s="206">
        <f>IF(M6="X",1,0)</f>
        <v>0</v>
      </c>
      <c r="BG6" s="206">
        <f>IF(OR(N6="X",N6="E"),1,0)</f>
        <v>0</v>
      </c>
      <c r="BH6" s="206">
        <f>IF(O6="X",1,0)</f>
        <v>0</v>
      </c>
      <c r="BI6" s="206">
        <f>IF(OR(P6="X",P6="E"),1,0)</f>
        <v>0</v>
      </c>
      <c r="BJ6" s="207">
        <f>IF(K6=4,1,IF(BG6+BI6=2,1,0))</f>
        <v>1</v>
      </c>
      <c r="BK6" s="206">
        <f>IF(S6="X",1,0)</f>
        <v>1</v>
      </c>
      <c r="BL6" s="206">
        <f>IF(T6="X",1,0)</f>
        <v>1</v>
      </c>
      <c r="BM6" s="206">
        <f>IF(OR(V6="X",V6="P"),1,0)</f>
        <v>1</v>
      </c>
      <c r="BN6" s="206">
        <f>IF(W6="X",1,0)</f>
        <v>1</v>
      </c>
      <c r="BO6" s="206">
        <f>IF(X6="X",1,0)</f>
        <v>1</v>
      </c>
      <c r="BP6" s="206">
        <f>IF(OR(Y6="X",Y6="E"),1,0)</f>
        <v>0</v>
      </c>
      <c r="BQ6" s="206">
        <f>IF(G6="BA",1,IF(Z6="X",1,0))</f>
        <v>1</v>
      </c>
      <c r="BR6" s="206">
        <f>IF(AA6="X",1,0)</f>
        <v>0</v>
      </c>
      <c r="BS6" s="206">
        <f>IF(AB6="X",1,0)</f>
        <v>0</v>
      </c>
      <c r="BT6" s="206">
        <f>IF(OR(AC6="X",AC6="E"),1,0)</f>
        <v>0</v>
      </c>
      <c r="BU6" s="208">
        <f t="shared" si="8"/>
        <v>4</v>
      </c>
      <c r="BV6" s="209">
        <f t="shared" si="8"/>
        <v>2</v>
      </c>
      <c r="BW6" s="206">
        <f t="shared" si="9"/>
        <v>1</v>
      </c>
      <c r="BX6" s="206">
        <f>IF(AF6="X",1,0)</f>
        <v>0</v>
      </c>
      <c r="BY6" s="206">
        <f>IF(OR(AG6="X",AG6=1),1,0)</f>
        <v>0</v>
      </c>
      <c r="BZ6" s="206">
        <f>IF(AH6="X",1,0)</f>
        <v>0</v>
      </c>
      <c r="CA6" s="206">
        <f>IF(OR(AI6="X",AI6=1),1,0)</f>
        <v>0</v>
      </c>
      <c r="CB6" s="206">
        <f>IF(AJ6="X",1,0)</f>
        <v>0</v>
      </c>
      <c r="CC6" s="206">
        <f>IF(OR(AK6="X",AK6=1),1,0)</f>
        <v>0</v>
      </c>
      <c r="CD6" s="206">
        <f>IF(AL6="X",1,0)</f>
        <v>0</v>
      </c>
      <c r="CE6" s="206">
        <f>IF(OR(AM6="X",AM6=1),1,0)</f>
        <v>0</v>
      </c>
      <c r="CF6" s="206">
        <f>IF(AN6="X",1,0)</f>
        <v>0</v>
      </c>
      <c r="CG6" s="206">
        <f>IF(OR(AO6="X",AO6=1),1,0)</f>
        <v>0</v>
      </c>
      <c r="CH6" s="206">
        <f t="shared" si="10"/>
        <v>0</v>
      </c>
      <c r="CI6" s="206">
        <f t="shared" si="10"/>
        <v>0</v>
      </c>
      <c r="CJ6" s="210">
        <f t="shared" si="11"/>
        <v>2</v>
      </c>
      <c r="CK6" s="211" t="b">
        <f>IF(K6=1,IF(CJ6=10,1,0))</f>
        <v>0</v>
      </c>
      <c r="CL6" s="211">
        <f>IF(K6&gt;1,IF(CJ6=3,1,0))</f>
        <v>0</v>
      </c>
      <c r="CM6" s="212">
        <f t="shared" si="12"/>
        <v>0</v>
      </c>
      <c r="CN6" s="213"/>
      <c r="CO6" s="213"/>
      <c r="CP6" s="214"/>
      <c r="CQ6" s="214" t="b">
        <f>IF(G6="BP",IF(BB6&gt;0,1,0))</f>
        <v>0</v>
      </c>
      <c r="CR6" s="214" t="b">
        <f>IF(G6="BP",IF(BC6&gt;0,1,0))</f>
        <v>0</v>
      </c>
      <c r="CS6" s="215">
        <f t="shared" si="21"/>
        <v>0</v>
      </c>
      <c r="CT6" s="216" t="str">
        <f t="shared" si="13"/>
        <v/>
      </c>
      <c r="CU6" s="217" t="str">
        <f t="shared" si="14"/>
        <v/>
      </c>
      <c r="CV6" s="217" t="str">
        <f t="shared" si="15"/>
        <v/>
      </c>
      <c r="CW6" s="218" t="str">
        <f t="shared" si="16"/>
        <v/>
      </c>
      <c r="CX6" s="219"/>
      <c r="CY6" s="220"/>
      <c r="CZ6" s="206">
        <f>IF(AY6="NON",1,0)</f>
        <v>1</v>
      </c>
      <c r="DA6" s="206">
        <f>IF(AY6="OK",1,0)</f>
        <v>0</v>
      </c>
      <c r="DB6" s="206">
        <f>IF(AY6="",1,0)</f>
        <v>0</v>
      </c>
      <c r="DC6" s="206">
        <v>1</v>
      </c>
      <c r="DD6" s="206">
        <f t="shared" si="17"/>
        <v>1</v>
      </c>
      <c r="DE6" s="206">
        <f>IF(G6="BP",1,0)</f>
        <v>0</v>
      </c>
      <c r="DF6" s="206" t="b">
        <f>IF(DE6=1,IF(AY6="OK",1,0))</f>
        <v>0</v>
      </c>
      <c r="DG6" s="206" t="b">
        <f t="shared" si="18"/>
        <v>0</v>
      </c>
      <c r="DH6" s="206" t="b">
        <f>IF(DE6=1,IF(AY6="NON",1,0))</f>
        <v>0</v>
      </c>
      <c r="DI6" s="206" t="b">
        <f t="shared" si="19"/>
        <v>0</v>
      </c>
      <c r="DJ6" s="206"/>
      <c r="DK6" s="206">
        <f t="shared" si="20"/>
        <v>1</v>
      </c>
      <c r="DL6" s="210"/>
      <c r="DM6" s="210"/>
      <c r="DN6" s="210"/>
      <c r="DO6" s="210"/>
      <c r="DP6" s="210"/>
      <c r="DQ6" s="210"/>
      <c r="DR6" s="210"/>
      <c r="DS6" s="210"/>
      <c r="DT6" s="210"/>
      <c r="DU6" s="210"/>
      <c r="DV6" s="210"/>
      <c r="DW6" s="210"/>
      <c r="DX6" s="210"/>
      <c r="DY6" s="210"/>
      <c r="DZ6" s="210"/>
      <c r="EA6" s="210"/>
      <c r="EB6" s="210"/>
      <c r="EC6" s="210"/>
      <c r="ED6" s="210"/>
      <c r="EE6" s="210"/>
      <c r="EF6" s="210"/>
      <c r="EG6" s="210"/>
      <c r="EH6" s="210"/>
      <c r="EI6" s="206">
        <f>IF(AQ6&gt;0,1,0)</f>
        <v>1</v>
      </c>
      <c r="EJ6" s="206">
        <f>IF(AT6=0,0,1)</f>
        <v>0</v>
      </c>
      <c r="EK6" s="210"/>
      <c r="EL6" s="210"/>
      <c r="EM6" s="210"/>
      <c r="EN6" s="210"/>
      <c r="EO6" s="210"/>
      <c r="EP6" s="210"/>
      <c r="EQ6" s="210"/>
      <c r="ER6" s="210"/>
    </row>
    <row r="7" spans="1:171" s="63" customFormat="1" ht="15" customHeight="1" thickTop="1" thickBot="1" x14ac:dyDescent="0.3">
      <c r="A7" s="199"/>
      <c r="B7" s="40">
        <v>43376</v>
      </c>
      <c r="C7" s="41" t="str">
        <f t="shared" si="0"/>
        <v>002001</v>
      </c>
      <c r="D7" s="158" t="s">
        <v>43</v>
      </c>
      <c r="E7" s="43">
        <f t="shared" si="1"/>
        <v>8</v>
      </c>
      <c r="F7" s="159" t="s">
        <v>54</v>
      </c>
      <c r="G7" s="81" t="str">
        <f t="shared" si="2"/>
        <v>BA</v>
      </c>
      <c r="H7" s="160"/>
      <c r="I7" s="161" t="s">
        <v>62</v>
      </c>
      <c r="J7" s="83" t="s">
        <v>63</v>
      </c>
      <c r="K7" s="49">
        <v>4</v>
      </c>
      <c r="L7" s="50"/>
      <c r="M7" s="51"/>
      <c r="N7" s="52" t="str">
        <f>IF(L7="N","X","")</f>
        <v/>
      </c>
      <c r="O7" s="53"/>
      <c r="P7" s="54" t="str">
        <f>IF(L7="N","X","")</f>
        <v/>
      </c>
      <c r="Q7" s="55"/>
      <c r="R7" s="56"/>
      <c r="S7" s="57" t="s">
        <v>48</v>
      </c>
      <c r="T7" s="58" t="s">
        <v>48</v>
      </c>
      <c r="U7" s="59"/>
      <c r="V7" s="84" t="s">
        <v>57</v>
      </c>
      <c r="W7" s="85" t="s">
        <v>48</v>
      </c>
      <c r="X7" s="86"/>
      <c r="Y7" s="85" t="s">
        <v>58</v>
      </c>
      <c r="AA7" s="64"/>
      <c r="AB7" s="65"/>
      <c r="AC7" s="66"/>
      <c r="AD7" s="67"/>
      <c r="AE7" s="68"/>
      <c r="AF7" s="69"/>
      <c r="AG7" s="70" t="str">
        <f t="shared" si="3"/>
        <v/>
      </c>
      <c r="AI7" s="70" t="str">
        <f t="shared" si="4"/>
        <v/>
      </c>
      <c r="AK7" s="70" t="str">
        <f t="shared" si="5"/>
        <v/>
      </c>
      <c r="AM7" s="70" t="str">
        <f t="shared" si="6"/>
        <v/>
      </c>
      <c r="AO7" s="70" t="str">
        <f t="shared" si="7"/>
        <v/>
      </c>
      <c r="AP7" s="71"/>
      <c r="AQ7" s="72">
        <v>43402</v>
      </c>
      <c r="AR7" s="73"/>
      <c r="AS7" s="74"/>
      <c r="AT7" s="75"/>
      <c r="AU7" s="76"/>
      <c r="AV7" s="77"/>
      <c r="AW7" s="78"/>
      <c r="AX7" s="79"/>
      <c r="AY7" s="80" t="str">
        <f>IF(B7&gt;0,IF(CM7=0,"NON","OK"),"")</f>
        <v>OK</v>
      </c>
      <c r="AZ7" s="200"/>
      <c r="BA7" s="201" t="s">
        <v>48</v>
      </c>
      <c r="BB7" s="202">
        <v>43618</v>
      </c>
      <c r="BC7" s="203">
        <v>43563</v>
      </c>
      <c r="BD7" s="204"/>
      <c r="BE7" s="205"/>
      <c r="BF7" s="206">
        <f>IF(M7="X",1,0)</f>
        <v>0</v>
      </c>
      <c r="BG7" s="206">
        <f>IF(OR(N7="X",N7="E"),1,0)</f>
        <v>0</v>
      </c>
      <c r="BH7" s="206">
        <f>IF(O7="X",1,0)</f>
        <v>0</v>
      </c>
      <c r="BI7" s="206">
        <f>IF(OR(P7="X",P7="E"),1,0)</f>
        <v>0</v>
      </c>
      <c r="BJ7" s="207">
        <f>IF(K7=4,1,IF(BG7+BI7=2,1,0))</f>
        <v>1</v>
      </c>
      <c r="BK7" s="206">
        <f>IF(S7="X",1,0)</f>
        <v>1</v>
      </c>
      <c r="BL7" s="206">
        <f>IF(T7="X",1,0)</f>
        <v>1</v>
      </c>
      <c r="BM7" s="206">
        <f>IF(OR(V7="X",V7="P"),1,0)</f>
        <v>1</v>
      </c>
      <c r="BN7" s="206">
        <f>IF(W7="X",1,0)</f>
        <v>1</v>
      </c>
      <c r="BO7" s="206">
        <f>IF(X7="X",1,0)</f>
        <v>0</v>
      </c>
      <c r="BP7" s="206">
        <f>IF(OR(Y7="X",Y7="E"),1,0)</f>
        <v>1</v>
      </c>
      <c r="BQ7" s="206">
        <f>IF(G7="BA",1,IF(Z7="X",1,0))</f>
        <v>1</v>
      </c>
      <c r="BR7" s="206">
        <f>IF(AA7="X",1,0)</f>
        <v>0</v>
      </c>
      <c r="BS7" s="206">
        <f>IF(AB7="X",1,0)</f>
        <v>0</v>
      </c>
      <c r="BT7" s="206">
        <f>IF(OR(AC7="X",AC7="E"),1,0)</f>
        <v>0</v>
      </c>
      <c r="BU7" s="208">
        <f t="shared" si="8"/>
        <v>3</v>
      </c>
      <c r="BV7" s="209">
        <f t="shared" si="8"/>
        <v>3</v>
      </c>
      <c r="BW7" s="206">
        <f t="shared" si="9"/>
        <v>1</v>
      </c>
      <c r="BX7" s="206">
        <f>IF(AF7="X",1,0)</f>
        <v>0</v>
      </c>
      <c r="BY7" s="206">
        <f>IF(OR(AG7="X",AG7=1),1,0)</f>
        <v>0</v>
      </c>
      <c r="BZ7" s="206">
        <f>IF(AH7="X",1,0)</f>
        <v>0</v>
      </c>
      <c r="CA7" s="206">
        <f>IF(OR(AI7="X",AI7=1),1,0)</f>
        <v>0</v>
      </c>
      <c r="CB7" s="206">
        <f>IF(AJ7="X",1,0)</f>
        <v>0</v>
      </c>
      <c r="CC7" s="206">
        <f>IF(OR(AK7="X",AK7=1),1,0)</f>
        <v>0</v>
      </c>
      <c r="CD7" s="206">
        <f>IF(AL7="X",1,0)</f>
        <v>0</v>
      </c>
      <c r="CE7" s="206">
        <f>IF(OR(AM7="X",AM7=1),1,0)</f>
        <v>0</v>
      </c>
      <c r="CF7" s="206">
        <f>IF(AN7="X",1,0)</f>
        <v>0</v>
      </c>
      <c r="CG7" s="206">
        <f>IF(OR(AO7="X",AO7=1),1,0)</f>
        <v>0</v>
      </c>
      <c r="CH7" s="206">
        <f t="shared" si="10"/>
        <v>0</v>
      </c>
      <c r="CI7" s="206">
        <f t="shared" si="10"/>
        <v>0</v>
      </c>
      <c r="CJ7" s="210">
        <f t="shared" si="11"/>
        <v>3</v>
      </c>
      <c r="CK7" s="211" t="b">
        <f>IF(K7=1,IF(CJ7=10,1,0))</f>
        <v>0</v>
      </c>
      <c r="CL7" s="211">
        <f>IF(K7&gt;1,IF(CJ7=3,1,0))</f>
        <v>1</v>
      </c>
      <c r="CM7" s="212">
        <f t="shared" si="12"/>
        <v>1</v>
      </c>
      <c r="CN7" s="213"/>
      <c r="CO7" s="213"/>
      <c r="CP7" s="214"/>
      <c r="CQ7" s="214" t="b">
        <f>IF(G7="BP",IF(BB7&gt;0,1,0))</f>
        <v>0</v>
      </c>
      <c r="CR7" s="214" t="b">
        <f>IF(G7="BP",IF(BC7&gt;0,1,0))</f>
        <v>0</v>
      </c>
      <c r="CS7" s="215">
        <f t="shared" si="21"/>
        <v>0</v>
      </c>
      <c r="CT7" s="216" t="str">
        <f t="shared" si="13"/>
        <v/>
      </c>
      <c r="CU7" s="217" t="str">
        <f t="shared" si="14"/>
        <v/>
      </c>
      <c r="CV7" s="217" t="str">
        <f t="shared" si="15"/>
        <v/>
      </c>
      <c r="CW7" s="218" t="str">
        <f t="shared" si="16"/>
        <v/>
      </c>
      <c r="CX7" s="219"/>
      <c r="CY7" s="220"/>
      <c r="CZ7" s="206">
        <f>IF(AY7="NON",1,0)</f>
        <v>0</v>
      </c>
      <c r="DA7" s="206">
        <f>IF(AY7="OK",1,0)</f>
        <v>1</v>
      </c>
      <c r="DB7" s="206">
        <f>IF(AY7="",1,0)</f>
        <v>0</v>
      </c>
      <c r="DC7" s="206">
        <v>1</v>
      </c>
      <c r="DD7" s="206">
        <f t="shared" si="17"/>
        <v>1</v>
      </c>
      <c r="DE7" s="206">
        <f>IF(G7="BP",1,0)</f>
        <v>0</v>
      </c>
      <c r="DF7" s="206" t="b">
        <f>IF(DE7=1,IF(AY7="OK",1,0))</f>
        <v>0</v>
      </c>
      <c r="DG7" s="206" t="b">
        <f t="shared" si="18"/>
        <v>0</v>
      </c>
      <c r="DH7" s="206" t="b">
        <f>IF(DE7=1,IF(AY7="NON",1,0))</f>
        <v>0</v>
      </c>
      <c r="DI7" s="206" t="b">
        <f t="shared" si="19"/>
        <v>0</v>
      </c>
      <c r="DJ7" s="206"/>
      <c r="DK7" s="206">
        <f t="shared" si="20"/>
        <v>1</v>
      </c>
      <c r="DL7" s="210"/>
      <c r="DM7" s="210"/>
      <c r="DN7" s="210"/>
      <c r="DO7" s="210"/>
      <c r="DP7" s="210"/>
      <c r="DQ7" s="210"/>
      <c r="DR7" s="210"/>
      <c r="DS7" s="210"/>
      <c r="DT7" s="210"/>
      <c r="DU7" s="210"/>
      <c r="DV7" s="210"/>
      <c r="DW7" s="210"/>
      <c r="DX7" s="210"/>
      <c r="DY7" s="210"/>
      <c r="DZ7" s="210"/>
      <c r="EA7" s="210"/>
      <c r="EB7" s="210"/>
      <c r="EC7" s="210"/>
      <c r="ED7" s="210"/>
      <c r="EE7" s="210"/>
      <c r="EF7" s="210"/>
      <c r="EG7" s="210"/>
      <c r="EH7" s="210"/>
      <c r="EI7" s="206">
        <f>IF(AQ7&gt;0,1,0)</f>
        <v>1</v>
      </c>
      <c r="EJ7" s="206">
        <f>IF(AT7=0,0,1)</f>
        <v>0</v>
      </c>
      <c r="EK7" s="210"/>
      <c r="EL7" s="210"/>
      <c r="EM7" s="210"/>
      <c r="EN7" s="210"/>
      <c r="EO7" s="210"/>
      <c r="EP7" s="210"/>
      <c r="EQ7" s="210"/>
      <c r="ER7" s="210"/>
    </row>
    <row r="8" spans="1:171" s="63" customFormat="1" ht="15" customHeight="1" thickTop="1" thickBot="1" x14ac:dyDescent="0.3">
      <c r="A8" s="199"/>
      <c r="B8" s="87">
        <v>43376</v>
      </c>
      <c r="C8" s="41" t="str">
        <f t="shared" si="0"/>
        <v>002001</v>
      </c>
      <c r="D8" s="162" t="s">
        <v>43</v>
      </c>
      <c r="E8" s="89">
        <f t="shared" si="1"/>
        <v>8</v>
      </c>
      <c r="F8" s="163" t="s">
        <v>54</v>
      </c>
      <c r="G8" s="91" t="str">
        <f t="shared" si="2"/>
        <v>BA</v>
      </c>
      <c r="H8" s="164"/>
      <c r="I8" s="165" t="s">
        <v>64</v>
      </c>
      <c r="J8" s="94" t="s">
        <v>65</v>
      </c>
      <c r="K8" s="95">
        <v>4</v>
      </c>
      <c r="L8" s="96"/>
      <c r="M8" s="97"/>
      <c r="N8" s="98" t="str">
        <f>IF(L8="N","X","")</f>
        <v/>
      </c>
      <c r="O8" s="99"/>
      <c r="P8" s="100" t="str">
        <f>IF(L8="N","X","")</f>
        <v/>
      </c>
      <c r="Q8" s="55"/>
      <c r="R8" s="101"/>
      <c r="S8" s="102" t="s">
        <v>48</v>
      </c>
      <c r="T8" s="103" t="s">
        <v>48</v>
      </c>
      <c r="U8" s="59"/>
      <c r="V8" s="104" t="s">
        <v>57</v>
      </c>
      <c r="W8" s="105" t="s">
        <v>48</v>
      </c>
      <c r="X8" s="106"/>
      <c r="Y8" s="105" t="s">
        <v>58</v>
      </c>
      <c r="AA8" s="107"/>
      <c r="AB8" s="65"/>
      <c r="AC8" s="108"/>
      <c r="AD8" s="67"/>
      <c r="AE8" s="68"/>
      <c r="AF8" s="109"/>
      <c r="AG8" s="110" t="str">
        <f t="shared" si="3"/>
        <v/>
      </c>
      <c r="AI8" s="110" t="str">
        <f t="shared" si="4"/>
        <v/>
      </c>
      <c r="AK8" s="110" t="str">
        <f t="shared" si="5"/>
        <v/>
      </c>
      <c r="AM8" s="110" t="str">
        <f t="shared" si="6"/>
        <v/>
      </c>
      <c r="AO8" s="110" t="str">
        <f t="shared" si="7"/>
        <v/>
      </c>
      <c r="AP8" s="71"/>
      <c r="AQ8" s="111">
        <v>43402</v>
      </c>
      <c r="AR8" s="112"/>
      <c r="AS8" s="113"/>
      <c r="AT8" s="114"/>
      <c r="AU8" s="115"/>
      <c r="AV8" s="77"/>
      <c r="AW8" s="78"/>
      <c r="AX8" s="79"/>
      <c r="AY8" s="116" t="str">
        <f>IF(B8&gt;0,IF(CM8=0,"NON","OK"),"")</f>
        <v>OK</v>
      </c>
      <c r="AZ8" s="200"/>
      <c r="BA8" s="201" t="s">
        <v>48</v>
      </c>
      <c r="BB8" s="202">
        <v>43619</v>
      </c>
      <c r="BC8" s="203">
        <v>43563</v>
      </c>
      <c r="BD8" s="204"/>
      <c r="BE8" s="205"/>
      <c r="BF8" s="206">
        <f>IF(M8="X",1,0)</f>
        <v>0</v>
      </c>
      <c r="BG8" s="206">
        <f>IF(OR(N8="X",N8="E"),1,0)</f>
        <v>0</v>
      </c>
      <c r="BH8" s="206">
        <f>IF(O8="X",1,0)</f>
        <v>0</v>
      </c>
      <c r="BI8" s="206">
        <f>IF(OR(P8="X",P8="E"),1,0)</f>
        <v>0</v>
      </c>
      <c r="BJ8" s="207">
        <f>IF(K8=4,1,IF(BG8+BI8=2,1,0))</f>
        <v>1</v>
      </c>
      <c r="BK8" s="206">
        <f>IF(S8="X",1,0)</f>
        <v>1</v>
      </c>
      <c r="BL8" s="206">
        <f>IF(T8="X",1,0)</f>
        <v>1</v>
      </c>
      <c r="BM8" s="206">
        <f>IF(OR(V8="X",V8="P"),1,0)</f>
        <v>1</v>
      </c>
      <c r="BN8" s="206">
        <f>IF(W8="X",1,0)</f>
        <v>1</v>
      </c>
      <c r="BO8" s="206">
        <f>IF(X8="X",1,0)</f>
        <v>0</v>
      </c>
      <c r="BP8" s="206">
        <f>IF(OR(Y8="X",Y8="E"),1,0)</f>
        <v>1</v>
      </c>
      <c r="BQ8" s="206">
        <f>IF(G8="BA",1,IF(Z8="X",1,0))</f>
        <v>1</v>
      </c>
      <c r="BR8" s="206">
        <f>IF(AA8="X",1,0)</f>
        <v>0</v>
      </c>
      <c r="BS8" s="206">
        <f>IF(AB8="X",1,0)</f>
        <v>0</v>
      </c>
      <c r="BT8" s="206">
        <f>IF(OR(AC8="X",AC8="E"),1,0)</f>
        <v>0</v>
      </c>
      <c r="BU8" s="208">
        <f t="shared" si="8"/>
        <v>3</v>
      </c>
      <c r="BV8" s="209">
        <f t="shared" si="8"/>
        <v>3</v>
      </c>
      <c r="BW8" s="206">
        <f t="shared" si="9"/>
        <v>1</v>
      </c>
      <c r="BX8" s="206">
        <f>IF(AF8="X",1,0)</f>
        <v>0</v>
      </c>
      <c r="BY8" s="206">
        <f>IF(OR(AG8="X",AG8=1),1,0)</f>
        <v>0</v>
      </c>
      <c r="BZ8" s="206">
        <f>IF(AH8="X",1,0)</f>
        <v>0</v>
      </c>
      <c r="CA8" s="206">
        <f>IF(OR(AI8="X",AI8=1),1,0)</f>
        <v>0</v>
      </c>
      <c r="CB8" s="206">
        <f>IF(AJ8="X",1,0)</f>
        <v>0</v>
      </c>
      <c r="CC8" s="206">
        <f>IF(OR(AK8="X",AK8=1),1,0)</f>
        <v>0</v>
      </c>
      <c r="CD8" s="206">
        <f>IF(AL8="X",1,0)</f>
        <v>0</v>
      </c>
      <c r="CE8" s="206">
        <f>IF(OR(AM8="X",AM8=1),1,0)</f>
        <v>0</v>
      </c>
      <c r="CF8" s="206">
        <f>IF(AN8="X",1,0)</f>
        <v>0</v>
      </c>
      <c r="CG8" s="206">
        <f>IF(OR(AO8="X",AO8=1),1,0)</f>
        <v>0</v>
      </c>
      <c r="CH8" s="206">
        <f t="shared" si="10"/>
        <v>0</v>
      </c>
      <c r="CI8" s="206">
        <f t="shared" si="10"/>
        <v>0</v>
      </c>
      <c r="CJ8" s="210">
        <f t="shared" si="11"/>
        <v>3</v>
      </c>
      <c r="CK8" s="211" t="b">
        <f>IF(K8=1,IF(CJ8=10,1,0))</f>
        <v>0</v>
      </c>
      <c r="CL8" s="211">
        <f>IF(K8&gt;1,IF(CJ8=3,1,0))</f>
        <v>1</v>
      </c>
      <c r="CM8" s="212">
        <f t="shared" si="12"/>
        <v>1</v>
      </c>
      <c r="CN8" s="213"/>
      <c r="CO8" s="213"/>
      <c r="CP8" s="221"/>
      <c r="CQ8" s="221" t="b">
        <f>IF(G8="BP",IF(BB8&gt;0,1,0))</f>
        <v>0</v>
      </c>
      <c r="CR8" s="221" t="b">
        <f>IF(G8="BP",IF(BC8&gt;0,1,0))</f>
        <v>0</v>
      </c>
      <c r="CS8" s="222">
        <f t="shared" si="21"/>
        <v>0</v>
      </c>
      <c r="CT8" s="223" t="str">
        <f t="shared" si="13"/>
        <v/>
      </c>
      <c r="CU8" s="224" t="str">
        <f t="shared" si="14"/>
        <v/>
      </c>
      <c r="CV8" s="224" t="str">
        <f t="shared" si="15"/>
        <v/>
      </c>
      <c r="CW8" s="225" t="str">
        <f t="shared" si="16"/>
        <v/>
      </c>
      <c r="CX8" s="219"/>
      <c r="CY8" s="226"/>
      <c r="CZ8" s="206">
        <f>IF(AY8="NON",1,0)</f>
        <v>0</v>
      </c>
      <c r="DA8" s="206">
        <f>IF(AY8="OK",1,0)</f>
        <v>1</v>
      </c>
      <c r="DB8" s="206">
        <f>IF(AY8="",1,0)</f>
        <v>0</v>
      </c>
      <c r="DC8" s="206">
        <v>1</v>
      </c>
      <c r="DD8" s="206">
        <f t="shared" si="17"/>
        <v>1</v>
      </c>
      <c r="DE8" s="206">
        <f>IF(G8="BP",1,0)</f>
        <v>0</v>
      </c>
      <c r="DF8" s="206" t="b">
        <f>IF(DE8=1,IF(AY8="OK",1,0))</f>
        <v>0</v>
      </c>
      <c r="DG8" s="206" t="b">
        <f t="shared" si="18"/>
        <v>0</v>
      </c>
      <c r="DH8" s="206" t="b">
        <f>IF(DE8=1,IF(AY8="NON",1,0))</f>
        <v>0</v>
      </c>
      <c r="DI8" s="206" t="b">
        <f t="shared" si="19"/>
        <v>0</v>
      </c>
      <c r="DJ8" s="206"/>
      <c r="DK8" s="206">
        <f t="shared" si="20"/>
        <v>1</v>
      </c>
      <c r="DL8" s="210"/>
      <c r="DM8" s="210"/>
      <c r="DN8" s="210"/>
      <c r="DO8" s="210"/>
      <c r="DP8" s="210"/>
      <c r="DQ8" s="210"/>
      <c r="DR8" s="210"/>
      <c r="DS8" s="210"/>
      <c r="DT8" s="210"/>
      <c r="DU8" s="210"/>
      <c r="DV8" s="210"/>
      <c r="DW8" s="210"/>
      <c r="DX8" s="210"/>
      <c r="DY8" s="210"/>
      <c r="DZ8" s="210"/>
      <c r="EA8" s="210"/>
      <c r="EB8" s="210"/>
      <c r="EC8" s="210"/>
      <c r="ED8" s="210"/>
      <c r="EE8" s="210"/>
      <c r="EF8" s="210"/>
      <c r="EG8" s="210"/>
      <c r="EH8" s="210"/>
      <c r="EI8" s="206">
        <f>IF(AQ8&gt;0,1,0)</f>
        <v>1</v>
      </c>
      <c r="EJ8" s="206">
        <f>IF(AT8=0,0,1)</f>
        <v>0</v>
      </c>
      <c r="EK8" s="210"/>
      <c r="EL8" s="210"/>
      <c r="EM8" s="210"/>
      <c r="EN8" s="210"/>
      <c r="EO8" s="210"/>
      <c r="EP8" s="210"/>
      <c r="EQ8" s="210"/>
      <c r="ER8" s="210"/>
    </row>
    <row r="9" spans="1:171" s="272" customFormat="1" ht="15" customHeight="1" thickBot="1" x14ac:dyDescent="0.3">
      <c r="A9" s="249"/>
      <c r="B9" s="250">
        <v>43376</v>
      </c>
      <c r="C9" s="251" t="str">
        <f t="shared" si="0"/>
        <v>002001</v>
      </c>
      <c r="D9" s="252" t="s">
        <v>43</v>
      </c>
      <c r="E9" s="253">
        <f t="shared" si="1"/>
        <v>2</v>
      </c>
      <c r="F9" s="254" t="s">
        <v>119</v>
      </c>
      <c r="G9" s="255" t="str">
        <f t="shared" si="2"/>
        <v>BP</v>
      </c>
      <c r="H9" s="256" t="s">
        <v>120</v>
      </c>
      <c r="I9" s="257"/>
      <c r="J9" s="258" t="s">
        <v>121</v>
      </c>
      <c r="K9" s="259">
        <v>1</v>
      </c>
      <c r="L9" s="260" t="s">
        <v>47</v>
      </c>
      <c r="M9" s="261"/>
      <c r="N9" s="262" t="s">
        <v>48</v>
      </c>
      <c r="O9" s="263" t="s">
        <v>48</v>
      </c>
      <c r="P9" s="264" t="s">
        <v>48</v>
      </c>
      <c r="Q9" s="265"/>
      <c r="R9" s="266"/>
      <c r="S9" s="267"/>
      <c r="T9" s="268" t="s">
        <v>48</v>
      </c>
      <c r="U9" s="269"/>
      <c r="V9" s="267" t="s">
        <v>57</v>
      </c>
      <c r="W9" s="270" t="s">
        <v>48</v>
      </c>
      <c r="X9" s="271"/>
      <c r="Y9" s="270" t="s">
        <v>58</v>
      </c>
      <c r="AA9" s="273" t="s">
        <v>48</v>
      </c>
      <c r="AB9" s="274"/>
      <c r="AC9" s="275" t="s">
        <v>48</v>
      </c>
      <c r="AD9" s="276"/>
      <c r="AE9" s="277" t="s">
        <v>48</v>
      </c>
      <c r="AF9" s="278"/>
      <c r="AG9" s="273" t="str">
        <f t="shared" si="3"/>
        <v>X</v>
      </c>
      <c r="AI9" s="273" t="str">
        <f t="shared" si="4"/>
        <v>X</v>
      </c>
      <c r="AK9" s="273" t="str">
        <f t="shared" si="5"/>
        <v>X</v>
      </c>
      <c r="AM9" s="273" t="str">
        <f t="shared" si="6"/>
        <v>X</v>
      </c>
      <c r="AO9" s="273" t="str">
        <f t="shared" si="7"/>
        <v>X</v>
      </c>
      <c r="AP9" s="279"/>
      <c r="AQ9" s="280">
        <v>43402</v>
      </c>
      <c r="AR9" s="281">
        <v>43410</v>
      </c>
      <c r="AS9" s="282"/>
      <c r="AT9" s="283"/>
      <c r="AU9" s="284"/>
      <c r="AV9" s="282"/>
      <c r="AW9" s="285"/>
      <c r="AX9" s="286"/>
      <c r="AY9" s="287" t="str">
        <f>IF(B9&gt;0,IF(CM9=0,"NON","OK"),"")</f>
        <v>OK</v>
      </c>
      <c r="AZ9" s="288"/>
      <c r="BA9" s="289" t="s">
        <v>48</v>
      </c>
      <c r="BB9" s="290">
        <v>43563</v>
      </c>
      <c r="BC9" s="231"/>
      <c r="BD9" s="291"/>
      <c r="BE9" s="292"/>
      <c r="BF9" s="293">
        <f>IF(M9="X",1,0)</f>
        <v>0</v>
      </c>
      <c r="BG9" s="293">
        <f>IF(OR(N9="X",N9="E"),1,0)</f>
        <v>1</v>
      </c>
      <c r="BH9" s="293">
        <f>IF(O9="X",1,0)</f>
        <v>1</v>
      </c>
      <c r="BI9" s="293">
        <f>IF(OR(P9="X",P9="E"),1,0)</f>
        <v>1</v>
      </c>
      <c r="BJ9" s="294">
        <f>IF(K9=4,1,IF(BG9+BI9=2,1,0))</f>
        <v>1</v>
      </c>
      <c r="BK9" s="293">
        <f>IF(S9="X",1,0)</f>
        <v>0</v>
      </c>
      <c r="BL9" s="293">
        <f>IF(T9="X",1,0)</f>
        <v>1</v>
      </c>
      <c r="BM9" s="293">
        <f>IF(OR(V9="X",V9="P"),1,0)</f>
        <v>1</v>
      </c>
      <c r="BN9" s="293">
        <f>IF(W9="X",1,0)</f>
        <v>1</v>
      </c>
      <c r="BO9" s="293">
        <f>IF(X9="X",1,0)</f>
        <v>0</v>
      </c>
      <c r="BP9" s="293">
        <f>IF(OR(Y9="X",Y9="E"),1,0)</f>
        <v>1</v>
      </c>
      <c r="BQ9" s="293">
        <f>IF(G9="BA",1,IF(Z9="X",1,0))</f>
        <v>0</v>
      </c>
      <c r="BR9" s="293">
        <f>IF(AA9="X",1,0)</f>
        <v>1</v>
      </c>
      <c r="BS9" s="293">
        <f>IF(AB9="X",1,0)</f>
        <v>0</v>
      </c>
      <c r="BT9" s="293">
        <f>IF(OR(AC9="X",AC9="E"),1,0)</f>
        <v>1</v>
      </c>
      <c r="BU9" s="295">
        <f t="shared" si="8"/>
        <v>1</v>
      </c>
      <c r="BV9" s="296">
        <f t="shared" si="8"/>
        <v>5</v>
      </c>
      <c r="BW9" s="293">
        <f t="shared" si="9"/>
        <v>0</v>
      </c>
      <c r="BX9" s="293">
        <f>IF(AF9="X",1,0)</f>
        <v>0</v>
      </c>
      <c r="BY9" s="293">
        <f>IF(OR(AG9="X",AG9=1),1,0)</f>
        <v>1</v>
      </c>
      <c r="BZ9" s="293">
        <f>IF(AH9="X",1,0)</f>
        <v>0</v>
      </c>
      <c r="CA9" s="293">
        <f>IF(OR(AI9="X",AI9=1),1,0)</f>
        <v>1</v>
      </c>
      <c r="CB9" s="293">
        <f>IF(AJ9="X",1,0)</f>
        <v>0</v>
      </c>
      <c r="CC9" s="293">
        <f>IF(OR(AK9="X",AK9=1),1,0)</f>
        <v>1</v>
      </c>
      <c r="CD9" s="293">
        <f>IF(AL9="X",1,0)</f>
        <v>0</v>
      </c>
      <c r="CE9" s="293">
        <f>IF(OR(AM9="X",AM9=1),1,0)</f>
        <v>1</v>
      </c>
      <c r="CF9" s="293">
        <f>IF(AN9="X",1,0)</f>
        <v>0</v>
      </c>
      <c r="CG9" s="293">
        <f>IF(OR(AO9="X",AO9=1),1,0)</f>
        <v>1</v>
      </c>
      <c r="CH9" s="293">
        <f t="shared" si="10"/>
        <v>0</v>
      </c>
      <c r="CI9" s="293">
        <f t="shared" si="10"/>
        <v>5</v>
      </c>
      <c r="CJ9" s="297">
        <f t="shared" si="11"/>
        <v>10</v>
      </c>
      <c r="CK9" s="298">
        <f>IF(K9=1,IF(CJ9=10,1,0))</f>
        <v>1</v>
      </c>
      <c r="CL9" s="298" t="b">
        <f>IF(K9&gt;1,IF(CJ9=3,1,0))</f>
        <v>0</v>
      </c>
      <c r="CM9" s="299">
        <f t="shared" si="12"/>
        <v>1</v>
      </c>
      <c r="CN9" s="300"/>
      <c r="CO9" s="300"/>
      <c r="CP9" s="301"/>
      <c r="CQ9" s="302">
        <f>IF(G9="BP",IF(BB9&gt;0,1,0))</f>
        <v>1</v>
      </c>
      <c r="CR9" s="302">
        <f>IF(G9="BP",IF(BC9&gt;0,1,0))</f>
        <v>0</v>
      </c>
      <c r="CS9" s="303">
        <f t="shared" si="21"/>
        <v>1</v>
      </c>
      <c r="CT9" s="304" t="str">
        <f t="shared" si="13"/>
        <v/>
      </c>
      <c r="CU9" s="305" t="str">
        <f t="shared" si="14"/>
        <v/>
      </c>
      <c r="CV9" s="305" t="str">
        <f t="shared" si="15"/>
        <v/>
      </c>
      <c r="CW9" s="306" t="str">
        <f t="shared" si="16"/>
        <v/>
      </c>
      <c r="CX9" s="307"/>
      <c r="CY9" s="308"/>
      <c r="CZ9" s="293">
        <f>IF(AY9="NON",1,0)</f>
        <v>0</v>
      </c>
      <c r="DA9" s="293">
        <f>IF(AY9="OK",1,0)</f>
        <v>1</v>
      </c>
      <c r="DB9" s="293">
        <f>IF(AY9="",1,0)</f>
        <v>0</v>
      </c>
      <c r="DC9" s="293">
        <v>1</v>
      </c>
      <c r="DD9" s="293">
        <f t="shared" si="17"/>
        <v>0</v>
      </c>
      <c r="DE9" s="293">
        <f>IF(G9="BP",1,0)</f>
        <v>1</v>
      </c>
      <c r="DF9" s="293">
        <f>IF(DE9=1,IF(AY9="OK",1,0))</f>
        <v>1</v>
      </c>
      <c r="DG9" s="293">
        <f t="shared" si="18"/>
        <v>1</v>
      </c>
      <c r="DH9" s="293">
        <f>IF(DE9=1,IF(AY9="NON",1,0))</f>
        <v>0</v>
      </c>
      <c r="DI9" s="293">
        <f t="shared" si="19"/>
        <v>0</v>
      </c>
      <c r="DJ9" s="293"/>
      <c r="DK9" s="293">
        <f t="shared" si="20"/>
        <v>1</v>
      </c>
      <c r="DL9" s="297"/>
      <c r="DM9" s="297"/>
      <c r="DN9" s="297"/>
      <c r="DO9" s="297"/>
      <c r="DP9" s="297"/>
      <c r="DQ9" s="297"/>
      <c r="DR9" s="297"/>
      <c r="DS9" s="297"/>
      <c r="DT9" s="297"/>
      <c r="DU9" s="297"/>
      <c r="DV9" s="297"/>
      <c r="DW9" s="297"/>
      <c r="DX9" s="297"/>
      <c r="DY9" s="297"/>
      <c r="DZ9" s="297"/>
      <c r="EA9" s="297"/>
      <c r="EB9" s="297"/>
      <c r="EC9" s="297"/>
      <c r="ED9" s="297"/>
      <c r="EE9" s="297"/>
      <c r="EF9" s="297"/>
      <c r="EG9" s="297"/>
      <c r="EH9" s="297"/>
      <c r="EI9" s="293">
        <f>IF(AQ9&gt;0,1,0)</f>
        <v>1</v>
      </c>
      <c r="EJ9" s="293">
        <f>IF(AT9=0,0,1)</f>
        <v>0</v>
      </c>
      <c r="EK9" s="297"/>
      <c r="EL9" s="297"/>
      <c r="EM9" s="297"/>
      <c r="EN9" s="297"/>
      <c r="EO9" s="297"/>
      <c r="EP9" s="297"/>
      <c r="EQ9" s="297"/>
      <c r="ER9" s="297"/>
    </row>
    <row r="10" spans="1:171" s="272" customFormat="1" ht="15" customHeight="1" thickBot="1" x14ac:dyDescent="0.3">
      <c r="A10" s="249"/>
      <c r="B10" s="309">
        <v>43425</v>
      </c>
      <c r="C10" s="251" t="str">
        <f t="shared" si="0"/>
        <v>002013</v>
      </c>
      <c r="D10" s="310" t="s">
        <v>122</v>
      </c>
      <c r="E10" s="311">
        <f t="shared" si="1"/>
        <v>6</v>
      </c>
      <c r="F10" s="312" t="s">
        <v>123</v>
      </c>
      <c r="G10" s="313" t="str">
        <f t="shared" si="2"/>
        <v>BP</v>
      </c>
      <c r="H10" s="314" t="s">
        <v>124</v>
      </c>
      <c r="I10" s="315"/>
      <c r="J10" s="316"/>
      <c r="K10" s="317">
        <v>1</v>
      </c>
      <c r="L10" s="318" t="s">
        <v>47</v>
      </c>
      <c r="M10" s="319"/>
      <c r="N10" s="320" t="s">
        <v>48</v>
      </c>
      <c r="O10" s="321"/>
      <c r="P10" s="322" t="s">
        <v>48</v>
      </c>
      <c r="Q10" s="265"/>
      <c r="R10" s="323"/>
      <c r="S10" s="324"/>
      <c r="T10" s="325" t="s">
        <v>48</v>
      </c>
      <c r="U10" s="269"/>
      <c r="V10" s="326"/>
      <c r="W10" s="327" t="s">
        <v>48</v>
      </c>
      <c r="X10" s="328"/>
      <c r="Y10" s="327" t="s">
        <v>58</v>
      </c>
      <c r="AA10" s="329" t="s">
        <v>48</v>
      </c>
      <c r="AB10" s="274"/>
      <c r="AC10" s="330" t="s">
        <v>48</v>
      </c>
      <c r="AD10" s="276"/>
      <c r="AE10" s="277" t="s">
        <v>48</v>
      </c>
      <c r="AF10" s="331"/>
      <c r="AG10" s="329" t="str">
        <f t="shared" si="3"/>
        <v>X</v>
      </c>
      <c r="AI10" s="329" t="str">
        <f t="shared" si="4"/>
        <v>X</v>
      </c>
      <c r="AK10" s="329" t="str">
        <f t="shared" si="5"/>
        <v>X</v>
      </c>
      <c r="AM10" s="329" t="str">
        <f t="shared" si="6"/>
        <v>X</v>
      </c>
      <c r="AO10" s="329" t="str">
        <f t="shared" si="7"/>
        <v>X</v>
      </c>
      <c r="AP10" s="279"/>
      <c r="AQ10" s="332"/>
      <c r="AR10" s="333"/>
      <c r="AS10" s="334"/>
      <c r="AT10" s="335"/>
      <c r="AU10" s="336"/>
      <c r="AV10" s="282"/>
      <c r="AW10" s="285"/>
      <c r="AX10" s="286"/>
      <c r="AY10" s="337" t="str">
        <f>IF(B10&gt;0,IF(CM10=0,"NON","OK"),"")</f>
        <v>OK</v>
      </c>
      <c r="AZ10" s="288"/>
      <c r="BA10" s="289" t="s">
        <v>48</v>
      </c>
      <c r="BB10" s="290">
        <v>43500</v>
      </c>
      <c r="BC10" s="231"/>
      <c r="BD10" s="291"/>
      <c r="BE10" s="292"/>
      <c r="BF10" s="293">
        <f>IF(M10="X",1,0)</f>
        <v>0</v>
      </c>
      <c r="BG10" s="293">
        <f>IF(OR(N10="X",N10="E"),1,0)</f>
        <v>1</v>
      </c>
      <c r="BH10" s="293">
        <f>IF(O10="X",1,0)</f>
        <v>0</v>
      </c>
      <c r="BI10" s="293">
        <f>IF(OR(P10="X",P10="E"),1,0)</f>
        <v>1</v>
      </c>
      <c r="BJ10" s="294">
        <f>IF(K10=4,1,IF(BG10+BI10=2,1,0))</f>
        <v>1</v>
      </c>
      <c r="BK10" s="293">
        <f>IF(S10="X",1,0)</f>
        <v>0</v>
      </c>
      <c r="BL10" s="293">
        <f>IF(T10="X",1,0)</f>
        <v>1</v>
      </c>
      <c r="BM10" s="293">
        <f>IF(OR(V10="X",V10="P"),1,0)</f>
        <v>0</v>
      </c>
      <c r="BN10" s="293">
        <f>IF(W10="X",1,0)</f>
        <v>1</v>
      </c>
      <c r="BO10" s="293">
        <f>IF(X10="X",1,0)</f>
        <v>0</v>
      </c>
      <c r="BP10" s="293">
        <f>IF(OR(Y10="X",Y10="E"),1,0)</f>
        <v>1</v>
      </c>
      <c r="BQ10" s="293">
        <f>IF(G10="BA",1,IF(Z10="X",1,0))</f>
        <v>0</v>
      </c>
      <c r="BR10" s="293">
        <f>IF(AA10="X",1,0)</f>
        <v>1</v>
      </c>
      <c r="BS10" s="293">
        <f>IF(AB10="X",1,0)</f>
        <v>0</v>
      </c>
      <c r="BT10" s="293">
        <f>IF(OR(AC10="X",AC10="E"),1,0)</f>
        <v>1</v>
      </c>
      <c r="BU10" s="295">
        <f t="shared" si="8"/>
        <v>0</v>
      </c>
      <c r="BV10" s="296">
        <f t="shared" si="8"/>
        <v>5</v>
      </c>
      <c r="BW10" s="293">
        <f t="shared" si="9"/>
        <v>0</v>
      </c>
      <c r="BX10" s="293">
        <f>IF(AF10="X",1,0)</f>
        <v>0</v>
      </c>
      <c r="BY10" s="293">
        <f>IF(OR(AG10="X",AG10=1),1,0)</f>
        <v>1</v>
      </c>
      <c r="BZ10" s="293">
        <f>IF(AH10="X",1,0)</f>
        <v>0</v>
      </c>
      <c r="CA10" s="293">
        <f>IF(OR(AI10="X",AI10=1),1,0)</f>
        <v>1</v>
      </c>
      <c r="CB10" s="293">
        <f>IF(AJ10="X",1,0)</f>
        <v>0</v>
      </c>
      <c r="CC10" s="293">
        <f>IF(OR(AK10="X",AK10=1),1,0)</f>
        <v>1</v>
      </c>
      <c r="CD10" s="293">
        <f>IF(AL10="X",1,0)</f>
        <v>0</v>
      </c>
      <c r="CE10" s="293">
        <f>IF(OR(AM10="X",AM10=1),1,0)</f>
        <v>1</v>
      </c>
      <c r="CF10" s="293">
        <f>IF(AN10="X",1,0)</f>
        <v>0</v>
      </c>
      <c r="CG10" s="293">
        <f>IF(OR(AO10="X",AO10=1),1,0)</f>
        <v>1</v>
      </c>
      <c r="CH10" s="293">
        <f t="shared" si="10"/>
        <v>0</v>
      </c>
      <c r="CI10" s="293">
        <f t="shared" si="10"/>
        <v>5</v>
      </c>
      <c r="CJ10" s="297">
        <f t="shared" si="11"/>
        <v>10</v>
      </c>
      <c r="CK10" s="298">
        <f>IF(K10=1,IF(CJ10=10,1,0))</f>
        <v>1</v>
      </c>
      <c r="CL10" s="298" t="b">
        <f>IF(K10&gt;1,IF(CJ10=3,1,0))</f>
        <v>0</v>
      </c>
      <c r="CM10" s="299">
        <f t="shared" si="12"/>
        <v>1</v>
      </c>
      <c r="CN10" s="300"/>
      <c r="CO10" s="300"/>
      <c r="CP10" s="338">
        <v>3</v>
      </c>
      <c r="CQ10" s="242">
        <f>IF(G10="BP",IF(BB10&gt;0,1,0))</f>
        <v>1</v>
      </c>
      <c r="CR10" s="242">
        <f>IF(G10="BP",IF(BC10&gt;0,1,0))</f>
        <v>0</v>
      </c>
      <c r="CS10" s="243">
        <f t="shared" si="21"/>
        <v>1</v>
      </c>
      <c r="CT10" s="339" t="str">
        <f t="shared" si="13"/>
        <v/>
      </c>
      <c r="CU10" s="340" t="str">
        <f t="shared" si="14"/>
        <v/>
      </c>
      <c r="CV10" s="340" t="str">
        <f t="shared" si="15"/>
        <v/>
      </c>
      <c r="CW10" s="341" t="str">
        <f t="shared" si="16"/>
        <v/>
      </c>
      <c r="CX10" s="307"/>
      <c r="CY10" s="342"/>
      <c r="CZ10" s="293">
        <f>IF(AY10="NON",1,0)</f>
        <v>0</v>
      </c>
      <c r="DA10" s="293">
        <f>IF(AY10="OK",1,0)</f>
        <v>1</v>
      </c>
      <c r="DB10" s="293">
        <f>IF(AY10="",1,0)</f>
        <v>0</v>
      </c>
      <c r="DC10" s="293">
        <v>1</v>
      </c>
      <c r="DD10" s="293">
        <f t="shared" si="17"/>
        <v>0</v>
      </c>
      <c r="DE10" s="293">
        <f>IF(G10="BP",1,0)</f>
        <v>1</v>
      </c>
      <c r="DF10" s="293">
        <f>IF(DE10=1,IF(AY10="OK",1,0))</f>
        <v>1</v>
      </c>
      <c r="DG10" s="293">
        <f t="shared" si="18"/>
        <v>1</v>
      </c>
      <c r="DH10" s="293">
        <f>IF(DE10=1,IF(AY10="NON",1,0))</f>
        <v>0</v>
      </c>
      <c r="DI10" s="293">
        <f t="shared" si="19"/>
        <v>0</v>
      </c>
      <c r="DJ10" s="293"/>
      <c r="DK10" s="293">
        <f t="shared" si="20"/>
        <v>1</v>
      </c>
      <c r="DL10" s="297"/>
      <c r="DM10" s="297"/>
      <c r="DN10" s="297"/>
      <c r="DO10" s="297"/>
      <c r="DP10" s="297"/>
      <c r="DQ10" s="297"/>
      <c r="DR10" s="297"/>
      <c r="DS10" s="297"/>
      <c r="DT10" s="297"/>
      <c r="DU10" s="297"/>
      <c r="DV10" s="297"/>
      <c r="DW10" s="297"/>
      <c r="DX10" s="297"/>
      <c r="DY10" s="297"/>
      <c r="DZ10" s="297"/>
      <c r="EA10" s="297"/>
      <c r="EB10" s="297"/>
      <c r="EC10" s="297"/>
      <c r="ED10" s="297"/>
      <c r="EE10" s="297"/>
      <c r="EF10" s="297"/>
      <c r="EG10" s="297"/>
      <c r="EH10" s="297"/>
      <c r="EI10" s="293">
        <f>IF(AQ10&gt;0,1,0)</f>
        <v>0</v>
      </c>
      <c r="EJ10" s="293">
        <f>IF(AT10=0,0,1)</f>
        <v>0</v>
      </c>
      <c r="EK10" s="297"/>
      <c r="EL10" s="297"/>
      <c r="EM10" s="297"/>
      <c r="EN10" s="297"/>
      <c r="EO10" s="297"/>
      <c r="EP10" s="297"/>
      <c r="EQ10" s="297"/>
      <c r="ER10" s="297"/>
    </row>
    <row r="11" spans="1:171" ht="15" customHeight="1" thickTop="1" thickBot="1" x14ac:dyDescent="0.3">
      <c r="A11" s="343"/>
      <c r="B11" s="344">
        <v>43425</v>
      </c>
      <c r="C11" s="345" t="str">
        <f t="shared" si="0"/>
        <v>002013</v>
      </c>
      <c r="D11" s="346" t="s">
        <v>122</v>
      </c>
      <c r="E11" s="347">
        <f t="shared" si="1"/>
        <v>6</v>
      </c>
      <c r="F11" s="348" t="s">
        <v>123</v>
      </c>
      <c r="G11" s="349" t="str">
        <f t="shared" si="2"/>
        <v>BA</v>
      </c>
      <c r="H11" s="350"/>
      <c r="I11" s="351" t="s">
        <v>125</v>
      </c>
      <c r="J11" s="352" t="s">
        <v>126</v>
      </c>
      <c r="K11" s="353">
        <v>4</v>
      </c>
      <c r="L11" s="354"/>
      <c r="M11" s="355"/>
      <c r="N11" s="356" t="str">
        <f t="shared" ref="N11:N12" si="22">IF(L11="N","X","")</f>
        <v/>
      </c>
      <c r="O11" s="357"/>
      <c r="P11" s="358" t="str">
        <f t="shared" ref="P11:P12" si="23">IF(L11="N","X","")</f>
        <v/>
      </c>
      <c r="Q11" s="359"/>
      <c r="R11" s="360"/>
      <c r="S11" s="361"/>
      <c r="T11" s="362" t="s">
        <v>48</v>
      </c>
      <c r="U11" s="363"/>
      <c r="V11" s="364"/>
      <c r="W11" s="365" t="s">
        <v>48</v>
      </c>
      <c r="X11" s="366"/>
      <c r="Y11" s="365" t="s">
        <v>48</v>
      </c>
      <c r="AA11" s="367"/>
      <c r="AB11" s="368"/>
      <c r="AC11" s="369"/>
      <c r="AD11" s="370"/>
      <c r="AE11" s="371"/>
      <c r="AF11" s="372"/>
      <c r="AG11" s="373" t="str">
        <f t="shared" si="3"/>
        <v/>
      </c>
      <c r="AI11" s="373" t="str">
        <f t="shared" si="4"/>
        <v/>
      </c>
      <c r="AK11" s="373" t="str">
        <f t="shared" si="5"/>
        <v/>
      </c>
      <c r="AM11" s="373" t="str">
        <f t="shared" si="6"/>
        <v/>
      </c>
      <c r="AO11" s="373" t="str">
        <f t="shared" si="7"/>
        <v/>
      </c>
      <c r="AP11" s="374"/>
      <c r="AQ11" s="375"/>
      <c r="AR11" s="376"/>
      <c r="AS11" s="377"/>
      <c r="AT11" s="378"/>
      <c r="AU11" s="379"/>
      <c r="AV11" s="380"/>
      <c r="AW11" s="381"/>
      <c r="AX11" s="382"/>
      <c r="AY11" s="383" t="str">
        <f>IF(B11&gt;0,IF(CM11=0,"NON","OK"),"")</f>
        <v>OK</v>
      </c>
      <c r="AZ11" s="384"/>
      <c r="BA11" s="385" t="s">
        <v>48</v>
      </c>
      <c r="BB11" s="386">
        <v>43500</v>
      </c>
      <c r="BC11" s="203"/>
      <c r="BD11" s="387"/>
      <c r="BE11" s="388"/>
      <c r="BF11" s="389">
        <f>IF(M11="X",1,0)</f>
        <v>0</v>
      </c>
      <c r="BG11" s="389">
        <f>IF(OR(N11="X",N11="E"),1,0)</f>
        <v>0</v>
      </c>
      <c r="BH11" s="389">
        <f>IF(O11="X",1,0)</f>
        <v>0</v>
      </c>
      <c r="BI11" s="389">
        <f>IF(OR(P11="X",P11="E"),1,0)</f>
        <v>0</v>
      </c>
      <c r="BJ11" s="390">
        <f>IF(K11=4,1,IF(BG11+BI11=2,1,0))</f>
        <v>1</v>
      </c>
      <c r="BK11" s="389">
        <f>IF(S11="X",1,0)</f>
        <v>0</v>
      </c>
      <c r="BL11" s="389">
        <f>IF(T11="X",1,0)</f>
        <v>1</v>
      </c>
      <c r="BM11" s="389">
        <f>IF(OR(V11="X",V11="P"),1,0)</f>
        <v>0</v>
      </c>
      <c r="BN11" s="389">
        <f>IF(W11="X",1,0)</f>
        <v>1</v>
      </c>
      <c r="BO11" s="389">
        <f>IF(X11="X",1,0)</f>
        <v>0</v>
      </c>
      <c r="BP11" s="389">
        <f>IF(OR(Y11="X",Y11="E"),1,0)</f>
        <v>1</v>
      </c>
      <c r="BQ11" s="389">
        <f>IF(G11="BA",1,IF(Z11="X",1,0))</f>
        <v>1</v>
      </c>
      <c r="BR11" s="389">
        <f>IF(AA11="X",1,0)</f>
        <v>0</v>
      </c>
      <c r="BS11" s="389">
        <f>IF(AB11="X",1,0)</f>
        <v>0</v>
      </c>
      <c r="BT11" s="389">
        <f>IF(OR(AC11="X",AC11="E"),1,0)</f>
        <v>0</v>
      </c>
      <c r="BU11" s="391">
        <f t="shared" si="8"/>
        <v>1</v>
      </c>
      <c r="BV11" s="392">
        <f t="shared" si="8"/>
        <v>3</v>
      </c>
      <c r="BW11" s="389">
        <f t="shared" si="9"/>
        <v>1</v>
      </c>
      <c r="BX11" s="389">
        <f>IF(AF11="X",1,0)</f>
        <v>0</v>
      </c>
      <c r="BY11" s="389">
        <f>IF(OR(AG11="X",AG11=1),1,0)</f>
        <v>0</v>
      </c>
      <c r="BZ11" s="389">
        <f>IF(AH11="X",1,0)</f>
        <v>0</v>
      </c>
      <c r="CA11" s="389">
        <f>IF(OR(AI11="X",AI11=1),1,0)</f>
        <v>0</v>
      </c>
      <c r="CB11" s="389">
        <f>IF(AJ11="X",1,0)</f>
        <v>0</v>
      </c>
      <c r="CC11" s="389">
        <f>IF(OR(AK11="X",AK11=1),1,0)</f>
        <v>0</v>
      </c>
      <c r="CD11" s="389">
        <f>IF(AL11="X",1,0)</f>
        <v>0</v>
      </c>
      <c r="CE11" s="389">
        <f>IF(OR(AM11="X",AM11=1),1,0)</f>
        <v>0</v>
      </c>
      <c r="CF11" s="389">
        <f>IF(AN11="X",1,0)</f>
        <v>0</v>
      </c>
      <c r="CG11" s="389">
        <f>IF(OR(AO11="X",AO11=1),1,0)</f>
        <v>0</v>
      </c>
      <c r="CH11" s="389">
        <f t="shared" si="10"/>
        <v>0</v>
      </c>
      <c r="CI11" s="389">
        <f t="shared" si="10"/>
        <v>0</v>
      </c>
      <c r="CJ11" s="393">
        <f t="shared" si="11"/>
        <v>3</v>
      </c>
      <c r="CK11" s="394" t="b">
        <f>IF(K11=1,IF(CJ11=10,1,0))</f>
        <v>0</v>
      </c>
      <c r="CL11" s="394">
        <f>IF(K11&gt;1,IF(CJ11=3,1,0))</f>
        <v>1</v>
      </c>
      <c r="CM11" s="395">
        <f t="shared" si="12"/>
        <v>1</v>
      </c>
      <c r="CN11" s="396"/>
      <c r="CO11" s="396"/>
      <c r="CP11" s="397"/>
      <c r="CQ11" s="214" t="b">
        <f>IF(G11="BP",IF(BB11&gt;0,1,0))</f>
        <v>0</v>
      </c>
      <c r="CR11" s="214" t="b">
        <f>IF(G11="BP",IF(BC11&gt;0,1,0))</f>
        <v>0</v>
      </c>
      <c r="CS11" s="215">
        <f t="shared" si="21"/>
        <v>0</v>
      </c>
      <c r="CT11" s="398" t="str">
        <f t="shared" si="13"/>
        <v/>
      </c>
      <c r="CU11" s="399" t="str">
        <f t="shared" si="14"/>
        <v/>
      </c>
      <c r="CV11" s="399" t="str">
        <f t="shared" si="15"/>
        <v/>
      </c>
      <c r="CW11" s="400" t="str">
        <f t="shared" si="16"/>
        <v/>
      </c>
      <c r="CX11" s="401"/>
      <c r="CY11" s="402"/>
      <c r="CZ11" s="389">
        <f>IF(AY11="NON",1,0)</f>
        <v>0</v>
      </c>
      <c r="DA11" s="389">
        <f>IF(AY11="OK",1,0)</f>
        <v>1</v>
      </c>
      <c r="DB11" s="389">
        <f>IF(AY11="",1,0)</f>
        <v>0</v>
      </c>
      <c r="DC11" s="389">
        <v>1</v>
      </c>
      <c r="DD11" s="389">
        <f t="shared" si="17"/>
        <v>0</v>
      </c>
      <c r="DE11" s="389">
        <f>IF(G11="BP",1,0)</f>
        <v>0</v>
      </c>
      <c r="DF11" s="389" t="b">
        <f>IF(DE11=1,IF(AY11="OK",1,0))</f>
        <v>0</v>
      </c>
      <c r="DG11" s="389" t="b">
        <f t="shared" si="18"/>
        <v>0</v>
      </c>
      <c r="DH11" s="389" t="b">
        <f>IF(DE11=1,IF(AY11="NON",1,0))</f>
        <v>0</v>
      </c>
      <c r="DI11" s="389" t="b">
        <f t="shared" si="19"/>
        <v>0</v>
      </c>
      <c r="DJ11" s="389"/>
      <c r="DK11" s="389">
        <f t="shared" si="20"/>
        <v>1</v>
      </c>
      <c r="DL11" s="393"/>
      <c r="DM11" s="393"/>
      <c r="DN11" s="393"/>
      <c r="DO11" s="393"/>
      <c r="DP11" s="393"/>
      <c r="DQ11" s="393"/>
      <c r="DR11" s="393"/>
      <c r="DS11" s="393"/>
      <c r="DT11" s="393"/>
      <c r="DU11" s="393"/>
      <c r="DV11" s="393"/>
      <c r="DW11" s="393"/>
      <c r="DX11" s="393"/>
      <c r="DY11" s="393"/>
      <c r="DZ11" s="393"/>
      <c r="EA11" s="393"/>
      <c r="EB11" s="393"/>
      <c r="EC11" s="393"/>
      <c r="ED11" s="393"/>
      <c r="EE11" s="393"/>
      <c r="EF11" s="393"/>
      <c r="EG11" s="393"/>
      <c r="EH11" s="393"/>
      <c r="EI11" s="389">
        <f>IF(AQ11&gt;0,1,0)</f>
        <v>0</v>
      </c>
      <c r="EJ11" s="389">
        <f>IF(AT11=0,0,1)</f>
        <v>0</v>
      </c>
      <c r="EK11" s="393"/>
      <c r="EL11" s="393"/>
      <c r="EM11" s="393"/>
      <c r="EN11" s="393"/>
      <c r="EO11" s="393"/>
      <c r="EP11" s="393"/>
      <c r="EQ11" s="393"/>
      <c r="ER11" s="393"/>
    </row>
    <row r="12" spans="1:171" ht="15" customHeight="1" thickTop="1" x14ac:dyDescent="0.25">
      <c r="A12" s="343"/>
      <c r="B12" s="403">
        <v>43425</v>
      </c>
      <c r="C12" s="345" t="str">
        <f t="shared" si="0"/>
        <v>002013</v>
      </c>
      <c r="D12" s="404" t="s">
        <v>122</v>
      </c>
      <c r="E12" s="405">
        <f t="shared" si="1"/>
        <v>6</v>
      </c>
      <c r="F12" s="406" t="s">
        <v>123</v>
      </c>
      <c r="G12" s="407" t="str">
        <f t="shared" si="2"/>
        <v>BA</v>
      </c>
      <c r="H12" s="408"/>
      <c r="I12" s="409" t="s">
        <v>127</v>
      </c>
      <c r="J12" s="410" t="s">
        <v>128</v>
      </c>
      <c r="K12" s="411">
        <v>4</v>
      </c>
      <c r="L12" s="412"/>
      <c r="M12" s="413"/>
      <c r="N12" s="414" t="str">
        <f t="shared" si="22"/>
        <v/>
      </c>
      <c r="O12" s="415"/>
      <c r="P12" s="416" t="str">
        <f t="shared" si="23"/>
        <v/>
      </c>
      <c r="Q12" s="359"/>
      <c r="R12" s="417"/>
      <c r="S12" s="418"/>
      <c r="T12" s="419" t="s">
        <v>48</v>
      </c>
      <c r="U12" s="363"/>
      <c r="V12" s="420"/>
      <c r="W12" s="421" t="s">
        <v>48</v>
      </c>
      <c r="X12" s="422"/>
      <c r="Y12" s="421" t="s">
        <v>48</v>
      </c>
      <c r="AA12" s="423"/>
      <c r="AB12" s="368"/>
      <c r="AC12" s="424"/>
      <c r="AD12" s="370"/>
      <c r="AE12" s="371"/>
      <c r="AF12" s="425"/>
      <c r="AG12" s="426" t="str">
        <f t="shared" si="3"/>
        <v/>
      </c>
      <c r="AI12" s="426" t="str">
        <f t="shared" si="4"/>
        <v/>
      </c>
      <c r="AK12" s="426" t="str">
        <f t="shared" si="5"/>
        <v/>
      </c>
      <c r="AM12" s="426" t="str">
        <f t="shared" si="6"/>
        <v/>
      </c>
      <c r="AO12" s="426" t="str">
        <f t="shared" si="7"/>
        <v/>
      </c>
      <c r="AP12" s="374"/>
      <c r="AQ12" s="427"/>
      <c r="AR12" s="428"/>
      <c r="AS12" s="429"/>
      <c r="AT12" s="430"/>
      <c r="AU12" s="431"/>
      <c r="AV12" s="380"/>
      <c r="AW12" s="381"/>
      <c r="AX12" s="382"/>
      <c r="AY12" s="432" t="str">
        <f>IF(B12&gt;0,IF(CM12=0,"NON","OK"),"")</f>
        <v>OK</v>
      </c>
      <c r="AZ12" s="384"/>
      <c r="BA12" s="385" t="s">
        <v>48</v>
      </c>
      <c r="BB12" s="386">
        <v>43500</v>
      </c>
      <c r="BC12" s="203"/>
      <c r="BD12" s="387"/>
      <c r="BE12" s="388"/>
      <c r="BF12" s="389">
        <f>IF(M12="X",1,0)</f>
        <v>0</v>
      </c>
      <c r="BG12" s="389">
        <f>IF(OR(N12="X",N12="E"),1,0)</f>
        <v>0</v>
      </c>
      <c r="BH12" s="389">
        <f>IF(O12="X",1,0)</f>
        <v>0</v>
      </c>
      <c r="BI12" s="389">
        <f>IF(OR(P12="X",P12="E"),1,0)</f>
        <v>0</v>
      </c>
      <c r="BJ12" s="390">
        <f>IF(K12=4,1,IF(BG12+BI12=2,1,0))</f>
        <v>1</v>
      </c>
      <c r="BK12" s="389">
        <f>IF(S12="X",1,0)</f>
        <v>0</v>
      </c>
      <c r="BL12" s="389">
        <f>IF(T12="X",1,0)</f>
        <v>1</v>
      </c>
      <c r="BM12" s="389">
        <f>IF(OR(V12="X",V12="P"),1,0)</f>
        <v>0</v>
      </c>
      <c r="BN12" s="389">
        <f>IF(W12="X",1,0)</f>
        <v>1</v>
      </c>
      <c r="BO12" s="389">
        <f>IF(X12="X",1,0)</f>
        <v>0</v>
      </c>
      <c r="BP12" s="389">
        <f>IF(OR(Y12="X",Y12="E"),1,0)</f>
        <v>1</v>
      </c>
      <c r="BQ12" s="389">
        <f>IF(G12="BA",1,IF(Z12="X",1,0))</f>
        <v>1</v>
      </c>
      <c r="BR12" s="389">
        <f>IF(AA12="X",1,0)</f>
        <v>0</v>
      </c>
      <c r="BS12" s="389">
        <f>IF(AB12="X",1,0)</f>
        <v>0</v>
      </c>
      <c r="BT12" s="389">
        <f>IF(OR(AC12="X",AC12="E"),1,0)</f>
        <v>0</v>
      </c>
      <c r="BU12" s="391">
        <f t="shared" si="8"/>
        <v>1</v>
      </c>
      <c r="BV12" s="392">
        <f t="shared" si="8"/>
        <v>3</v>
      </c>
      <c r="BW12" s="389">
        <f t="shared" si="9"/>
        <v>1</v>
      </c>
      <c r="BX12" s="389">
        <f>IF(AF12="X",1,0)</f>
        <v>0</v>
      </c>
      <c r="BY12" s="389">
        <f>IF(OR(AG12="X",AG12=1),1,0)</f>
        <v>0</v>
      </c>
      <c r="BZ12" s="389">
        <f>IF(AH12="X",1,0)</f>
        <v>0</v>
      </c>
      <c r="CA12" s="389">
        <f>IF(OR(AI12="X",AI12=1),1,0)</f>
        <v>0</v>
      </c>
      <c r="CB12" s="389">
        <f>IF(AJ12="X",1,0)</f>
        <v>0</v>
      </c>
      <c r="CC12" s="389">
        <f>IF(OR(AK12="X",AK12=1),1,0)</f>
        <v>0</v>
      </c>
      <c r="CD12" s="389">
        <f>IF(AL12="X",1,0)</f>
        <v>0</v>
      </c>
      <c r="CE12" s="389">
        <f>IF(OR(AM12="X",AM12=1),1,0)</f>
        <v>0</v>
      </c>
      <c r="CF12" s="389">
        <f>IF(AN12="X",1,0)</f>
        <v>0</v>
      </c>
      <c r="CG12" s="389">
        <f>IF(OR(AO12="X",AO12=1),1,0)</f>
        <v>0</v>
      </c>
      <c r="CH12" s="389">
        <f t="shared" si="10"/>
        <v>0</v>
      </c>
      <c r="CI12" s="389">
        <f t="shared" si="10"/>
        <v>0</v>
      </c>
      <c r="CJ12" s="393">
        <f t="shared" si="11"/>
        <v>3</v>
      </c>
      <c r="CK12" s="394" t="b">
        <f>IF(K12=1,IF(CJ12=10,1,0))</f>
        <v>0</v>
      </c>
      <c r="CL12" s="394">
        <f>IF(K12&gt;1,IF(CJ12=3,1,0))</f>
        <v>1</v>
      </c>
      <c r="CM12" s="395">
        <f t="shared" si="12"/>
        <v>1</v>
      </c>
      <c r="CN12" s="396"/>
      <c r="CO12" s="396"/>
      <c r="CP12" s="433"/>
      <c r="CQ12" s="221" t="b">
        <f>IF(G12="BP",IF(BB12&gt;0,1,0))</f>
        <v>0</v>
      </c>
      <c r="CR12" s="221" t="b">
        <f>IF(G12="BP",IF(BC12&gt;0,1,0))</f>
        <v>0</v>
      </c>
      <c r="CS12" s="222">
        <f t="shared" si="21"/>
        <v>0</v>
      </c>
      <c r="CT12" s="434" t="str">
        <f t="shared" si="13"/>
        <v/>
      </c>
      <c r="CU12" s="435" t="str">
        <f t="shared" si="14"/>
        <v/>
      </c>
      <c r="CV12" s="435" t="str">
        <f t="shared" si="15"/>
        <v/>
      </c>
      <c r="CW12" s="436" t="str">
        <f t="shared" si="16"/>
        <v/>
      </c>
      <c r="CX12" s="401"/>
      <c r="CY12" s="437"/>
      <c r="CZ12" s="389">
        <f>IF(AY12="NON",1,0)</f>
        <v>0</v>
      </c>
      <c r="DA12" s="389">
        <f>IF(AY12="OK",1,0)</f>
        <v>1</v>
      </c>
      <c r="DB12" s="389">
        <f>IF(AY12="",1,0)</f>
        <v>0</v>
      </c>
      <c r="DC12" s="389">
        <v>1</v>
      </c>
      <c r="DD12" s="389">
        <f t="shared" si="17"/>
        <v>0</v>
      </c>
      <c r="DE12" s="389">
        <f>IF(G12="BP",1,0)</f>
        <v>0</v>
      </c>
      <c r="DF12" s="389" t="b">
        <f>IF(DE12=1,IF(AY12="OK",1,0))</f>
        <v>0</v>
      </c>
      <c r="DG12" s="389" t="b">
        <f t="shared" si="18"/>
        <v>0</v>
      </c>
      <c r="DH12" s="389" t="b">
        <f>IF(DE12=1,IF(AY12="NON",1,0))</f>
        <v>0</v>
      </c>
      <c r="DI12" s="389" t="b">
        <f t="shared" si="19"/>
        <v>0</v>
      </c>
      <c r="DJ12" s="389"/>
      <c r="DK12" s="389">
        <f t="shared" si="20"/>
        <v>1</v>
      </c>
      <c r="DL12" s="393"/>
      <c r="DM12" s="393"/>
      <c r="DN12" s="393"/>
      <c r="DO12" s="393"/>
      <c r="DP12" s="393"/>
      <c r="DQ12" s="393"/>
      <c r="DR12" s="393"/>
      <c r="DS12" s="393"/>
      <c r="DT12" s="393"/>
      <c r="DU12" s="393"/>
      <c r="DV12" s="393"/>
      <c r="DW12" s="393"/>
      <c r="DX12" s="393"/>
      <c r="DY12" s="393"/>
      <c r="DZ12" s="393"/>
      <c r="EA12" s="393"/>
      <c r="EB12" s="393"/>
      <c r="EC12" s="393"/>
      <c r="ED12" s="393"/>
      <c r="EE12" s="393"/>
      <c r="EF12" s="393"/>
      <c r="EG12" s="393"/>
      <c r="EH12" s="393"/>
      <c r="EI12" s="389">
        <f>IF(AQ12&gt;0,1,0)</f>
        <v>0</v>
      </c>
      <c r="EJ12" s="389">
        <f>IF(AT12=0,0,1)</f>
        <v>0</v>
      </c>
      <c r="EK12" s="393"/>
      <c r="EL12" s="393"/>
      <c r="EM12" s="393"/>
      <c r="EN12" s="393"/>
      <c r="EO12" s="393"/>
      <c r="EP12" s="393"/>
      <c r="EQ12" s="393"/>
      <c r="ER12" s="393"/>
    </row>
    <row r="14" spans="1:171" ht="26.25" x14ac:dyDescent="0.4">
      <c r="E14" s="438"/>
      <c r="F14" s="438"/>
      <c r="H14" s="442" t="s">
        <v>129</v>
      </c>
      <c r="I14" s="438"/>
      <c r="J14" s="438"/>
    </row>
    <row r="15" spans="1:171" ht="15.75" thickBot="1" x14ac:dyDescent="0.3"/>
    <row r="16" spans="1:171" s="210" customFormat="1" ht="15" customHeight="1" thickTop="1" thickBot="1" x14ac:dyDescent="0.3">
      <c r="A16" s="199"/>
      <c r="B16" s="40">
        <v>43376</v>
      </c>
      <c r="C16" s="41" t="str">
        <f t="shared" ref="C16:C26" si="24">LEFT(F16,6)</f>
        <v>002001</v>
      </c>
      <c r="D16" s="42" t="s">
        <v>43</v>
      </c>
      <c r="E16" s="43">
        <f t="shared" ref="E16:E26" si="25">COUNTIF(F:F,F16)</f>
        <v>6</v>
      </c>
      <c r="F16" s="44" t="s">
        <v>44</v>
      </c>
      <c r="G16" s="45" t="str">
        <f t="shared" ref="G16:G26" si="26">IF(I16&gt;0,"BA","BP")</f>
        <v>BP</v>
      </c>
      <c r="H16" s="46" t="s">
        <v>45</v>
      </c>
      <c r="I16" s="47"/>
      <c r="J16" s="48" t="s">
        <v>46</v>
      </c>
      <c r="K16" s="49">
        <v>1</v>
      </c>
      <c r="L16" s="50" t="s">
        <v>47</v>
      </c>
      <c r="M16" s="51"/>
      <c r="N16" s="52" t="s">
        <v>48</v>
      </c>
      <c r="O16" s="53" t="s">
        <v>48</v>
      </c>
      <c r="P16" s="54" t="s">
        <v>48</v>
      </c>
      <c r="Q16" s="55"/>
      <c r="R16" s="56" t="s">
        <v>49</v>
      </c>
      <c r="S16" s="57"/>
      <c r="T16" s="58" t="s">
        <v>48</v>
      </c>
      <c r="U16" s="59"/>
      <c r="V16" s="60"/>
      <c r="W16" s="61" t="s">
        <v>48</v>
      </c>
      <c r="X16" s="62" t="s">
        <v>47</v>
      </c>
      <c r="Y16" s="61" t="s">
        <v>48</v>
      </c>
      <c r="Z16" s="63"/>
      <c r="AA16" s="64" t="s">
        <v>48</v>
      </c>
      <c r="AB16" s="65"/>
      <c r="AC16" s="66" t="s">
        <v>48</v>
      </c>
      <c r="AD16" s="67"/>
      <c r="AE16" s="68" t="s">
        <v>48</v>
      </c>
      <c r="AF16" s="69"/>
      <c r="AG16" s="70" t="str">
        <f t="shared" ref="AG16:AG26" si="27">IF(AE16="X","X","")</f>
        <v>X</v>
      </c>
      <c r="AH16" s="63"/>
      <c r="AI16" s="70" t="str">
        <f t="shared" ref="AI16:AI26" si="28">IF(AE16="X","X","")</f>
        <v>X</v>
      </c>
      <c r="AJ16" s="63"/>
      <c r="AK16" s="70" t="str">
        <f t="shared" ref="AK16:AK26" si="29">IF(AE16="X","X","")</f>
        <v>X</v>
      </c>
      <c r="AL16" s="63"/>
      <c r="AM16" s="70" t="str">
        <f t="shared" ref="AM16:AM26" si="30">IF(AE16="X","X","")</f>
        <v>X</v>
      </c>
      <c r="AN16" s="63"/>
      <c r="AO16" s="70" t="str">
        <f t="shared" ref="AO16:AO26" si="31">IF(AE16="X","X","")</f>
        <v>X</v>
      </c>
      <c r="AP16" s="71"/>
      <c r="AQ16" s="72">
        <v>43402</v>
      </c>
      <c r="AR16" s="73"/>
      <c r="AS16" s="74"/>
      <c r="AT16" s="75">
        <v>43528</v>
      </c>
      <c r="AU16" s="76">
        <v>43610</v>
      </c>
      <c r="AV16" s="77"/>
      <c r="AW16" s="78"/>
      <c r="AX16" s="79"/>
      <c r="AY16" s="80" t="str">
        <f>IF(B16&gt;0,IF(CM16=0,"NON","OK"),"")</f>
        <v>OK</v>
      </c>
      <c r="AZ16" s="439" t="s">
        <v>130</v>
      </c>
      <c r="BA16" s="201" t="s">
        <v>48</v>
      </c>
      <c r="BB16" s="202">
        <v>43613</v>
      </c>
      <c r="BC16" s="203">
        <v>43563</v>
      </c>
      <c r="BD16" s="204"/>
      <c r="BE16" s="205"/>
      <c r="BF16" s="206">
        <f>IF(M16="X",1,0)</f>
        <v>0</v>
      </c>
      <c r="BG16" s="206">
        <f>IF(OR(N16="X",N16="E"),1,0)</f>
        <v>1</v>
      </c>
      <c r="BH16" s="206">
        <f>IF(O16="X",1,0)</f>
        <v>1</v>
      </c>
      <c r="BI16" s="206">
        <f>IF(OR(P16="X",P16="E"),1,0)</f>
        <v>1</v>
      </c>
      <c r="BJ16" s="207">
        <f>IF(K16=4,1,IF(BG16+BI16=2,1,0))</f>
        <v>1</v>
      </c>
      <c r="BK16" s="206">
        <f>IF(S16="X",1,0)</f>
        <v>0</v>
      </c>
      <c r="BL16" s="206">
        <f>IF(T16="X",1,0)</f>
        <v>1</v>
      </c>
      <c r="BM16" s="206">
        <f>IF(OR(V16="X",V16="P"),1,0)</f>
        <v>0</v>
      </c>
      <c r="BN16" s="206">
        <f>IF(W16="X",1,0)</f>
        <v>1</v>
      </c>
      <c r="BO16" s="206">
        <f>IF(X16="X",1,0)</f>
        <v>0</v>
      </c>
      <c r="BP16" s="206">
        <f>IF(OR(Y16="X",Y16="E"),1,0)</f>
        <v>1</v>
      </c>
      <c r="BQ16" s="206">
        <f>IF(G16="BA",1,IF(Z16="X",1,0))</f>
        <v>0</v>
      </c>
      <c r="BR16" s="206">
        <f>IF(AA16="X",1,0)</f>
        <v>1</v>
      </c>
      <c r="BS16" s="206">
        <f>IF(AB16="X",1,0)</f>
        <v>0</v>
      </c>
      <c r="BT16" s="206">
        <f>IF(OR(AC16="X",AC16="E"),1,0)</f>
        <v>1</v>
      </c>
      <c r="BU16" s="208">
        <f t="shared" ref="BU16:BU26" si="32">BK16+BM16+BO16+BQ16+BS16</f>
        <v>0</v>
      </c>
      <c r="BV16" s="209">
        <f t="shared" ref="BV16:BV26" si="33">BL16+BN16+BP16+BR16+BT16</f>
        <v>5</v>
      </c>
      <c r="BW16" s="206">
        <f t="shared" ref="BW16:BW26" si="34">IF(AND(BV16&gt;0,BV16&lt;5),1,0)</f>
        <v>0</v>
      </c>
      <c r="BX16" s="206">
        <f>IF(AF16="X",1,0)</f>
        <v>0</v>
      </c>
      <c r="BY16" s="206">
        <f>IF(OR(AG16="X",AG16=1),1,0)</f>
        <v>1</v>
      </c>
      <c r="BZ16" s="206">
        <f>IF(AH16="X",1,0)</f>
        <v>0</v>
      </c>
      <c r="CA16" s="206">
        <f>IF(OR(AI16="X",AI16=1),1,0)</f>
        <v>1</v>
      </c>
      <c r="CB16" s="206">
        <f>IF(AJ16="X",1,0)</f>
        <v>0</v>
      </c>
      <c r="CC16" s="206">
        <f>IF(OR(AK16="X",AK16=1),1,0)</f>
        <v>1</v>
      </c>
      <c r="CD16" s="206">
        <f>IF(AL16="X",1,0)</f>
        <v>0</v>
      </c>
      <c r="CE16" s="206">
        <f>IF(OR(AM16="X",AM16=1),1,0)</f>
        <v>1</v>
      </c>
      <c r="CF16" s="206">
        <f>IF(AN16="X",1,0)</f>
        <v>0</v>
      </c>
      <c r="CG16" s="206">
        <f>IF(OR(AO16="X",AO16=1),1,0)</f>
        <v>1</v>
      </c>
      <c r="CH16" s="206">
        <f t="shared" ref="CH16:CH26" si="35">BX16+BZ16+CB16+CD16+CF16</f>
        <v>0</v>
      </c>
      <c r="CI16" s="206">
        <f t="shared" ref="CI16:CI26" si="36">BY16+CA16+CC16+CE16+CG16</f>
        <v>5</v>
      </c>
      <c r="CJ16" s="210">
        <f t="shared" ref="CJ16:CJ26" si="37">(CI16+BV16)*BJ16</f>
        <v>10</v>
      </c>
      <c r="CK16" s="211">
        <f>IF(K16=1,IF(CJ16=10,1,0))</f>
        <v>1</v>
      </c>
      <c r="CL16" s="211" t="b">
        <f>IF(K16&gt;1,IF(CJ16=3,1,0))</f>
        <v>0</v>
      </c>
      <c r="CM16" s="212">
        <f t="shared" ref="CM16:CM26" si="38">CK16+CL16</f>
        <v>1</v>
      </c>
      <c r="CN16" s="213"/>
      <c r="CO16" s="213"/>
      <c r="CP16" s="214">
        <v>5</v>
      </c>
      <c r="CQ16" s="214">
        <f>IF(G16="BP",IF(BB16&gt;0,1,0))</f>
        <v>1</v>
      </c>
      <c r="CR16" s="214">
        <f>IF(G16="BP",IF(BC16&gt;0,1,0))</f>
        <v>1</v>
      </c>
      <c r="CS16" s="215">
        <f>IF(CQ16+CR16=1,1,0)</f>
        <v>0</v>
      </c>
      <c r="CT16" s="216" t="str">
        <f t="shared" ref="CT16:CT26" si="39">IF(CS16="X","bordereau OK","")</f>
        <v/>
      </c>
      <c r="CU16" s="217" t="str">
        <f t="shared" ref="CU16:CU26" si="40">IF(CS16="X","sacs OK","")</f>
        <v/>
      </c>
      <c r="CV16" s="217" t="str">
        <f t="shared" ref="CV16:CV26" si="41">IF(CS16="X","liasses OK","")</f>
        <v/>
      </c>
      <c r="CW16" s="218" t="str">
        <f t="shared" ref="CW16:CW26" si="42">IF(CS16="X","étiquettes OK","")</f>
        <v/>
      </c>
      <c r="CX16" s="219"/>
      <c r="CY16" s="220"/>
      <c r="CZ16" s="206">
        <f>IF(AY16="NON",1,0)</f>
        <v>0</v>
      </c>
      <c r="DA16" s="206">
        <f>IF(AY16="OK",1,0)</f>
        <v>1</v>
      </c>
      <c r="DB16" s="206">
        <f>IF(AY16="",1,0)</f>
        <v>0</v>
      </c>
      <c r="DC16" s="206">
        <v>1</v>
      </c>
      <c r="DD16" s="206">
        <f t="shared" ref="DD16:DD26" si="43">IF(BC16&gt;0,1,0)</f>
        <v>1</v>
      </c>
      <c r="DE16" s="206">
        <f>IF(G16="BP",1,0)</f>
        <v>1</v>
      </c>
      <c r="DF16" s="206">
        <f>IF(DE16=1,IF(AY16="OK",1,0))</f>
        <v>1</v>
      </c>
      <c r="DG16" s="206">
        <f t="shared" ref="DG16:DG26" si="44">IF(DF16=1,IF(BA16="X",1,0))</f>
        <v>1</v>
      </c>
      <c r="DH16" s="206">
        <f>IF(DE16=1,IF(AY16="NON",1,0))</f>
        <v>0</v>
      </c>
      <c r="DI16" s="206">
        <f t="shared" ref="DI16:DI26" si="45">IF(DE16=1,IF(BC16&gt;0,1,0))</f>
        <v>1</v>
      </c>
      <c r="DJ16" s="206"/>
      <c r="DK16" s="206">
        <f t="shared" ref="DK16:DK26" si="46">IF(BA16="X",1,0)</f>
        <v>1</v>
      </c>
      <c r="EI16" s="206">
        <f>IF(AQ16&gt;0,1,0)</f>
        <v>1</v>
      </c>
      <c r="EJ16" s="206">
        <f>IF(AT16=0,0,1)</f>
        <v>1</v>
      </c>
    </row>
    <row r="17" spans="1:163" s="210" customFormat="1" ht="15" customHeight="1" thickTop="1" thickBot="1" x14ac:dyDescent="0.3">
      <c r="A17" s="199"/>
      <c r="B17" s="40">
        <v>43376</v>
      </c>
      <c r="C17" s="41" t="str">
        <f t="shared" si="24"/>
        <v>002001</v>
      </c>
      <c r="D17" s="42" t="s">
        <v>43</v>
      </c>
      <c r="E17" s="43">
        <f t="shared" si="25"/>
        <v>6</v>
      </c>
      <c r="F17" s="44" t="s">
        <v>44</v>
      </c>
      <c r="G17" s="81" t="str">
        <f t="shared" si="26"/>
        <v>BA</v>
      </c>
      <c r="H17" s="46"/>
      <c r="I17" s="82" t="s">
        <v>50</v>
      </c>
      <c r="J17" s="83" t="s">
        <v>51</v>
      </c>
      <c r="K17" s="49">
        <v>4</v>
      </c>
      <c r="L17" s="50"/>
      <c r="M17" s="51"/>
      <c r="N17" s="52" t="str">
        <f>IF(L17="N","X","")</f>
        <v/>
      </c>
      <c r="O17" s="53"/>
      <c r="P17" s="54" t="str">
        <f>IF(L17="N","X","")</f>
        <v/>
      </c>
      <c r="Q17" s="55"/>
      <c r="R17" s="56" t="s">
        <v>49</v>
      </c>
      <c r="S17" s="57"/>
      <c r="T17" s="58" t="s">
        <v>48</v>
      </c>
      <c r="U17" s="59"/>
      <c r="V17" s="84"/>
      <c r="W17" s="85" t="s">
        <v>48</v>
      </c>
      <c r="X17" s="86" t="s">
        <v>47</v>
      </c>
      <c r="Y17" s="85" t="s">
        <v>48</v>
      </c>
      <c r="Z17" s="63"/>
      <c r="AA17" s="64"/>
      <c r="AB17" s="65"/>
      <c r="AC17" s="66"/>
      <c r="AD17" s="67"/>
      <c r="AE17" s="68"/>
      <c r="AF17" s="69"/>
      <c r="AG17" s="70" t="str">
        <f t="shared" si="27"/>
        <v/>
      </c>
      <c r="AH17" s="63"/>
      <c r="AI17" s="70" t="str">
        <f t="shared" si="28"/>
        <v/>
      </c>
      <c r="AJ17" s="63"/>
      <c r="AK17" s="70" t="str">
        <f t="shared" si="29"/>
        <v/>
      </c>
      <c r="AL17" s="63"/>
      <c r="AM17" s="70" t="str">
        <f t="shared" si="30"/>
        <v/>
      </c>
      <c r="AN17" s="63"/>
      <c r="AO17" s="70" t="str">
        <f t="shared" si="31"/>
        <v/>
      </c>
      <c r="AP17" s="71"/>
      <c r="AQ17" s="72">
        <v>43402</v>
      </c>
      <c r="AR17" s="73"/>
      <c r="AS17" s="74"/>
      <c r="AT17" s="75"/>
      <c r="AU17" s="76"/>
      <c r="AV17" s="77"/>
      <c r="AW17" s="78"/>
      <c r="AX17" s="79"/>
      <c r="AY17" s="80" t="str">
        <f>IF(B17&gt;0,IF(CM17=0,"NON","OK"),"")</f>
        <v>OK</v>
      </c>
      <c r="AZ17" s="200"/>
      <c r="BA17" s="201" t="s">
        <v>48</v>
      </c>
      <c r="BB17" s="202">
        <v>43614</v>
      </c>
      <c r="BC17" s="203">
        <v>43563</v>
      </c>
      <c r="BD17" s="204"/>
      <c r="BE17" s="205"/>
      <c r="BF17" s="206">
        <f>IF(M17="X",1,0)</f>
        <v>0</v>
      </c>
      <c r="BG17" s="206">
        <f>IF(OR(N17="X",N17="E"),1,0)</f>
        <v>0</v>
      </c>
      <c r="BH17" s="206">
        <f>IF(O17="X",1,0)</f>
        <v>0</v>
      </c>
      <c r="BI17" s="206">
        <f>IF(OR(P17="X",P17="E"),1,0)</f>
        <v>0</v>
      </c>
      <c r="BJ17" s="207">
        <f>IF(K17=4,1,IF(BG17+BI17=2,1,0))</f>
        <v>1</v>
      </c>
      <c r="BK17" s="206">
        <f>IF(S17="X",1,0)</f>
        <v>0</v>
      </c>
      <c r="BL17" s="206">
        <f>IF(T17="X",1,0)</f>
        <v>1</v>
      </c>
      <c r="BM17" s="206">
        <f>IF(OR(V17="X",V17="P"),1,0)</f>
        <v>0</v>
      </c>
      <c r="BN17" s="206">
        <f>IF(W17="X",1,0)</f>
        <v>1</v>
      </c>
      <c r="BO17" s="206">
        <f>IF(X17="X",1,0)</f>
        <v>0</v>
      </c>
      <c r="BP17" s="206">
        <f>IF(OR(Y17="X",Y17="E"),1,0)</f>
        <v>1</v>
      </c>
      <c r="BQ17" s="206">
        <f>IF(G17="BA",1,IF(Z17="X",1,0))</f>
        <v>1</v>
      </c>
      <c r="BR17" s="206">
        <f>IF(AA17="X",1,0)</f>
        <v>0</v>
      </c>
      <c r="BS17" s="206">
        <f>IF(AB17="X",1,0)</f>
        <v>0</v>
      </c>
      <c r="BT17" s="206">
        <f>IF(OR(AC17="X",AC17="E"),1,0)</f>
        <v>0</v>
      </c>
      <c r="BU17" s="208">
        <f t="shared" si="32"/>
        <v>1</v>
      </c>
      <c r="BV17" s="209">
        <f t="shared" si="33"/>
        <v>3</v>
      </c>
      <c r="BW17" s="206">
        <f t="shared" si="34"/>
        <v>1</v>
      </c>
      <c r="BX17" s="206">
        <f>IF(AF17="X",1,0)</f>
        <v>0</v>
      </c>
      <c r="BY17" s="206">
        <f>IF(OR(AG17="X",AG17=1),1,0)</f>
        <v>0</v>
      </c>
      <c r="BZ17" s="206">
        <f>IF(AH17="X",1,0)</f>
        <v>0</v>
      </c>
      <c r="CA17" s="206">
        <f>IF(OR(AI17="X",AI17=1),1,0)</f>
        <v>0</v>
      </c>
      <c r="CB17" s="206">
        <f>IF(AJ17="X",1,0)</f>
        <v>0</v>
      </c>
      <c r="CC17" s="206">
        <f>IF(OR(AK17="X",AK17=1),1,0)</f>
        <v>0</v>
      </c>
      <c r="CD17" s="206">
        <f>IF(AL17="X",1,0)</f>
        <v>0</v>
      </c>
      <c r="CE17" s="206">
        <f>IF(OR(AM17="X",AM17=1),1,0)</f>
        <v>0</v>
      </c>
      <c r="CF17" s="206">
        <f>IF(AN17="X",1,0)</f>
        <v>0</v>
      </c>
      <c r="CG17" s="206">
        <f>IF(OR(AO17="X",AO17=1),1,0)</f>
        <v>0</v>
      </c>
      <c r="CH17" s="206">
        <f t="shared" si="35"/>
        <v>0</v>
      </c>
      <c r="CI17" s="206">
        <f t="shared" si="36"/>
        <v>0</v>
      </c>
      <c r="CJ17" s="210">
        <f t="shared" si="37"/>
        <v>3</v>
      </c>
      <c r="CK17" s="211" t="b">
        <f>IF(K17=1,IF(CJ17=10,1,0))</f>
        <v>0</v>
      </c>
      <c r="CL17" s="211">
        <f>IF(K17&gt;1,IF(CJ17=3,1,0))</f>
        <v>1</v>
      </c>
      <c r="CM17" s="212">
        <f t="shared" si="38"/>
        <v>1</v>
      </c>
      <c r="CN17" s="213"/>
      <c r="CO17" s="213"/>
      <c r="CP17" s="214"/>
      <c r="CQ17" s="214" t="b">
        <f>IF(G17="BP",IF(BB17&gt;0,1,0))</f>
        <v>0</v>
      </c>
      <c r="CR17" s="214" t="b">
        <f>IF(G17="BP",IF(BC17&gt;0,1,0))</f>
        <v>0</v>
      </c>
      <c r="CS17" s="215">
        <f t="shared" ref="CS17:CS26" si="47">IF(CQ17+CR17=1,1,0)</f>
        <v>0</v>
      </c>
      <c r="CT17" s="216" t="str">
        <f t="shared" si="39"/>
        <v/>
      </c>
      <c r="CU17" s="217" t="str">
        <f t="shared" si="40"/>
        <v/>
      </c>
      <c r="CV17" s="217" t="str">
        <f t="shared" si="41"/>
        <v/>
      </c>
      <c r="CW17" s="218" t="str">
        <f t="shared" si="42"/>
        <v/>
      </c>
      <c r="CX17" s="219"/>
      <c r="CY17" s="220"/>
      <c r="CZ17" s="206">
        <f>IF(AY17="NON",1,0)</f>
        <v>0</v>
      </c>
      <c r="DA17" s="206">
        <f>IF(AY17="OK",1,0)</f>
        <v>1</v>
      </c>
      <c r="DB17" s="206">
        <f>IF(AY17="",1,0)</f>
        <v>0</v>
      </c>
      <c r="DC17" s="206">
        <v>1</v>
      </c>
      <c r="DD17" s="206">
        <f t="shared" si="43"/>
        <v>1</v>
      </c>
      <c r="DE17" s="206">
        <f>IF(G17="BP",1,0)</f>
        <v>0</v>
      </c>
      <c r="DF17" s="206" t="b">
        <f>IF(DE17=1,IF(AY17="OK",1,0))</f>
        <v>0</v>
      </c>
      <c r="DG17" s="206" t="b">
        <f t="shared" si="44"/>
        <v>0</v>
      </c>
      <c r="DH17" s="206" t="b">
        <f>IF(DE17=1,IF(AY17="NON",1,0))</f>
        <v>0</v>
      </c>
      <c r="DI17" s="206" t="b">
        <f t="shared" si="45"/>
        <v>0</v>
      </c>
      <c r="DJ17" s="206"/>
      <c r="DK17" s="206">
        <f t="shared" si="46"/>
        <v>1</v>
      </c>
      <c r="EI17" s="206">
        <f>IF(AQ17&gt;0,1,0)</f>
        <v>1</v>
      </c>
      <c r="EJ17" s="206">
        <f>IF(AT17=0,0,1)</f>
        <v>0</v>
      </c>
    </row>
    <row r="18" spans="1:163" s="210" customFormat="1" ht="15" customHeight="1" thickTop="1" thickBot="1" x14ac:dyDescent="0.3">
      <c r="A18" s="199"/>
      <c r="B18" s="87">
        <v>43376</v>
      </c>
      <c r="C18" s="41" t="str">
        <f t="shared" si="24"/>
        <v>002001</v>
      </c>
      <c r="D18" s="88" t="s">
        <v>43</v>
      </c>
      <c r="E18" s="89">
        <f t="shared" si="25"/>
        <v>6</v>
      </c>
      <c r="F18" s="90" t="s">
        <v>44</v>
      </c>
      <c r="G18" s="91" t="str">
        <f t="shared" si="26"/>
        <v>BA</v>
      </c>
      <c r="H18" s="92"/>
      <c r="I18" s="93" t="s">
        <v>52</v>
      </c>
      <c r="J18" s="94" t="s">
        <v>53</v>
      </c>
      <c r="K18" s="95">
        <v>4</v>
      </c>
      <c r="L18" s="96"/>
      <c r="M18" s="97"/>
      <c r="N18" s="98" t="str">
        <f>IF(L18="N","X","")</f>
        <v/>
      </c>
      <c r="O18" s="99"/>
      <c r="P18" s="100" t="str">
        <f>IF(L18="N","X","")</f>
        <v/>
      </c>
      <c r="Q18" s="55"/>
      <c r="R18" s="101" t="s">
        <v>49</v>
      </c>
      <c r="S18" s="102"/>
      <c r="T18" s="103" t="s">
        <v>48</v>
      </c>
      <c r="U18" s="59"/>
      <c r="V18" s="104"/>
      <c r="W18" s="105" t="s">
        <v>48</v>
      </c>
      <c r="X18" s="106" t="s">
        <v>47</v>
      </c>
      <c r="Y18" s="105" t="s">
        <v>48</v>
      </c>
      <c r="Z18" s="63"/>
      <c r="AA18" s="107"/>
      <c r="AB18" s="65"/>
      <c r="AC18" s="108"/>
      <c r="AD18" s="67"/>
      <c r="AE18" s="68"/>
      <c r="AF18" s="109"/>
      <c r="AG18" s="110" t="str">
        <f t="shared" si="27"/>
        <v/>
      </c>
      <c r="AH18" s="63"/>
      <c r="AI18" s="110" t="str">
        <f t="shared" si="28"/>
        <v/>
      </c>
      <c r="AJ18" s="63"/>
      <c r="AK18" s="110" t="str">
        <f t="shared" si="29"/>
        <v/>
      </c>
      <c r="AL18" s="63"/>
      <c r="AM18" s="110" t="str">
        <f t="shared" si="30"/>
        <v/>
      </c>
      <c r="AN18" s="63"/>
      <c r="AO18" s="110" t="str">
        <f t="shared" si="31"/>
        <v/>
      </c>
      <c r="AP18" s="71"/>
      <c r="AQ18" s="111">
        <v>43402</v>
      </c>
      <c r="AR18" s="112"/>
      <c r="AS18" s="113"/>
      <c r="AT18" s="114"/>
      <c r="AU18" s="115"/>
      <c r="AV18" s="77"/>
      <c r="AW18" s="78"/>
      <c r="AX18" s="79"/>
      <c r="AY18" s="116" t="str">
        <f>IF(B18&gt;0,IF(CM18=0,"NON","OK"),"")</f>
        <v>OK</v>
      </c>
      <c r="AZ18" s="200"/>
      <c r="BA18" s="201" t="s">
        <v>48</v>
      </c>
      <c r="BB18" s="202">
        <v>43615</v>
      </c>
      <c r="BC18" s="203">
        <v>43563</v>
      </c>
      <c r="BD18" s="204"/>
      <c r="BE18" s="205"/>
      <c r="BF18" s="206">
        <f>IF(M18="X",1,0)</f>
        <v>0</v>
      </c>
      <c r="BG18" s="206">
        <f>IF(OR(N18="X",N18="E"),1,0)</f>
        <v>0</v>
      </c>
      <c r="BH18" s="206">
        <f>IF(O18="X",1,0)</f>
        <v>0</v>
      </c>
      <c r="BI18" s="206">
        <f>IF(OR(P18="X",P18="E"),1,0)</f>
        <v>0</v>
      </c>
      <c r="BJ18" s="207">
        <f>IF(K18=4,1,IF(BG18+BI18=2,1,0))</f>
        <v>1</v>
      </c>
      <c r="BK18" s="206">
        <f>IF(S18="X",1,0)</f>
        <v>0</v>
      </c>
      <c r="BL18" s="206">
        <f>IF(T18="X",1,0)</f>
        <v>1</v>
      </c>
      <c r="BM18" s="206">
        <f>IF(OR(V18="X",V18="P"),1,0)</f>
        <v>0</v>
      </c>
      <c r="BN18" s="206">
        <f>IF(W18="X",1,0)</f>
        <v>1</v>
      </c>
      <c r="BO18" s="206">
        <f>IF(X18="X",1,0)</f>
        <v>0</v>
      </c>
      <c r="BP18" s="206">
        <f>IF(OR(Y18="X",Y18="E"),1,0)</f>
        <v>1</v>
      </c>
      <c r="BQ18" s="206">
        <f>IF(G18="BA",1,IF(Z18="X",1,0))</f>
        <v>1</v>
      </c>
      <c r="BR18" s="206">
        <f>IF(AA18="X",1,0)</f>
        <v>0</v>
      </c>
      <c r="BS18" s="206">
        <f>IF(AB18="X",1,0)</f>
        <v>0</v>
      </c>
      <c r="BT18" s="206">
        <f>IF(OR(AC18="X",AC18="E"),1,0)</f>
        <v>0</v>
      </c>
      <c r="BU18" s="208">
        <f t="shared" si="32"/>
        <v>1</v>
      </c>
      <c r="BV18" s="209">
        <f t="shared" si="33"/>
        <v>3</v>
      </c>
      <c r="BW18" s="206">
        <f t="shared" si="34"/>
        <v>1</v>
      </c>
      <c r="BX18" s="206">
        <f>IF(AF18="X",1,0)</f>
        <v>0</v>
      </c>
      <c r="BY18" s="206">
        <f>IF(OR(AG18="X",AG18=1),1,0)</f>
        <v>0</v>
      </c>
      <c r="BZ18" s="206">
        <f>IF(AH18="X",1,0)</f>
        <v>0</v>
      </c>
      <c r="CA18" s="206">
        <f>IF(OR(AI18="X",AI18=1),1,0)</f>
        <v>0</v>
      </c>
      <c r="CB18" s="206">
        <f>IF(AJ18="X",1,0)</f>
        <v>0</v>
      </c>
      <c r="CC18" s="206">
        <f>IF(OR(AK18="X",AK18=1),1,0)</f>
        <v>0</v>
      </c>
      <c r="CD18" s="206">
        <f>IF(AL18="X",1,0)</f>
        <v>0</v>
      </c>
      <c r="CE18" s="206">
        <f>IF(OR(AM18="X",AM18=1),1,0)</f>
        <v>0</v>
      </c>
      <c r="CF18" s="206">
        <f>IF(AN18="X",1,0)</f>
        <v>0</v>
      </c>
      <c r="CG18" s="206">
        <f>IF(OR(AO18="X",AO18=1),1,0)</f>
        <v>0</v>
      </c>
      <c r="CH18" s="206">
        <f t="shared" si="35"/>
        <v>0</v>
      </c>
      <c r="CI18" s="206">
        <f t="shared" si="36"/>
        <v>0</v>
      </c>
      <c r="CJ18" s="210">
        <f t="shared" si="37"/>
        <v>3</v>
      </c>
      <c r="CK18" s="211" t="b">
        <f>IF(K18=1,IF(CJ18=10,1,0))</f>
        <v>0</v>
      </c>
      <c r="CL18" s="211">
        <f>IF(K18&gt;1,IF(CJ18=3,1,0))</f>
        <v>1</v>
      </c>
      <c r="CM18" s="212">
        <f t="shared" si="38"/>
        <v>1</v>
      </c>
      <c r="CN18" s="213"/>
      <c r="CO18" s="213"/>
      <c r="CP18" s="221"/>
      <c r="CQ18" s="221" t="b">
        <f>IF(G18="BP",IF(BB18&gt;0,1,0))</f>
        <v>0</v>
      </c>
      <c r="CR18" s="221" t="b">
        <f>IF(G18="BP",IF(BC18&gt;0,1,0))</f>
        <v>0</v>
      </c>
      <c r="CS18" s="222">
        <f t="shared" si="47"/>
        <v>0</v>
      </c>
      <c r="CT18" s="223" t="str">
        <f t="shared" si="39"/>
        <v/>
      </c>
      <c r="CU18" s="224" t="str">
        <f t="shared" si="40"/>
        <v/>
      </c>
      <c r="CV18" s="224" t="str">
        <f t="shared" si="41"/>
        <v/>
      </c>
      <c r="CW18" s="225" t="str">
        <f t="shared" si="42"/>
        <v/>
      </c>
      <c r="CX18" s="219"/>
      <c r="CY18" s="226"/>
      <c r="CZ18" s="206">
        <f>IF(AY18="NON",1,0)</f>
        <v>0</v>
      </c>
      <c r="DA18" s="206">
        <f>IF(AY18="OK",1,0)</f>
        <v>1</v>
      </c>
      <c r="DB18" s="206">
        <f>IF(AY18="",1,0)</f>
        <v>0</v>
      </c>
      <c r="DC18" s="206">
        <v>1</v>
      </c>
      <c r="DD18" s="206">
        <f t="shared" si="43"/>
        <v>1</v>
      </c>
      <c r="DE18" s="206">
        <f>IF(G18="BP",1,0)</f>
        <v>0</v>
      </c>
      <c r="DF18" s="206" t="b">
        <f>IF(DE18=1,IF(AY18="OK",1,0))</f>
        <v>0</v>
      </c>
      <c r="DG18" s="206" t="b">
        <f t="shared" si="44"/>
        <v>0</v>
      </c>
      <c r="DH18" s="206" t="b">
        <f>IF(DE18=1,IF(AY18="NON",1,0))</f>
        <v>0</v>
      </c>
      <c r="DI18" s="206" t="b">
        <f t="shared" si="45"/>
        <v>0</v>
      </c>
      <c r="DJ18" s="206"/>
      <c r="DK18" s="206">
        <f t="shared" si="46"/>
        <v>1</v>
      </c>
      <c r="EI18" s="206">
        <f>IF(AQ18&gt;0,1,0)</f>
        <v>1</v>
      </c>
      <c r="EJ18" s="206">
        <f>IF(AT18=0,0,1)</f>
        <v>0</v>
      </c>
    </row>
    <row r="19" spans="1:163" s="147" customFormat="1" ht="15" customHeight="1" thickBot="1" x14ac:dyDescent="0.3">
      <c r="A19" s="227"/>
      <c r="B19" s="117">
        <v>43376</v>
      </c>
      <c r="C19" s="118" t="str">
        <f t="shared" si="24"/>
        <v>002001</v>
      </c>
      <c r="D19" s="119" t="s">
        <v>43</v>
      </c>
      <c r="E19" s="120">
        <f t="shared" si="25"/>
        <v>8</v>
      </c>
      <c r="F19" s="121" t="s">
        <v>54</v>
      </c>
      <c r="G19" s="122" t="str">
        <f t="shared" si="26"/>
        <v>BP</v>
      </c>
      <c r="H19" s="123" t="s">
        <v>55</v>
      </c>
      <c r="I19" s="124"/>
      <c r="J19" s="125" t="s">
        <v>56</v>
      </c>
      <c r="K19" s="126">
        <v>1</v>
      </c>
      <c r="L19" s="127" t="s">
        <v>47</v>
      </c>
      <c r="M19" s="128"/>
      <c r="N19" s="129" t="s">
        <v>48</v>
      </c>
      <c r="O19" s="130" t="s">
        <v>48</v>
      </c>
      <c r="P19" s="131" t="s">
        <v>48</v>
      </c>
      <c r="Q19" s="132"/>
      <c r="R19" s="133"/>
      <c r="S19" s="134" t="s">
        <v>48</v>
      </c>
      <c r="T19" s="135" t="s">
        <v>48</v>
      </c>
      <c r="U19" s="136"/>
      <c r="V19" s="137" t="s">
        <v>57</v>
      </c>
      <c r="W19" s="138" t="s">
        <v>48</v>
      </c>
      <c r="X19" s="139"/>
      <c r="Y19" s="138" t="s">
        <v>58</v>
      </c>
      <c r="Z19" s="140"/>
      <c r="AA19" s="141" t="s">
        <v>48</v>
      </c>
      <c r="AB19" s="142"/>
      <c r="AC19" s="143" t="s">
        <v>48</v>
      </c>
      <c r="AD19" s="144"/>
      <c r="AE19" s="145" t="s">
        <v>48</v>
      </c>
      <c r="AF19" s="146"/>
      <c r="AG19" s="141" t="str">
        <f t="shared" si="27"/>
        <v>X</v>
      </c>
      <c r="AI19" s="141" t="str">
        <f t="shared" si="28"/>
        <v>X</v>
      </c>
      <c r="AK19" s="141" t="str">
        <f t="shared" si="29"/>
        <v>X</v>
      </c>
      <c r="AM19" s="141" t="str">
        <f t="shared" si="30"/>
        <v>X</v>
      </c>
      <c r="AO19" s="141" t="str">
        <f t="shared" si="31"/>
        <v>X</v>
      </c>
      <c r="AP19" s="148"/>
      <c r="AQ19" s="149">
        <v>43402</v>
      </c>
      <c r="AR19" s="150"/>
      <c r="AS19" s="151"/>
      <c r="AT19" s="152">
        <v>43528</v>
      </c>
      <c r="AU19" s="153"/>
      <c r="AV19" s="154"/>
      <c r="AW19" s="155"/>
      <c r="AX19" s="156"/>
      <c r="AY19" s="157" t="str">
        <f>IF(B19&gt;0,IF(CM19=0,"NON","OK"),"")</f>
        <v>OK</v>
      </c>
      <c r="AZ19" s="440" t="s">
        <v>131</v>
      </c>
      <c r="BA19" s="229" t="s">
        <v>48</v>
      </c>
      <c r="BB19" s="230">
        <v>43616</v>
      </c>
      <c r="BC19" s="231">
        <v>43563</v>
      </c>
      <c r="BD19" s="232"/>
      <c r="BE19" s="233"/>
      <c r="BF19" s="234">
        <f>IF(M19="X",1,0)</f>
        <v>0</v>
      </c>
      <c r="BG19" s="234">
        <f>IF(OR(N19="X",N19="E"),1,0)</f>
        <v>1</v>
      </c>
      <c r="BH19" s="234">
        <f>IF(O19="X",1,0)</f>
        <v>1</v>
      </c>
      <c r="BI19" s="234">
        <f>IF(OR(P19="X",P19="E"),1,0)</f>
        <v>1</v>
      </c>
      <c r="BJ19" s="235">
        <f>IF(K19=4,1,IF(BG19+BI19=2,1,0))</f>
        <v>1</v>
      </c>
      <c r="BK19" s="234">
        <f>IF(S19="X",1,0)</f>
        <v>1</v>
      </c>
      <c r="BL19" s="234">
        <f>IF(T19="X",1,0)</f>
        <v>1</v>
      </c>
      <c r="BM19" s="234">
        <f>IF(OR(V19="X",V19="P"),1,0)</f>
        <v>1</v>
      </c>
      <c r="BN19" s="234">
        <f>IF(W19="X",1,0)</f>
        <v>1</v>
      </c>
      <c r="BO19" s="234">
        <f>IF(X19="X",1,0)</f>
        <v>0</v>
      </c>
      <c r="BP19" s="234">
        <f>IF(OR(Y19="X",Y19="E"),1,0)</f>
        <v>1</v>
      </c>
      <c r="BQ19" s="234">
        <f>IF(G19="BA",1,IF(Z19="X",1,0))</f>
        <v>0</v>
      </c>
      <c r="BR19" s="234">
        <f>IF(AA19="X",1,0)</f>
        <v>1</v>
      </c>
      <c r="BS19" s="234">
        <f>IF(AB19="X",1,0)</f>
        <v>0</v>
      </c>
      <c r="BT19" s="234">
        <f>IF(OR(AC19="X",AC19="E"),1,0)</f>
        <v>1</v>
      </c>
      <c r="BU19" s="236">
        <f t="shared" si="32"/>
        <v>2</v>
      </c>
      <c r="BV19" s="237">
        <f t="shared" si="33"/>
        <v>5</v>
      </c>
      <c r="BW19" s="234">
        <f t="shared" si="34"/>
        <v>0</v>
      </c>
      <c r="BX19" s="234">
        <f>IF(AF19="X",1,0)</f>
        <v>0</v>
      </c>
      <c r="BY19" s="234">
        <f>IF(OR(AG19="X",AG19=1),1,0)</f>
        <v>1</v>
      </c>
      <c r="BZ19" s="234">
        <f>IF(AH19="X",1,0)</f>
        <v>0</v>
      </c>
      <c r="CA19" s="234">
        <f>IF(OR(AI19="X",AI19=1),1,0)</f>
        <v>1</v>
      </c>
      <c r="CB19" s="234">
        <f>IF(AJ19="X",1,0)</f>
        <v>0</v>
      </c>
      <c r="CC19" s="234">
        <f>IF(OR(AK19="X",AK19=1),1,0)</f>
        <v>1</v>
      </c>
      <c r="CD19" s="234">
        <f>IF(AL19="X",1,0)</f>
        <v>0</v>
      </c>
      <c r="CE19" s="234">
        <f>IF(OR(AM19="X",AM19=1),1,0)</f>
        <v>1</v>
      </c>
      <c r="CF19" s="234">
        <f>IF(AN19="X",1,0)</f>
        <v>0</v>
      </c>
      <c r="CG19" s="234">
        <f>IF(OR(AO19="X",AO19=1),1,0)</f>
        <v>1</v>
      </c>
      <c r="CH19" s="234">
        <f t="shared" si="35"/>
        <v>0</v>
      </c>
      <c r="CI19" s="234">
        <f t="shared" si="36"/>
        <v>5</v>
      </c>
      <c r="CJ19" s="238">
        <f t="shared" si="37"/>
        <v>10</v>
      </c>
      <c r="CK19" s="239">
        <f>IF(K19=1,IF(CJ19=10,1,0))</f>
        <v>1</v>
      </c>
      <c r="CL19" s="239" t="b">
        <f>IF(K19&gt;1,IF(CJ19=3,1,0))</f>
        <v>0</v>
      </c>
      <c r="CM19" s="240">
        <f t="shared" si="38"/>
        <v>1</v>
      </c>
      <c r="CN19" s="241"/>
      <c r="CO19" s="241"/>
      <c r="CP19" s="242"/>
      <c r="CQ19" s="242">
        <f>IF(G19="BP",IF(BB19&gt;0,1,0))</f>
        <v>1</v>
      </c>
      <c r="CR19" s="242">
        <f>IF(G19="BP",IF(BC19&gt;0,1,0))</f>
        <v>1</v>
      </c>
      <c r="CS19" s="243">
        <f t="shared" si="47"/>
        <v>0</v>
      </c>
      <c r="CT19" s="244" t="str">
        <f t="shared" si="39"/>
        <v/>
      </c>
      <c r="CU19" s="245" t="str">
        <f t="shared" si="40"/>
        <v/>
      </c>
      <c r="CV19" s="245" t="str">
        <f t="shared" si="41"/>
        <v/>
      </c>
      <c r="CW19" s="246" t="str">
        <f t="shared" si="42"/>
        <v/>
      </c>
      <c r="CX19" s="247"/>
      <c r="CY19" s="248"/>
      <c r="CZ19" s="234">
        <f>IF(AY19="NON",1,0)</f>
        <v>0</v>
      </c>
      <c r="DA19" s="234">
        <f>IF(AY19="OK",1,0)</f>
        <v>1</v>
      </c>
      <c r="DB19" s="234">
        <f>IF(AY19="",1,0)</f>
        <v>0</v>
      </c>
      <c r="DC19" s="234">
        <v>1</v>
      </c>
      <c r="DD19" s="234">
        <f t="shared" si="43"/>
        <v>1</v>
      </c>
      <c r="DE19" s="234">
        <f>IF(G19="BP",1,0)</f>
        <v>1</v>
      </c>
      <c r="DF19" s="234">
        <f>IF(DE19=1,IF(AY19="OK",1,0))</f>
        <v>1</v>
      </c>
      <c r="DG19" s="234">
        <f t="shared" si="44"/>
        <v>1</v>
      </c>
      <c r="DH19" s="234">
        <f>IF(DE19=1,IF(AY19="NON",1,0))</f>
        <v>0</v>
      </c>
      <c r="DI19" s="234">
        <f t="shared" si="45"/>
        <v>1</v>
      </c>
      <c r="DJ19" s="234"/>
      <c r="DK19" s="234">
        <f t="shared" si="46"/>
        <v>1</v>
      </c>
      <c r="DL19" s="238"/>
      <c r="DM19" s="238"/>
      <c r="DN19" s="238"/>
      <c r="DO19" s="238"/>
      <c r="DP19" s="238"/>
      <c r="DQ19" s="238"/>
      <c r="DR19" s="238"/>
      <c r="DS19" s="238"/>
      <c r="DT19" s="238"/>
      <c r="DU19" s="238"/>
      <c r="DV19" s="238"/>
      <c r="DW19" s="238"/>
      <c r="DX19" s="238"/>
      <c r="DY19" s="238"/>
      <c r="DZ19" s="238"/>
      <c r="EA19" s="238"/>
      <c r="EB19" s="238"/>
      <c r="EC19" s="238"/>
      <c r="ED19" s="238"/>
      <c r="EE19" s="238"/>
      <c r="EF19" s="238"/>
      <c r="EG19" s="238"/>
      <c r="EH19" s="238"/>
      <c r="EI19" s="234">
        <f>IF(AQ19&gt;0,1,0)</f>
        <v>1</v>
      </c>
      <c r="EJ19" s="234">
        <f>IF(AT19=0,0,1)</f>
        <v>1</v>
      </c>
      <c r="EK19" s="238"/>
      <c r="EL19" s="238"/>
      <c r="EM19" s="238"/>
      <c r="EN19" s="238"/>
      <c r="EO19" s="238"/>
      <c r="EP19" s="238"/>
      <c r="EQ19" s="238"/>
      <c r="ER19" s="238"/>
      <c r="ES19" s="238"/>
      <c r="ET19" s="238"/>
      <c r="EU19" s="238"/>
      <c r="EV19" s="238"/>
      <c r="EW19" s="238"/>
      <c r="EX19" s="238"/>
      <c r="EY19" s="238"/>
      <c r="EZ19" s="238"/>
      <c r="FA19" s="238"/>
      <c r="FB19" s="238"/>
      <c r="FC19" s="238"/>
      <c r="FD19" s="238"/>
      <c r="FE19" s="238"/>
      <c r="FF19" s="238"/>
      <c r="FG19" s="238"/>
    </row>
    <row r="20" spans="1:163" s="63" customFormat="1" ht="15" customHeight="1" thickTop="1" thickBot="1" x14ac:dyDescent="0.3">
      <c r="A20" s="199"/>
      <c r="B20" s="40">
        <v>43376</v>
      </c>
      <c r="C20" s="41" t="str">
        <f t="shared" si="24"/>
        <v>002001</v>
      </c>
      <c r="D20" s="42" t="s">
        <v>43</v>
      </c>
      <c r="E20" s="43">
        <f t="shared" si="25"/>
        <v>8</v>
      </c>
      <c r="F20" s="44" t="s">
        <v>54</v>
      </c>
      <c r="G20" s="81" t="str">
        <f t="shared" si="26"/>
        <v>BA</v>
      </c>
      <c r="H20" s="46"/>
      <c r="I20" s="82" t="s">
        <v>59</v>
      </c>
      <c r="J20" s="48" t="s">
        <v>60</v>
      </c>
      <c r="K20" s="49">
        <v>4</v>
      </c>
      <c r="L20" s="50"/>
      <c r="M20" s="51"/>
      <c r="N20" s="52" t="str">
        <f>IF(L20="N","X","")</f>
        <v/>
      </c>
      <c r="O20" s="53"/>
      <c r="P20" s="54" t="str">
        <f>IF(L20="N","X","")</f>
        <v/>
      </c>
      <c r="Q20" s="55"/>
      <c r="R20" s="56"/>
      <c r="S20" s="57" t="s">
        <v>48</v>
      </c>
      <c r="T20" s="58" t="s">
        <v>48</v>
      </c>
      <c r="U20" s="59"/>
      <c r="V20" s="84" t="s">
        <v>57</v>
      </c>
      <c r="W20" s="85" t="s">
        <v>48</v>
      </c>
      <c r="X20" s="86" t="s">
        <v>61</v>
      </c>
      <c r="Y20" s="85"/>
      <c r="AA20" s="64"/>
      <c r="AB20" s="65"/>
      <c r="AC20" s="66"/>
      <c r="AD20" s="67"/>
      <c r="AE20" s="68"/>
      <c r="AF20" s="69"/>
      <c r="AG20" s="70" t="str">
        <f t="shared" si="27"/>
        <v/>
      </c>
      <c r="AI20" s="70" t="str">
        <f t="shared" si="28"/>
        <v/>
      </c>
      <c r="AK20" s="70" t="str">
        <f t="shared" si="29"/>
        <v/>
      </c>
      <c r="AM20" s="70" t="str">
        <f t="shared" si="30"/>
        <v/>
      </c>
      <c r="AO20" s="70" t="str">
        <f t="shared" si="31"/>
        <v/>
      </c>
      <c r="AP20" s="71"/>
      <c r="AQ20" s="72">
        <v>43402</v>
      </c>
      <c r="AR20" s="73"/>
      <c r="AS20" s="74"/>
      <c r="AT20" s="75"/>
      <c r="AU20" s="76"/>
      <c r="AV20" s="77"/>
      <c r="AW20" s="78"/>
      <c r="AX20" s="79"/>
      <c r="AY20" s="80" t="str">
        <f>IF(B20&gt;0,IF(CM20=0,"NON","OK"),"")</f>
        <v>NON</v>
      </c>
      <c r="AZ20" s="200"/>
      <c r="BA20" s="201" t="s">
        <v>48</v>
      </c>
      <c r="BB20" s="202">
        <v>43617</v>
      </c>
      <c r="BC20" s="203">
        <v>43563</v>
      </c>
      <c r="BD20" s="204"/>
      <c r="BE20" s="205"/>
      <c r="BF20" s="206">
        <f>IF(M20="X",1,0)</f>
        <v>0</v>
      </c>
      <c r="BG20" s="206">
        <f>IF(OR(N20="X",N20="E"),1,0)</f>
        <v>0</v>
      </c>
      <c r="BH20" s="206">
        <f>IF(O20="X",1,0)</f>
        <v>0</v>
      </c>
      <c r="BI20" s="206">
        <f>IF(OR(P20="X",P20="E"),1,0)</f>
        <v>0</v>
      </c>
      <c r="BJ20" s="207">
        <f>IF(K20=4,1,IF(BG20+BI20=2,1,0))</f>
        <v>1</v>
      </c>
      <c r="BK20" s="206">
        <f>IF(S20="X",1,0)</f>
        <v>1</v>
      </c>
      <c r="BL20" s="206">
        <f>IF(T20="X",1,0)</f>
        <v>1</v>
      </c>
      <c r="BM20" s="206">
        <f>IF(OR(V20="X",V20="P"),1,0)</f>
        <v>1</v>
      </c>
      <c r="BN20" s="206">
        <f>IF(W20="X",1,0)</f>
        <v>1</v>
      </c>
      <c r="BO20" s="206">
        <f>IF(X20="X",1,0)</f>
        <v>1</v>
      </c>
      <c r="BP20" s="206">
        <f>IF(OR(Y20="X",Y20="E"),1,0)</f>
        <v>0</v>
      </c>
      <c r="BQ20" s="206">
        <f>IF(G20="BA",1,IF(Z20="X",1,0))</f>
        <v>1</v>
      </c>
      <c r="BR20" s="206">
        <f>IF(AA20="X",1,0)</f>
        <v>0</v>
      </c>
      <c r="BS20" s="206">
        <f>IF(AB20="X",1,0)</f>
        <v>0</v>
      </c>
      <c r="BT20" s="206">
        <f>IF(OR(AC20="X",AC20="E"),1,0)</f>
        <v>0</v>
      </c>
      <c r="BU20" s="208">
        <f t="shared" si="32"/>
        <v>4</v>
      </c>
      <c r="BV20" s="209">
        <f t="shared" si="33"/>
        <v>2</v>
      </c>
      <c r="BW20" s="206">
        <f t="shared" si="34"/>
        <v>1</v>
      </c>
      <c r="BX20" s="206">
        <f>IF(AF20="X",1,0)</f>
        <v>0</v>
      </c>
      <c r="BY20" s="206">
        <f>IF(OR(AG20="X",AG20=1),1,0)</f>
        <v>0</v>
      </c>
      <c r="BZ20" s="206">
        <f>IF(AH20="X",1,0)</f>
        <v>0</v>
      </c>
      <c r="CA20" s="206">
        <f>IF(OR(AI20="X",AI20=1),1,0)</f>
        <v>0</v>
      </c>
      <c r="CB20" s="206">
        <f>IF(AJ20="X",1,0)</f>
        <v>0</v>
      </c>
      <c r="CC20" s="206">
        <f>IF(OR(AK20="X",AK20=1),1,0)</f>
        <v>0</v>
      </c>
      <c r="CD20" s="206">
        <f>IF(AL20="X",1,0)</f>
        <v>0</v>
      </c>
      <c r="CE20" s="206">
        <f>IF(OR(AM20="X",AM20=1),1,0)</f>
        <v>0</v>
      </c>
      <c r="CF20" s="206">
        <f>IF(AN20="X",1,0)</f>
        <v>0</v>
      </c>
      <c r="CG20" s="206">
        <f>IF(OR(AO20="X",AO20=1),1,0)</f>
        <v>0</v>
      </c>
      <c r="CH20" s="206">
        <f t="shared" si="35"/>
        <v>0</v>
      </c>
      <c r="CI20" s="206">
        <f t="shared" si="36"/>
        <v>0</v>
      </c>
      <c r="CJ20" s="210">
        <f t="shared" si="37"/>
        <v>2</v>
      </c>
      <c r="CK20" s="211" t="b">
        <f>IF(K20=1,IF(CJ20=10,1,0))</f>
        <v>0</v>
      </c>
      <c r="CL20" s="211">
        <f>IF(K20&gt;1,IF(CJ20=3,1,0))</f>
        <v>0</v>
      </c>
      <c r="CM20" s="212">
        <f t="shared" si="38"/>
        <v>0</v>
      </c>
      <c r="CN20" s="213"/>
      <c r="CO20" s="213"/>
      <c r="CP20" s="214"/>
      <c r="CQ20" s="214" t="b">
        <f>IF(G20="BP",IF(BB20&gt;0,1,0))</f>
        <v>0</v>
      </c>
      <c r="CR20" s="214" t="b">
        <f>IF(G20="BP",IF(BC20&gt;0,1,0))</f>
        <v>0</v>
      </c>
      <c r="CS20" s="215">
        <f t="shared" si="47"/>
        <v>0</v>
      </c>
      <c r="CT20" s="216" t="str">
        <f t="shared" si="39"/>
        <v/>
      </c>
      <c r="CU20" s="217" t="str">
        <f t="shared" si="40"/>
        <v/>
      </c>
      <c r="CV20" s="217" t="str">
        <f t="shared" si="41"/>
        <v/>
      </c>
      <c r="CW20" s="218" t="str">
        <f t="shared" si="42"/>
        <v/>
      </c>
      <c r="CX20" s="219"/>
      <c r="CY20" s="220"/>
      <c r="CZ20" s="206">
        <f>IF(AY20="NON",1,0)</f>
        <v>1</v>
      </c>
      <c r="DA20" s="206">
        <f>IF(AY20="OK",1,0)</f>
        <v>0</v>
      </c>
      <c r="DB20" s="206">
        <f>IF(AY20="",1,0)</f>
        <v>0</v>
      </c>
      <c r="DC20" s="206">
        <v>1</v>
      </c>
      <c r="DD20" s="206">
        <f t="shared" si="43"/>
        <v>1</v>
      </c>
      <c r="DE20" s="206">
        <f>IF(G20="BP",1,0)</f>
        <v>0</v>
      </c>
      <c r="DF20" s="206" t="b">
        <f>IF(DE20=1,IF(AY20="OK",1,0))</f>
        <v>0</v>
      </c>
      <c r="DG20" s="206" t="b">
        <f t="shared" si="44"/>
        <v>0</v>
      </c>
      <c r="DH20" s="206" t="b">
        <f>IF(DE20=1,IF(AY20="NON",1,0))</f>
        <v>0</v>
      </c>
      <c r="DI20" s="206" t="b">
        <f t="shared" si="45"/>
        <v>0</v>
      </c>
      <c r="DJ20" s="206"/>
      <c r="DK20" s="206">
        <f t="shared" si="46"/>
        <v>1</v>
      </c>
      <c r="DL20" s="210"/>
      <c r="DM20" s="210"/>
      <c r="DN20" s="210"/>
      <c r="DO20" s="210"/>
      <c r="DP20" s="210"/>
      <c r="DQ20" s="210"/>
      <c r="DR20" s="210"/>
      <c r="DS20" s="210"/>
      <c r="DT20" s="210"/>
      <c r="DU20" s="210"/>
      <c r="DV20" s="210"/>
      <c r="DW20" s="210"/>
      <c r="DX20" s="210"/>
      <c r="DY20" s="210"/>
      <c r="DZ20" s="210"/>
      <c r="EA20" s="210"/>
      <c r="EB20" s="210"/>
      <c r="EC20" s="210"/>
      <c r="ED20" s="210"/>
      <c r="EE20" s="210"/>
      <c r="EF20" s="210"/>
      <c r="EG20" s="210"/>
      <c r="EH20" s="210"/>
      <c r="EI20" s="206">
        <f>IF(AQ20&gt;0,1,0)</f>
        <v>1</v>
      </c>
      <c r="EJ20" s="206">
        <f>IF(AT20=0,0,1)</f>
        <v>0</v>
      </c>
      <c r="EK20" s="210"/>
      <c r="EL20" s="210"/>
      <c r="EM20" s="210"/>
      <c r="EN20" s="210"/>
      <c r="EO20" s="210"/>
      <c r="EP20" s="210"/>
      <c r="EQ20" s="210"/>
      <c r="ER20" s="210"/>
    </row>
    <row r="21" spans="1:163" s="63" customFormat="1" ht="15" customHeight="1" thickTop="1" thickBot="1" x14ac:dyDescent="0.3">
      <c r="A21" s="199"/>
      <c r="B21" s="40">
        <v>43376</v>
      </c>
      <c r="C21" s="41" t="str">
        <f t="shared" si="24"/>
        <v>002001</v>
      </c>
      <c r="D21" s="158" t="s">
        <v>43</v>
      </c>
      <c r="E21" s="43">
        <f t="shared" si="25"/>
        <v>8</v>
      </c>
      <c r="F21" s="159" t="s">
        <v>54</v>
      </c>
      <c r="G21" s="81" t="str">
        <f t="shared" si="26"/>
        <v>BA</v>
      </c>
      <c r="H21" s="160"/>
      <c r="I21" s="161" t="s">
        <v>62</v>
      </c>
      <c r="J21" s="83" t="s">
        <v>63</v>
      </c>
      <c r="K21" s="49">
        <v>4</v>
      </c>
      <c r="L21" s="50"/>
      <c r="M21" s="51"/>
      <c r="N21" s="52" t="str">
        <f>IF(L21="N","X","")</f>
        <v/>
      </c>
      <c r="O21" s="53"/>
      <c r="P21" s="54" t="str">
        <f>IF(L21="N","X","")</f>
        <v/>
      </c>
      <c r="Q21" s="55"/>
      <c r="R21" s="56"/>
      <c r="S21" s="57" t="s">
        <v>48</v>
      </c>
      <c r="T21" s="58" t="s">
        <v>48</v>
      </c>
      <c r="U21" s="59"/>
      <c r="V21" s="84" t="s">
        <v>57</v>
      </c>
      <c r="W21" s="85" t="s">
        <v>48</v>
      </c>
      <c r="X21" s="86"/>
      <c r="Y21" s="85" t="s">
        <v>58</v>
      </c>
      <c r="AA21" s="64"/>
      <c r="AB21" s="65"/>
      <c r="AC21" s="66"/>
      <c r="AD21" s="67"/>
      <c r="AE21" s="68"/>
      <c r="AF21" s="69"/>
      <c r="AG21" s="70" t="str">
        <f t="shared" si="27"/>
        <v/>
      </c>
      <c r="AI21" s="70" t="str">
        <f t="shared" si="28"/>
        <v/>
      </c>
      <c r="AK21" s="70" t="str">
        <f t="shared" si="29"/>
        <v/>
      </c>
      <c r="AM21" s="70" t="str">
        <f t="shared" si="30"/>
        <v/>
      </c>
      <c r="AO21" s="70" t="str">
        <f t="shared" si="31"/>
        <v/>
      </c>
      <c r="AP21" s="71"/>
      <c r="AQ21" s="72">
        <v>43402</v>
      </c>
      <c r="AR21" s="73"/>
      <c r="AS21" s="74"/>
      <c r="AT21" s="75"/>
      <c r="AU21" s="76"/>
      <c r="AV21" s="77"/>
      <c r="AW21" s="78"/>
      <c r="AX21" s="79"/>
      <c r="AY21" s="80" t="str">
        <f>IF(B21&gt;0,IF(CM21=0,"NON","OK"),"")</f>
        <v>OK</v>
      </c>
      <c r="AZ21" s="200"/>
      <c r="BA21" s="201" t="s">
        <v>48</v>
      </c>
      <c r="BB21" s="202">
        <v>43618</v>
      </c>
      <c r="BC21" s="203">
        <v>43563</v>
      </c>
      <c r="BD21" s="204"/>
      <c r="BE21" s="205"/>
      <c r="BF21" s="206">
        <f>IF(M21="X",1,0)</f>
        <v>0</v>
      </c>
      <c r="BG21" s="206">
        <f>IF(OR(N21="X",N21="E"),1,0)</f>
        <v>0</v>
      </c>
      <c r="BH21" s="206">
        <f>IF(O21="X",1,0)</f>
        <v>0</v>
      </c>
      <c r="BI21" s="206">
        <f>IF(OR(P21="X",P21="E"),1,0)</f>
        <v>0</v>
      </c>
      <c r="BJ21" s="207">
        <f>IF(K21=4,1,IF(BG21+BI21=2,1,0))</f>
        <v>1</v>
      </c>
      <c r="BK21" s="206">
        <f>IF(S21="X",1,0)</f>
        <v>1</v>
      </c>
      <c r="BL21" s="206">
        <f>IF(T21="X",1,0)</f>
        <v>1</v>
      </c>
      <c r="BM21" s="206">
        <f>IF(OR(V21="X",V21="P"),1,0)</f>
        <v>1</v>
      </c>
      <c r="BN21" s="206">
        <f>IF(W21="X",1,0)</f>
        <v>1</v>
      </c>
      <c r="BO21" s="206">
        <f>IF(X21="X",1,0)</f>
        <v>0</v>
      </c>
      <c r="BP21" s="206">
        <f>IF(OR(Y21="X",Y21="E"),1,0)</f>
        <v>1</v>
      </c>
      <c r="BQ21" s="206">
        <f>IF(G21="BA",1,IF(Z21="X",1,0))</f>
        <v>1</v>
      </c>
      <c r="BR21" s="206">
        <f>IF(AA21="X",1,0)</f>
        <v>0</v>
      </c>
      <c r="BS21" s="206">
        <f>IF(AB21="X",1,0)</f>
        <v>0</v>
      </c>
      <c r="BT21" s="206">
        <f>IF(OR(AC21="X",AC21="E"),1,0)</f>
        <v>0</v>
      </c>
      <c r="BU21" s="208">
        <f t="shared" si="32"/>
        <v>3</v>
      </c>
      <c r="BV21" s="209">
        <f t="shared" si="33"/>
        <v>3</v>
      </c>
      <c r="BW21" s="206">
        <f t="shared" si="34"/>
        <v>1</v>
      </c>
      <c r="BX21" s="206">
        <f>IF(AF21="X",1,0)</f>
        <v>0</v>
      </c>
      <c r="BY21" s="206">
        <f>IF(OR(AG21="X",AG21=1),1,0)</f>
        <v>0</v>
      </c>
      <c r="BZ21" s="206">
        <f>IF(AH21="X",1,0)</f>
        <v>0</v>
      </c>
      <c r="CA21" s="206">
        <f>IF(OR(AI21="X",AI21=1),1,0)</f>
        <v>0</v>
      </c>
      <c r="CB21" s="206">
        <f>IF(AJ21="X",1,0)</f>
        <v>0</v>
      </c>
      <c r="CC21" s="206">
        <f>IF(OR(AK21="X",AK21=1),1,0)</f>
        <v>0</v>
      </c>
      <c r="CD21" s="206">
        <f>IF(AL21="X",1,0)</f>
        <v>0</v>
      </c>
      <c r="CE21" s="206">
        <f>IF(OR(AM21="X",AM21=1),1,0)</f>
        <v>0</v>
      </c>
      <c r="CF21" s="206">
        <f>IF(AN21="X",1,0)</f>
        <v>0</v>
      </c>
      <c r="CG21" s="206">
        <f>IF(OR(AO21="X",AO21=1),1,0)</f>
        <v>0</v>
      </c>
      <c r="CH21" s="206">
        <f t="shared" si="35"/>
        <v>0</v>
      </c>
      <c r="CI21" s="206">
        <f t="shared" si="36"/>
        <v>0</v>
      </c>
      <c r="CJ21" s="210">
        <f t="shared" si="37"/>
        <v>3</v>
      </c>
      <c r="CK21" s="211" t="b">
        <f>IF(K21=1,IF(CJ21=10,1,0))</f>
        <v>0</v>
      </c>
      <c r="CL21" s="211">
        <f>IF(K21&gt;1,IF(CJ21=3,1,0))</f>
        <v>1</v>
      </c>
      <c r="CM21" s="212">
        <f t="shared" si="38"/>
        <v>1</v>
      </c>
      <c r="CN21" s="213"/>
      <c r="CO21" s="213"/>
      <c r="CP21" s="214"/>
      <c r="CQ21" s="214" t="b">
        <f>IF(G21="BP",IF(BB21&gt;0,1,0))</f>
        <v>0</v>
      </c>
      <c r="CR21" s="214" t="b">
        <f>IF(G21="BP",IF(BC21&gt;0,1,0))</f>
        <v>0</v>
      </c>
      <c r="CS21" s="215">
        <f t="shared" si="47"/>
        <v>0</v>
      </c>
      <c r="CT21" s="216" t="str">
        <f t="shared" si="39"/>
        <v/>
      </c>
      <c r="CU21" s="217" t="str">
        <f t="shared" si="40"/>
        <v/>
      </c>
      <c r="CV21" s="217" t="str">
        <f t="shared" si="41"/>
        <v/>
      </c>
      <c r="CW21" s="218" t="str">
        <f t="shared" si="42"/>
        <v/>
      </c>
      <c r="CX21" s="219"/>
      <c r="CY21" s="220"/>
      <c r="CZ21" s="206">
        <f>IF(AY21="NON",1,0)</f>
        <v>0</v>
      </c>
      <c r="DA21" s="206">
        <f>IF(AY21="OK",1,0)</f>
        <v>1</v>
      </c>
      <c r="DB21" s="206">
        <f>IF(AY21="",1,0)</f>
        <v>0</v>
      </c>
      <c r="DC21" s="206">
        <v>1</v>
      </c>
      <c r="DD21" s="206">
        <f t="shared" si="43"/>
        <v>1</v>
      </c>
      <c r="DE21" s="206">
        <f>IF(G21="BP",1,0)</f>
        <v>0</v>
      </c>
      <c r="DF21" s="206" t="b">
        <f>IF(DE21=1,IF(AY21="OK",1,0))</f>
        <v>0</v>
      </c>
      <c r="DG21" s="206" t="b">
        <f t="shared" si="44"/>
        <v>0</v>
      </c>
      <c r="DH21" s="206" t="b">
        <f>IF(DE21=1,IF(AY21="NON",1,0))</f>
        <v>0</v>
      </c>
      <c r="DI21" s="206" t="b">
        <f t="shared" si="45"/>
        <v>0</v>
      </c>
      <c r="DJ21" s="206"/>
      <c r="DK21" s="206">
        <f t="shared" si="46"/>
        <v>1</v>
      </c>
      <c r="DL21" s="210"/>
      <c r="DM21" s="210"/>
      <c r="DN21" s="210"/>
      <c r="DO21" s="210"/>
      <c r="DP21" s="210"/>
      <c r="DQ21" s="210"/>
      <c r="DR21" s="210"/>
      <c r="DS21" s="210"/>
      <c r="DT21" s="210"/>
      <c r="DU21" s="210"/>
      <c r="DV21" s="210"/>
      <c r="DW21" s="210"/>
      <c r="DX21" s="210"/>
      <c r="DY21" s="210"/>
      <c r="DZ21" s="210"/>
      <c r="EA21" s="210"/>
      <c r="EB21" s="210"/>
      <c r="EC21" s="210"/>
      <c r="ED21" s="210"/>
      <c r="EE21" s="210"/>
      <c r="EF21" s="210"/>
      <c r="EG21" s="210"/>
      <c r="EH21" s="210"/>
      <c r="EI21" s="206">
        <f>IF(AQ21&gt;0,1,0)</f>
        <v>1</v>
      </c>
      <c r="EJ21" s="206">
        <f>IF(AT21=0,0,1)</f>
        <v>0</v>
      </c>
      <c r="EK21" s="210"/>
      <c r="EL21" s="210"/>
      <c r="EM21" s="210"/>
      <c r="EN21" s="210"/>
      <c r="EO21" s="210"/>
      <c r="EP21" s="210"/>
      <c r="EQ21" s="210"/>
      <c r="ER21" s="210"/>
    </row>
    <row r="22" spans="1:163" s="63" customFormat="1" ht="15" customHeight="1" thickTop="1" thickBot="1" x14ac:dyDescent="0.3">
      <c r="A22" s="199"/>
      <c r="B22" s="87">
        <v>43376</v>
      </c>
      <c r="C22" s="41" t="str">
        <f t="shared" si="24"/>
        <v>002001</v>
      </c>
      <c r="D22" s="162" t="s">
        <v>43</v>
      </c>
      <c r="E22" s="89">
        <f t="shared" si="25"/>
        <v>8</v>
      </c>
      <c r="F22" s="163" t="s">
        <v>54</v>
      </c>
      <c r="G22" s="91" t="str">
        <f t="shared" si="26"/>
        <v>BA</v>
      </c>
      <c r="H22" s="164"/>
      <c r="I22" s="165" t="s">
        <v>64</v>
      </c>
      <c r="J22" s="94" t="s">
        <v>65</v>
      </c>
      <c r="K22" s="95">
        <v>4</v>
      </c>
      <c r="L22" s="96"/>
      <c r="M22" s="97"/>
      <c r="N22" s="98" t="str">
        <f>IF(L22="N","X","")</f>
        <v/>
      </c>
      <c r="O22" s="99"/>
      <c r="P22" s="100" t="str">
        <f>IF(L22="N","X","")</f>
        <v/>
      </c>
      <c r="Q22" s="55"/>
      <c r="R22" s="101"/>
      <c r="S22" s="102" t="s">
        <v>48</v>
      </c>
      <c r="T22" s="103" t="s">
        <v>48</v>
      </c>
      <c r="U22" s="59"/>
      <c r="V22" s="104" t="s">
        <v>57</v>
      </c>
      <c r="W22" s="105" t="s">
        <v>48</v>
      </c>
      <c r="X22" s="106"/>
      <c r="Y22" s="105" t="s">
        <v>58</v>
      </c>
      <c r="AA22" s="107"/>
      <c r="AB22" s="65"/>
      <c r="AC22" s="108"/>
      <c r="AD22" s="67"/>
      <c r="AE22" s="68"/>
      <c r="AF22" s="109"/>
      <c r="AG22" s="110" t="str">
        <f t="shared" si="27"/>
        <v/>
      </c>
      <c r="AI22" s="110" t="str">
        <f t="shared" si="28"/>
        <v/>
      </c>
      <c r="AK22" s="110" t="str">
        <f t="shared" si="29"/>
        <v/>
      </c>
      <c r="AM22" s="110" t="str">
        <f t="shared" si="30"/>
        <v/>
      </c>
      <c r="AO22" s="110" t="str">
        <f t="shared" si="31"/>
        <v/>
      </c>
      <c r="AP22" s="71"/>
      <c r="AQ22" s="111">
        <v>43402</v>
      </c>
      <c r="AR22" s="112"/>
      <c r="AS22" s="113"/>
      <c r="AT22" s="114"/>
      <c r="AU22" s="115"/>
      <c r="AV22" s="77"/>
      <c r="AW22" s="78"/>
      <c r="AX22" s="79"/>
      <c r="AY22" s="116" t="str">
        <f>IF(B22&gt;0,IF(CM22=0,"NON","OK"),"")</f>
        <v>OK</v>
      </c>
      <c r="AZ22" s="200"/>
      <c r="BA22" s="201" t="s">
        <v>48</v>
      </c>
      <c r="BB22" s="202">
        <v>43619</v>
      </c>
      <c r="BC22" s="203">
        <v>43563</v>
      </c>
      <c r="BD22" s="204"/>
      <c r="BE22" s="205"/>
      <c r="BF22" s="206">
        <f>IF(M22="X",1,0)</f>
        <v>0</v>
      </c>
      <c r="BG22" s="206">
        <f>IF(OR(N22="X",N22="E"),1,0)</f>
        <v>0</v>
      </c>
      <c r="BH22" s="206">
        <f>IF(O22="X",1,0)</f>
        <v>0</v>
      </c>
      <c r="BI22" s="206">
        <f>IF(OR(P22="X",P22="E"),1,0)</f>
        <v>0</v>
      </c>
      <c r="BJ22" s="207">
        <f>IF(K22=4,1,IF(BG22+BI22=2,1,0))</f>
        <v>1</v>
      </c>
      <c r="BK22" s="206">
        <f>IF(S22="X",1,0)</f>
        <v>1</v>
      </c>
      <c r="BL22" s="206">
        <f>IF(T22="X",1,0)</f>
        <v>1</v>
      </c>
      <c r="BM22" s="206">
        <f>IF(OR(V22="X",V22="P"),1,0)</f>
        <v>1</v>
      </c>
      <c r="BN22" s="206">
        <f>IF(W22="X",1,0)</f>
        <v>1</v>
      </c>
      <c r="BO22" s="206">
        <f>IF(X22="X",1,0)</f>
        <v>0</v>
      </c>
      <c r="BP22" s="206">
        <f>IF(OR(Y22="X",Y22="E"),1,0)</f>
        <v>1</v>
      </c>
      <c r="BQ22" s="206">
        <f>IF(G22="BA",1,IF(Z22="X",1,0))</f>
        <v>1</v>
      </c>
      <c r="BR22" s="206">
        <f>IF(AA22="X",1,0)</f>
        <v>0</v>
      </c>
      <c r="BS22" s="206">
        <f>IF(AB22="X",1,0)</f>
        <v>0</v>
      </c>
      <c r="BT22" s="206">
        <f>IF(OR(AC22="X",AC22="E"),1,0)</f>
        <v>0</v>
      </c>
      <c r="BU22" s="208">
        <f t="shared" si="32"/>
        <v>3</v>
      </c>
      <c r="BV22" s="209">
        <f t="shared" si="33"/>
        <v>3</v>
      </c>
      <c r="BW22" s="206">
        <f t="shared" si="34"/>
        <v>1</v>
      </c>
      <c r="BX22" s="206">
        <f>IF(AF22="X",1,0)</f>
        <v>0</v>
      </c>
      <c r="BY22" s="206">
        <f>IF(OR(AG22="X",AG22=1),1,0)</f>
        <v>0</v>
      </c>
      <c r="BZ22" s="206">
        <f>IF(AH22="X",1,0)</f>
        <v>0</v>
      </c>
      <c r="CA22" s="206">
        <f>IF(OR(AI22="X",AI22=1),1,0)</f>
        <v>0</v>
      </c>
      <c r="CB22" s="206">
        <f>IF(AJ22="X",1,0)</f>
        <v>0</v>
      </c>
      <c r="CC22" s="206">
        <f>IF(OR(AK22="X",AK22=1),1,0)</f>
        <v>0</v>
      </c>
      <c r="CD22" s="206">
        <f>IF(AL22="X",1,0)</f>
        <v>0</v>
      </c>
      <c r="CE22" s="206">
        <f>IF(OR(AM22="X",AM22=1),1,0)</f>
        <v>0</v>
      </c>
      <c r="CF22" s="206">
        <f>IF(AN22="X",1,0)</f>
        <v>0</v>
      </c>
      <c r="CG22" s="206">
        <f>IF(OR(AO22="X",AO22=1),1,0)</f>
        <v>0</v>
      </c>
      <c r="CH22" s="206">
        <f t="shared" si="35"/>
        <v>0</v>
      </c>
      <c r="CI22" s="206">
        <f t="shared" si="36"/>
        <v>0</v>
      </c>
      <c r="CJ22" s="210">
        <f t="shared" si="37"/>
        <v>3</v>
      </c>
      <c r="CK22" s="211" t="b">
        <f>IF(K22=1,IF(CJ22=10,1,0))</f>
        <v>0</v>
      </c>
      <c r="CL22" s="211">
        <f>IF(K22&gt;1,IF(CJ22=3,1,0))</f>
        <v>1</v>
      </c>
      <c r="CM22" s="212">
        <f t="shared" si="38"/>
        <v>1</v>
      </c>
      <c r="CN22" s="213"/>
      <c r="CO22" s="213"/>
      <c r="CP22" s="221"/>
      <c r="CQ22" s="221" t="b">
        <f>IF(G22="BP",IF(BB22&gt;0,1,0))</f>
        <v>0</v>
      </c>
      <c r="CR22" s="221" t="b">
        <f>IF(G22="BP",IF(BC22&gt;0,1,0))</f>
        <v>0</v>
      </c>
      <c r="CS22" s="222">
        <f t="shared" si="47"/>
        <v>0</v>
      </c>
      <c r="CT22" s="223" t="str">
        <f t="shared" si="39"/>
        <v/>
      </c>
      <c r="CU22" s="224" t="str">
        <f t="shared" si="40"/>
        <v/>
      </c>
      <c r="CV22" s="224" t="str">
        <f t="shared" si="41"/>
        <v/>
      </c>
      <c r="CW22" s="225" t="str">
        <f t="shared" si="42"/>
        <v/>
      </c>
      <c r="CX22" s="219"/>
      <c r="CY22" s="226"/>
      <c r="CZ22" s="206">
        <f>IF(AY22="NON",1,0)</f>
        <v>0</v>
      </c>
      <c r="DA22" s="206">
        <f>IF(AY22="OK",1,0)</f>
        <v>1</v>
      </c>
      <c r="DB22" s="206">
        <f>IF(AY22="",1,0)</f>
        <v>0</v>
      </c>
      <c r="DC22" s="206">
        <v>1</v>
      </c>
      <c r="DD22" s="206">
        <f t="shared" si="43"/>
        <v>1</v>
      </c>
      <c r="DE22" s="206">
        <f>IF(G22="BP",1,0)</f>
        <v>0</v>
      </c>
      <c r="DF22" s="206" t="b">
        <f>IF(DE22=1,IF(AY22="OK",1,0))</f>
        <v>0</v>
      </c>
      <c r="DG22" s="206" t="b">
        <f t="shared" si="44"/>
        <v>0</v>
      </c>
      <c r="DH22" s="206" t="b">
        <f>IF(DE22=1,IF(AY22="NON",1,0))</f>
        <v>0</v>
      </c>
      <c r="DI22" s="206" t="b">
        <f t="shared" si="45"/>
        <v>0</v>
      </c>
      <c r="DJ22" s="206"/>
      <c r="DK22" s="206">
        <f t="shared" si="46"/>
        <v>1</v>
      </c>
      <c r="DL22" s="210"/>
      <c r="DM22" s="210"/>
      <c r="DN22" s="210"/>
      <c r="DO22" s="210"/>
      <c r="DP22" s="210"/>
      <c r="DQ22" s="210"/>
      <c r="DR22" s="210"/>
      <c r="DS22" s="210"/>
      <c r="DT22" s="210"/>
      <c r="DU22" s="210"/>
      <c r="DV22" s="210"/>
      <c r="DW22" s="210"/>
      <c r="DX22" s="210"/>
      <c r="DY22" s="210"/>
      <c r="DZ22" s="210"/>
      <c r="EA22" s="210"/>
      <c r="EB22" s="210"/>
      <c r="EC22" s="210"/>
      <c r="ED22" s="210"/>
      <c r="EE22" s="210"/>
      <c r="EF22" s="210"/>
      <c r="EG22" s="210"/>
      <c r="EH22" s="210"/>
      <c r="EI22" s="206">
        <f>IF(AQ22&gt;0,1,0)</f>
        <v>1</v>
      </c>
      <c r="EJ22" s="206">
        <f>IF(AT22=0,0,1)</f>
        <v>0</v>
      </c>
      <c r="EK22" s="210"/>
      <c r="EL22" s="210"/>
      <c r="EM22" s="210"/>
      <c r="EN22" s="210"/>
      <c r="EO22" s="210"/>
      <c r="EP22" s="210"/>
      <c r="EQ22" s="210"/>
      <c r="ER22" s="210"/>
    </row>
    <row r="23" spans="1:163" s="272" customFormat="1" ht="15" customHeight="1" thickBot="1" x14ac:dyDescent="0.3">
      <c r="A23" s="249"/>
      <c r="B23" s="250">
        <v>43376</v>
      </c>
      <c r="C23" s="251" t="str">
        <f t="shared" si="24"/>
        <v>002001</v>
      </c>
      <c r="D23" s="252" t="s">
        <v>43</v>
      </c>
      <c r="E23" s="253">
        <f t="shared" si="25"/>
        <v>2</v>
      </c>
      <c r="F23" s="254" t="s">
        <v>119</v>
      </c>
      <c r="G23" s="255" t="str">
        <f t="shared" si="26"/>
        <v>BP</v>
      </c>
      <c r="H23" s="256" t="s">
        <v>120</v>
      </c>
      <c r="I23" s="257"/>
      <c r="J23" s="258" t="s">
        <v>121</v>
      </c>
      <c r="K23" s="259">
        <v>1</v>
      </c>
      <c r="L23" s="260" t="s">
        <v>47</v>
      </c>
      <c r="M23" s="261"/>
      <c r="N23" s="262" t="s">
        <v>48</v>
      </c>
      <c r="O23" s="263" t="s">
        <v>48</v>
      </c>
      <c r="P23" s="264" t="s">
        <v>48</v>
      </c>
      <c r="Q23" s="265"/>
      <c r="R23" s="266"/>
      <c r="S23" s="267"/>
      <c r="T23" s="268" t="s">
        <v>48</v>
      </c>
      <c r="U23" s="269"/>
      <c r="V23" s="267" t="s">
        <v>57</v>
      </c>
      <c r="W23" s="270" t="s">
        <v>48</v>
      </c>
      <c r="X23" s="271"/>
      <c r="Y23" s="270" t="s">
        <v>58</v>
      </c>
      <c r="AA23" s="273" t="s">
        <v>48</v>
      </c>
      <c r="AB23" s="274"/>
      <c r="AC23" s="275" t="s">
        <v>48</v>
      </c>
      <c r="AD23" s="276"/>
      <c r="AE23" s="277" t="s">
        <v>48</v>
      </c>
      <c r="AF23" s="278"/>
      <c r="AG23" s="273" t="str">
        <f t="shared" si="27"/>
        <v>X</v>
      </c>
      <c r="AI23" s="273" t="str">
        <f t="shared" si="28"/>
        <v>X</v>
      </c>
      <c r="AK23" s="273" t="str">
        <f t="shared" si="29"/>
        <v>X</v>
      </c>
      <c r="AM23" s="273" t="str">
        <f t="shared" si="30"/>
        <v>X</v>
      </c>
      <c r="AO23" s="273" t="str">
        <f t="shared" si="31"/>
        <v>X</v>
      </c>
      <c r="AP23" s="279"/>
      <c r="AQ23" s="280">
        <v>43402</v>
      </c>
      <c r="AR23" s="281">
        <v>43410</v>
      </c>
      <c r="AS23" s="282"/>
      <c r="AT23" s="283"/>
      <c r="AU23" s="284"/>
      <c r="AV23" s="282"/>
      <c r="AW23" s="285"/>
      <c r="AX23" s="286"/>
      <c r="AY23" s="287" t="str">
        <f>IF(B23&gt;0,IF(CM23=0,"NON","OK"),"")</f>
        <v>OK</v>
      </c>
      <c r="AZ23" s="441" t="s">
        <v>130</v>
      </c>
      <c r="BA23" s="289" t="s">
        <v>48</v>
      </c>
      <c r="BB23" s="290">
        <v>43563</v>
      </c>
      <c r="BC23" s="231"/>
      <c r="BD23" s="291"/>
      <c r="BE23" s="292"/>
      <c r="BF23" s="293">
        <f>IF(M23="X",1,0)</f>
        <v>0</v>
      </c>
      <c r="BG23" s="293">
        <f>IF(OR(N23="X",N23="E"),1,0)</f>
        <v>1</v>
      </c>
      <c r="BH23" s="293">
        <f>IF(O23="X",1,0)</f>
        <v>1</v>
      </c>
      <c r="BI23" s="293">
        <f>IF(OR(P23="X",P23="E"),1,0)</f>
        <v>1</v>
      </c>
      <c r="BJ23" s="294">
        <f>IF(K23=4,1,IF(BG23+BI23=2,1,0))</f>
        <v>1</v>
      </c>
      <c r="BK23" s="293">
        <f>IF(S23="X",1,0)</f>
        <v>0</v>
      </c>
      <c r="BL23" s="293">
        <f>IF(T23="X",1,0)</f>
        <v>1</v>
      </c>
      <c r="BM23" s="293">
        <f>IF(OR(V23="X",V23="P"),1,0)</f>
        <v>1</v>
      </c>
      <c r="BN23" s="293">
        <f>IF(W23="X",1,0)</f>
        <v>1</v>
      </c>
      <c r="BO23" s="293">
        <f>IF(X23="X",1,0)</f>
        <v>0</v>
      </c>
      <c r="BP23" s="293">
        <f>IF(OR(Y23="X",Y23="E"),1,0)</f>
        <v>1</v>
      </c>
      <c r="BQ23" s="293">
        <f>IF(G23="BA",1,IF(Z23="X",1,0))</f>
        <v>0</v>
      </c>
      <c r="BR23" s="293">
        <f>IF(AA23="X",1,0)</f>
        <v>1</v>
      </c>
      <c r="BS23" s="293">
        <f>IF(AB23="X",1,0)</f>
        <v>0</v>
      </c>
      <c r="BT23" s="293">
        <f>IF(OR(AC23="X",AC23="E"),1,0)</f>
        <v>1</v>
      </c>
      <c r="BU23" s="295">
        <f t="shared" si="32"/>
        <v>1</v>
      </c>
      <c r="BV23" s="296">
        <f t="shared" si="33"/>
        <v>5</v>
      </c>
      <c r="BW23" s="293">
        <f t="shared" si="34"/>
        <v>0</v>
      </c>
      <c r="BX23" s="293">
        <f>IF(AF23="X",1,0)</f>
        <v>0</v>
      </c>
      <c r="BY23" s="293">
        <f>IF(OR(AG23="X",AG23=1),1,0)</f>
        <v>1</v>
      </c>
      <c r="BZ23" s="293">
        <f>IF(AH23="X",1,0)</f>
        <v>0</v>
      </c>
      <c r="CA23" s="293">
        <f>IF(OR(AI23="X",AI23=1),1,0)</f>
        <v>1</v>
      </c>
      <c r="CB23" s="293">
        <f>IF(AJ23="X",1,0)</f>
        <v>0</v>
      </c>
      <c r="CC23" s="293">
        <f>IF(OR(AK23="X",AK23=1),1,0)</f>
        <v>1</v>
      </c>
      <c r="CD23" s="293">
        <f>IF(AL23="X",1,0)</f>
        <v>0</v>
      </c>
      <c r="CE23" s="293">
        <f>IF(OR(AM23="X",AM23=1),1,0)</f>
        <v>1</v>
      </c>
      <c r="CF23" s="293">
        <f>IF(AN23="X",1,0)</f>
        <v>0</v>
      </c>
      <c r="CG23" s="293">
        <f>IF(OR(AO23="X",AO23=1),1,0)</f>
        <v>1</v>
      </c>
      <c r="CH23" s="293">
        <f t="shared" si="35"/>
        <v>0</v>
      </c>
      <c r="CI23" s="293">
        <f t="shared" si="36"/>
        <v>5</v>
      </c>
      <c r="CJ23" s="297">
        <f t="shared" si="37"/>
        <v>10</v>
      </c>
      <c r="CK23" s="298">
        <f>IF(K23=1,IF(CJ23=10,1,0))</f>
        <v>1</v>
      </c>
      <c r="CL23" s="298" t="b">
        <f>IF(K23&gt;1,IF(CJ23=3,1,0))</f>
        <v>0</v>
      </c>
      <c r="CM23" s="299">
        <f t="shared" si="38"/>
        <v>1</v>
      </c>
      <c r="CN23" s="300"/>
      <c r="CO23" s="300"/>
      <c r="CP23" s="301"/>
      <c r="CQ23" s="302">
        <f>IF(G23="BP",IF(BB23&gt;0,1,0))</f>
        <v>1</v>
      </c>
      <c r="CR23" s="302">
        <f>IF(G23="BP",IF(BC23&gt;0,1,0))</f>
        <v>0</v>
      </c>
      <c r="CS23" s="303">
        <f t="shared" si="47"/>
        <v>1</v>
      </c>
      <c r="CT23" s="304" t="str">
        <f t="shared" si="39"/>
        <v/>
      </c>
      <c r="CU23" s="305" t="str">
        <f t="shared" si="40"/>
        <v/>
      </c>
      <c r="CV23" s="305" t="str">
        <f t="shared" si="41"/>
        <v/>
      </c>
      <c r="CW23" s="306" t="str">
        <f t="shared" si="42"/>
        <v/>
      </c>
      <c r="CX23" s="307"/>
      <c r="CY23" s="308"/>
      <c r="CZ23" s="293">
        <f>IF(AY23="NON",1,0)</f>
        <v>0</v>
      </c>
      <c r="DA23" s="293">
        <f>IF(AY23="OK",1,0)</f>
        <v>1</v>
      </c>
      <c r="DB23" s="293">
        <f>IF(AY23="",1,0)</f>
        <v>0</v>
      </c>
      <c r="DC23" s="293">
        <v>1</v>
      </c>
      <c r="DD23" s="293">
        <f t="shared" si="43"/>
        <v>0</v>
      </c>
      <c r="DE23" s="293">
        <f>IF(G23="BP",1,0)</f>
        <v>1</v>
      </c>
      <c r="DF23" s="293">
        <f>IF(DE23=1,IF(AY23="OK",1,0))</f>
        <v>1</v>
      </c>
      <c r="DG23" s="293">
        <f t="shared" si="44"/>
        <v>1</v>
      </c>
      <c r="DH23" s="293">
        <f>IF(DE23=1,IF(AY23="NON",1,0))</f>
        <v>0</v>
      </c>
      <c r="DI23" s="293">
        <f t="shared" si="45"/>
        <v>0</v>
      </c>
      <c r="DJ23" s="293"/>
      <c r="DK23" s="293">
        <f t="shared" si="46"/>
        <v>1</v>
      </c>
      <c r="DL23" s="297"/>
      <c r="DM23" s="297"/>
      <c r="DN23" s="297"/>
      <c r="DO23" s="297"/>
      <c r="DP23" s="297"/>
      <c r="DQ23" s="297"/>
      <c r="DR23" s="297"/>
      <c r="DS23" s="297"/>
      <c r="DT23" s="297"/>
      <c r="DU23" s="297"/>
      <c r="DV23" s="297"/>
      <c r="DW23" s="297"/>
      <c r="DX23" s="297"/>
      <c r="DY23" s="297"/>
      <c r="DZ23" s="297"/>
      <c r="EA23" s="297"/>
      <c r="EB23" s="297"/>
      <c r="EC23" s="297"/>
      <c r="ED23" s="297"/>
      <c r="EE23" s="297"/>
      <c r="EF23" s="297"/>
      <c r="EG23" s="297"/>
      <c r="EH23" s="297"/>
      <c r="EI23" s="293">
        <f>IF(AQ23&gt;0,1,0)</f>
        <v>1</v>
      </c>
      <c r="EJ23" s="293">
        <f>IF(AT23=0,0,1)</f>
        <v>0</v>
      </c>
      <c r="EK23" s="297"/>
      <c r="EL23" s="297"/>
      <c r="EM23" s="297"/>
      <c r="EN23" s="297"/>
      <c r="EO23" s="297"/>
      <c r="EP23" s="297"/>
      <c r="EQ23" s="297"/>
      <c r="ER23" s="297"/>
    </row>
    <row r="24" spans="1:163" s="272" customFormat="1" ht="15" customHeight="1" thickBot="1" x14ac:dyDescent="0.3">
      <c r="A24" s="249"/>
      <c r="B24" s="309">
        <v>43425</v>
      </c>
      <c r="C24" s="251" t="str">
        <f t="shared" si="24"/>
        <v>002013</v>
      </c>
      <c r="D24" s="310" t="s">
        <v>122</v>
      </c>
      <c r="E24" s="311">
        <f t="shared" si="25"/>
        <v>6</v>
      </c>
      <c r="F24" s="312" t="s">
        <v>123</v>
      </c>
      <c r="G24" s="313" t="str">
        <f t="shared" si="26"/>
        <v>BP</v>
      </c>
      <c r="H24" s="314" t="s">
        <v>124</v>
      </c>
      <c r="I24" s="315"/>
      <c r="J24" s="316"/>
      <c r="K24" s="317">
        <v>1</v>
      </c>
      <c r="L24" s="318" t="s">
        <v>47</v>
      </c>
      <c r="M24" s="319"/>
      <c r="N24" s="320" t="s">
        <v>48</v>
      </c>
      <c r="O24" s="321"/>
      <c r="P24" s="322" t="s">
        <v>48</v>
      </c>
      <c r="Q24" s="265"/>
      <c r="R24" s="323"/>
      <c r="S24" s="324"/>
      <c r="T24" s="325" t="s">
        <v>48</v>
      </c>
      <c r="U24" s="269"/>
      <c r="V24" s="326"/>
      <c r="W24" s="327" t="s">
        <v>48</v>
      </c>
      <c r="X24" s="328"/>
      <c r="Y24" s="327" t="s">
        <v>58</v>
      </c>
      <c r="AA24" s="329" t="s">
        <v>48</v>
      </c>
      <c r="AB24" s="274"/>
      <c r="AC24" s="330" t="s">
        <v>48</v>
      </c>
      <c r="AD24" s="276"/>
      <c r="AE24" s="277" t="s">
        <v>48</v>
      </c>
      <c r="AF24" s="331"/>
      <c r="AG24" s="329" t="str">
        <f t="shared" si="27"/>
        <v>X</v>
      </c>
      <c r="AI24" s="329" t="str">
        <f t="shared" si="28"/>
        <v>X</v>
      </c>
      <c r="AK24" s="329" t="str">
        <f t="shared" si="29"/>
        <v>X</v>
      </c>
      <c r="AM24" s="329" t="str">
        <f t="shared" si="30"/>
        <v>X</v>
      </c>
      <c r="AO24" s="329" t="str">
        <f t="shared" si="31"/>
        <v>X</v>
      </c>
      <c r="AP24" s="279"/>
      <c r="AQ24" s="332"/>
      <c r="AR24" s="333"/>
      <c r="AS24" s="334"/>
      <c r="AT24" s="335"/>
      <c r="AU24" s="336"/>
      <c r="AV24" s="282"/>
      <c r="AW24" s="285"/>
      <c r="AX24" s="286"/>
      <c r="AY24" s="337" t="str">
        <f>IF(B24&gt;0,IF(CM24=0,"NON","OK"),"")</f>
        <v>OK</v>
      </c>
      <c r="AZ24" s="439" t="s">
        <v>130</v>
      </c>
      <c r="BA24" s="289" t="s">
        <v>48</v>
      </c>
      <c r="BB24" s="290">
        <v>43500</v>
      </c>
      <c r="BC24" s="231"/>
      <c r="BD24" s="291"/>
      <c r="BE24" s="292"/>
      <c r="BF24" s="293">
        <f>IF(M24="X",1,0)</f>
        <v>0</v>
      </c>
      <c r="BG24" s="293">
        <f>IF(OR(N24="X",N24="E"),1,0)</f>
        <v>1</v>
      </c>
      <c r="BH24" s="293">
        <f>IF(O24="X",1,0)</f>
        <v>0</v>
      </c>
      <c r="BI24" s="293">
        <f>IF(OR(P24="X",P24="E"),1,0)</f>
        <v>1</v>
      </c>
      <c r="BJ24" s="294">
        <f>IF(K24=4,1,IF(BG24+BI24=2,1,0))</f>
        <v>1</v>
      </c>
      <c r="BK24" s="293">
        <f>IF(S24="X",1,0)</f>
        <v>0</v>
      </c>
      <c r="BL24" s="293">
        <f>IF(T24="X",1,0)</f>
        <v>1</v>
      </c>
      <c r="BM24" s="293">
        <f>IF(OR(V24="X",V24="P"),1,0)</f>
        <v>0</v>
      </c>
      <c r="BN24" s="293">
        <f>IF(W24="X",1,0)</f>
        <v>1</v>
      </c>
      <c r="BO24" s="293">
        <f>IF(X24="X",1,0)</f>
        <v>0</v>
      </c>
      <c r="BP24" s="293">
        <f>IF(OR(Y24="X",Y24="E"),1,0)</f>
        <v>1</v>
      </c>
      <c r="BQ24" s="293">
        <f>IF(G24="BA",1,IF(Z24="X",1,0))</f>
        <v>0</v>
      </c>
      <c r="BR24" s="293">
        <f>IF(AA24="X",1,0)</f>
        <v>1</v>
      </c>
      <c r="BS24" s="293">
        <f>IF(AB24="X",1,0)</f>
        <v>0</v>
      </c>
      <c r="BT24" s="293">
        <f>IF(OR(AC24="X",AC24="E"),1,0)</f>
        <v>1</v>
      </c>
      <c r="BU24" s="295">
        <f t="shared" si="32"/>
        <v>0</v>
      </c>
      <c r="BV24" s="296">
        <f t="shared" si="33"/>
        <v>5</v>
      </c>
      <c r="BW24" s="293">
        <f t="shared" si="34"/>
        <v>0</v>
      </c>
      <c r="BX24" s="293">
        <f>IF(AF24="X",1,0)</f>
        <v>0</v>
      </c>
      <c r="BY24" s="293">
        <f>IF(OR(AG24="X",AG24=1),1,0)</f>
        <v>1</v>
      </c>
      <c r="BZ24" s="293">
        <f>IF(AH24="X",1,0)</f>
        <v>0</v>
      </c>
      <c r="CA24" s="293">
        <f>IF(OR(AI24="X",AI24=1),1,0)</f>
        <v>1</v>
      </c>
      <c r="CB24" s="293">
        <f>IF(AJ24="X",1,0)</f>
        <v>0</v>
      </c>
      <c r="CC24" s="293">
        <f>IF(OR(AK24="X",AK24=1),1,0)</f>
        <v>1</v>
      </c>
      <c r="CD24" s="293">
        <f>IF(AL24="X",1,0)</f>
        <v>0</v>
      </c>
      <c r="CE24" s="293">
        <f>IF(OR(AM24="X",AM24=1),1,0)</f>
        <v>1</v>
      </c>
      <c r="CF24" s="293">
        <f>IF(AN24="X",1,0)</f>
        <v>0</v>
      </c>
      <c r="CG24" s="293">
        <f>IF(OR(AO24="X",AO24=1),1,0)</f>
        <v>1</v>
      </c>
      <c r="CH24" s="293">
        <f t="shared" si="35"/>
        <v>0</v>
      </c>
      <c r="CI24" s="293">
        <f t="shared" si="36"/>
        <v>5</v>
      </c>
      <c r="CJ24" s="297">
        <f t="shared" si="37"/>
        <v>10</v>
      </c>
      <c r="CK24" s="298">
        <f>IF(K24=1,IF(CJ24=10,1,0))</f>
        <v>1</v>
      </c>
      <c r="CL24" s="298" t="b">
        <f>IF(K24&gt;1,IF(CJ24=3,1,0))</f>
        <v>0</v>
      </c>
      <c r="CM24" s="299">
        <f t="shared" si="38"/>
        <v>1</v>
      </c>
      <c r="CN24" s="300"/>
      <c r="CO24" s="300"/>
      <c r="CP24" s="338">
        <v>3</v>
      </c>
      <c r="CQ24" s="242">
        <f>IF(G24="BP",IF(BB24&gt;0,1,0))</f>
        <v>1</v>
      </c>
      <c r="CR24" s="242">
        <f>IF(G24="BP",IF(BC24&gt;0,1,0))</f>
        <v>0</v>
      </c>
      <c r="CS24" s="243">
        <f t="shared" si="47"/>
        <v>1</v>
      </c>
      <c r="CT24" s="339" t="str">
        <f t="shared" si="39"/>
        <v/>
      </c>
      <c r="CU24" s="340" t="str">
        <f t="shared" si="40"/>
        <v/>
      </c>
      <c r="CV24" s="340" t="str">
        <f t="shared" si="41"/>
        <v/>
      </c>
      <c r="CW24" s="341" t="str">
        <f t="shared" si="42"/>
        <v/>
      </c>
      <c r="CX24" s="307"/>
      <c r="CY24" s="342"/>
      <c r="CZ24" s="293">
        <f>IF(AY24="NON",1,0)</f>
        <v>0</v>
      </c>
      <c r="DA24" s="293">
        <f>IF(AY24="OK",1,0)</f>
        <v>1</v>
      </c>
      <c r="DB24" s="293">
        <f>IF(AY24="",1,0)</f>
        <v>0</v>
      </c>
      <c r="DC24" s="293">
        <v>1</v>
      </c>
      <c r="DD24" s="293">
        <f t="shared" si="43"/>
        <v>0</v>
      </c>
      <c r="DE24" s="293">
        <f>IF(G24="BP",1,0)</f>
        <v>1</v>
      </c>
      <c r="DF24" s="293">
        <f>IF(DE24=1,IF(AY24="OK",1,0))</f>
        <v>1</v>
      </c>
      <c r="DG24" s="293">
        <f t="shared" si="44"/>
        <v>1</v>
      </c>
      <c r="DH24" s="293">
        <f>IF(DE24=1,IF(AY24="NON",1,0))</f>
        <v>0</v>
      </c>
      <c r="DI24" s="293">
        <f t="shared" si="45"/>
        <v>0</v>
      </c>
      <c r="DJ24" s="293"/>
      <c r="DK24" s="293">
        <f t="shared" si="46"/>
        <v>1</v>
      </c>
      <c r="DL24" s="297"/>
      <c r="DM24" s="297"/>
      <c r="DN24" s="297"/>
      <c r="DO24" s="297"/>
      <c r="DP24" s="297"/>
      <c r="DQ24" s="297"/>
      <c r="DR24" s="297"/>
      <c r="DS24" s="297"/>
      <c r="DT24" s="297"/>
      <c r="DU24" s="297"/>
      <c r="DV24" s="297"/>
      <c r="DW24" s="297"/>
      <c r="DX24" s="297"/>
      <c r="DY24" s="297"/>
      <c r="DZ24" s="297"/>
      <c r="EA24" s="297"/>
      <c r="EB24" s="297"/>
      <c r="EC24" s="297"/>
      <c r="ED24" s="297"/>
      <c r="EE24" s="297"/>
      <c r="EF24" s="297"/>
      <c r="EG24" s="297"/>
      <c r="EH24" s="297"/>
      <c r="EI24" s="293">
        <f>IF(AQ24&gt;0,1,0)</f>
        <v>0</v>
      </c>
      <c r="EJ24" s="293">
        <f>IF(AT24=0,0,1)</f>
        <v>0</v>
      </c>
      <c r="EK24" s="297"/>
      <c r="EL24" s="297"/>
      <c r="EM24" s="297"/>
      <c r="EN24" s="297"/>
      <c r="EO24" s="297"/>
      <c r="EP24" s="297"/>
      <c r="EQ24" s="297"/>
      <c r="ER24" s="297"/>
    </row>
    <row r="25" spans="1:163" ht="15" customHeight="1" thickTop="1" thickBot="1" x14ac:dyDescent="0.3">
      <c r="A25" s="343"/>
      <c r="B25" s="344">
        <v>43425</v>
      </c>
      <c r="C25" s="345" t="str">
        <f t="shared" si="24"/>
        <v>002013</v>
      </c>
      <c r="D25" s="346" t="s">
        <v>122</v>
      </c>
      <c r="E25" s="347">
        <f t="shared" si="25"/>
        <v>6</v>
      </c>
      <c r="F25" s="348" t="s">
        <v>123</v>
      </c>
      <c r="G25" s="349" t="str">
        <f t="shared" si="26"/>
        <v>BA</v>
      </c>
      <c r="H25" s="350"/>
      <c r="I25" s="351" t="s">
        <v>125</v>
      </c>
      <c r="J25" s="352" t="s">
        <v>126</v>
      </c>
      <c r="K25" s="353">
        <v>4</v>
      </c>
      <c r="L25" s="354"/>
      <c r="M25" s="355"/>
      <c r="N25" s="356" t="str">
        <f t="shared" ref="N25:N26" si="48">IF(L25="N","X","")</f>
        <v/>
      </c>
      <c r="O25" s="357"/>
      <c r="P25" s="358" t="str">
        <f t="shared" ref="P25:P26" si="49">IF(L25="N","X","")</f>
        <v/>
      </c>
      <c r="Q25" s="359"/>
      <c r="R25" s="360"/>
      <c r="S25" s="361"/>
      <c r="T25" s="362" t="s">
        <v>48</v>
      </c>
      <c r="U25" s="363"/>
      <c r="V25" s="364"/>
      <c r="W25" s="365" t="s">
        <v>48</v>
      </c>
      <c r="X25" s="366"/>
      <c r="Y25" s="365" t="s">
        <v>48</v>
      </c>
      <c r="AA25" s="367"/>
      <c r="AB25" s="368"/>
      <c r="AC25" s="369"/>
      <c r="AD25" s="370"/>
      <c r="AE25" s="371"/>
      <c r="AF25" s="372"/>
      <c r="AG25" s="373" t="str">
        <f t="shared" si="27"/>
        <v/>
      </c>
      <c r="AI25" s="373" t="str">
        <f t="shared" si="28"/>
        <v/>
      </c>
      <c r="AK25" s="373" t="str">
        <f t="shared" si="29"/>
        <v/>
      </c>
      <c r="AM25" s="373" t="str">
        <f t="shared" si="30"/>
        <v/>
      </c>
      <c r="AO25" s="373" t="str">
        <f t="shared" si="31"/>
        <v/>
      </c>
      <c r="AP25" s="374"/>
      <c r="AQ25" s="375"/>
      <c r="AR25" s="376"/>
      <c r="AS25" s="377"/>
      <c r="AT25" s="378"/>
      <c r="AU25" s="379"/>
      <c r="AV25" s="380"/>
      <c r="AW25" s="381"/>
      <c r="AX25" s="382"/>
      <c r="AY25" s="383" t="str">
        <f>IF(B25&gt;0,IF(CM25=0,"NON","OK"),"")</f>
        <v>OK</v>
      </c>
      <c r="AZ25" s="384"/>
      <c r="BA25" s="385" t="s">
        <v>48</v>
      </c>
      <c r="BB25" s="386">
        <v>43500</v>
      </c>
      <c r="BC25" s="203"/>
      <c r="BD25" s="387"/>
      <c r="BE25" s="388"/>
      <c r="BF25" s="389">
        <f>IF(M25="X",1,0)</f>
        <v>0</v>
      </c>
      <c r="BG25" s="389">
        <f>IF(OR(N25="X",N25="E"),1,0)</f>
        <v>0</v>
      </c>
      <c r="BH25" s="389">
        <f>IF(O25="X",1,0)</f>
        <v>0</v>
      </c>
      <c r="BI25" s="389">
        <f>IF(OR(P25="X",P25="E"),1,0)</f>
        <v>0</v>
      </c>
      <c r="BJ25" s="390">
        <f>IF(K25=4,1,IF(BG25+BI25=2,1,0))</f>
        <v>1</v>
      </c>
      <c r="BK25" s="389">
        <f>IF(S25="X",1,0)</f>
        <v>0</v>
      </c>
      <c r="BL25" s="389">
        <f>IF(T25="X",1,0)</f>
        <v>1</v>
      </c>
      <c r="BM25" s="389">
        <f>IF(OR(V25="X",V25="P"),1,0)</f>
        <v>0</v>
      </c>
      <c r="BN25" s="389">
        <f>IF(W25="X",1,0)</f>
        <v>1</v>
      </c>
      <c r="BO25" s="389">
        <f>IF(X25="X",1,0)</f>
        <v>0</v>
      </c>
      <c r="BP25" s="389">
        <f>IF(OR(Y25="X",Y25="E"),1,0)</f>
        <v>1</v>
      </c>
      <c r="BQ25" s="389">
        <f>IF(G25="BA",1,IF(Z25="X",1,0))</f>
        <v>1</v>
      </c>
      <c r="BR25" s="389">
        <f>IF(AA25="X",1,0)</f>
        <v>0</v>
      </c>
      <c r="BS25" s="389">
        <f>IF(AB25="X",1,0)</f>
        <v>0</v>
      </c>
      <c r="BT25" s="389">
        <f>IF(OR(AC25="X",AC25="E"),1,0)</f>
        <v>0</v>
      </c>
      <c r="BU25" s="391">
        <f t="shared" si="32"/>
        <v>1</v>
      </c>
      <c r="BV25" s="392">
        <f t="shared" si="33"/>
        <v>3</v>
      </c>
      <c r="BW25" s="389">
        <f t="shared" si="34"/>
        <v>1</v>
      </c>
      <c r="BX25" s="389">
        <f>IF(AF25="X",1,0)</f>
        <v>0</v>
      </c>
      <c r="BY25" s="389">
        <f>IF(OR(AG25="X",AG25=1),1,0)</f>
        <v>0</v>
      </c>
      <c r="BZ25" s="389">
        <f>IF(AH25="X",1,0)</f>
        <v>0</v>
      </c>
      <c r="CA25" s="389">
        <f>IF(OR(AI25="X",AI25=1),1,0)</f>
        <v>0</v>
      </c>
      <c r="CB25" s="389">
        <f>IF(AJ25="X",1,0)</f>
        <v>0</v>
      </c>
      <c r="CC25" s="389">
        <f>IF(OR(AK25="X",AK25=1),1,0)</f>
        <v>0</v>
      </c>
      <c r="CD25" s="389">
        <f>IF(AL25="X",1,0)</f>
        <v>0</v>
      </c>
      <c r="CE25" s="389">
        <f>IF(OR(AM25="X",AM25=1),1,0)</f>
        <v>0</v>
      </c>
      <c r="CF25" s="389">
        <f>IF(AN25="X",1,0)</f>
        <v>0</v>
      </c>
      <c r="CG25" s="389">
        <f>IF(OR(AO25="X",AO25=1),1,0)</f>
        <v>0</v>
      </c>
      <c r="CH25" s="389">
        <f t="shared" si="35"/>
        <v>0</v>
      </c>
      <c r="CI25" s="389">
        <f t="shared" si="36"/>
        <v>0</v>
      </c>
      <c r="CJ25" s="393">
        <f t="shared" si="37"/>
        <v>3</v>
      </c>
      <c r="CK25" s="394" t="b">
        <f>IF(K25=1,IF(CJ25=10,1,0))</f>
        <v>0</v>
      </c>
      <c r="CL25" s="394">
        <f>IF(K25&gt;1,IF(CJ25=3,1,0))</f>
        <v>1</v>
      </c>
      <c r="CM25" s="395">
        <f t="shared" si="38"/>
        <v>1</v>
      </c>
      <c r="CN25" s="396"/>
      <c r="CO25" s="396"/>
      <c r="CP25" s="397"/>
      <c r="CQ25" s="214" t="b">
        <f>IF(G25="BP",IF(BB25&gt;0,1,0))</f>
        <v>0</v>
      </c>
      <c r="CR25" s="214" t="b">
        <f>IF(G25="BP",IF(BC25&gt;0,1,0))</f>
        <v>0</v>
      </c>
      <c r="CS25" s="215">
        <f t="shared" si="47"/>
        <v>0</v>
      </c>
      <c r="CT25" s="398" t="str">
        <f t="shared" si="39"/>
        <v/>
      </c>
      <c r="CU25" s="399" t="str">
        <f t="shared" si="40"/>
        <v/>
      </c>
      <c r="CV25" s="399" t="str">
        <f t="shared" si="41"/>
        <v/>
      </c>
      <c r="CW25" s="400" t="str">
        <f t="shared" si="42"/>
        <v/>
      </c>
      <c r="CX25" s="401"/>
      <c r="CY25" s="402"/>
      <c r="CZ25" s="389">
        <f>IF(AY25="NON",1,0)</f>
        <v>0</v>
      </c>
      <c r="DA25" s="389">
        <f>IF(AY25="OK",1,0)</f>
        <v>1</v>
      </c>
      <c r="DB25" s="389">
        <f>IF(AY25="",1,0)</f>
        <v>0</v>
      </c>
      <c r="DC25" s="389">
        <v>1</v>
      </c>
      <c r="DD25" s="389">
        <f t="shared" si="43"/>
        <v>0</v>
      </c>
      <c r="DE25" s="389">
        <f>IF(G25="BP",1,0)</f>
        <v>0</v>
      </c>
      <c r="DF25" s="389" t="b">
        <f>IF(DE25=1,IF(AY25="OK",1,0))</f>
        <v>0</v>
      </c>
      <c r="DG25" s="389" t="b">
        <f t="shared" si="44"/>
        <v>0</v>
      </c>
      <c r="DH25" s="389" t="b">
        <f>IF(DE25=1,IF(AY25="NON",1,0))</f>
        <v>0</v>
      </c>
      <c r="DI25" s="389" t="b">
        <f t="shared" si="45"/>
        <v>0</v>
      </c>
      <c r="DJ25" s="389"/>
      <c r="DK25" s="389">
        <f t="shared" si="46"/>
        <v>1</v>
      </c>
      <c r="DL25" s="393"/>
      <c r="DM25" s="393"/>
      <c r="DN25" s="393"/>
      <c r="DO25" s="393"/>
      <c r="DP25" s="393"/>
      <c r="DQ25" s="393"/>
      <c r="DR25" s="393"/>
      <c r="DS25" s="393"/>
      <c r="DT25" s="393"/>
      <c r="DU25" s="393"/>
      <c r="DV25" s="393"/>
      <c r="DW25" s="393"/>
      <c r="DX25" s="393"/>
      <c r="DY25" s="393"/>
      <c r="DZ25" s="393"/>
      <c r="EA25" s="393"/>
      <c r="EB25" s="393"/>
      <c r="EC25" s="393"/>
      <c r="ED25" s="393"/>
      <c r="EE25" s="393"/>
      <c r="EF25" s="393"/>
      <c r="EG25" s="393"/>
      <c r="EH25" s="393"/>
      <c r="EI25" s="389">
        <f>IF(AQ25&gt;0,1,0)</f>
        <v>0</v>
      </c>
      <c r="EJ25" s="389">
        <f>IF(AT25=0,0,1)</f>
        <v>0</v>
      </c>
      <c r="EK25" s="393"/>
      <c r="EL25" s="393"/>
      <c r="EM25" s="393"/>
      <c r="EN25" s="393"/>
      <c r="EO25" s="393"/>
      <c r="EP25" s="393"/>
      <c r="EQ25" s="393"/>
      <c r="ER25" s="393"/>
    </row>
    <row r="26" spans="1:163" ht="15" customHeight="1" thickTop="1" x14ac:dyDescent="0.25">
      <c r="A26" s="343"/>
      <c r="B26" s="403">
        <v>43425</v>
      </c>
      <c r="C26" s="345" t="str">
        <f t="shared" si="24"/>
        <v>002013</v>
      </c>
      <c r="D26" s="404" t="s">
        <v>122</v>
      </c>
      <c r="E26" s="405">
        <f t="shared" si="25"/>
        <v>6</v>
      </c>
      <c r="F26" s="406" t="s">
        <v>123</v>
      </c>
      <c r="G26" s="407" t="str">
        <f t="shared" si="26"/>
        <v>BA</v>
      </c>
      <c r="H26" s="408"/>
      <c r="I26" s="409" t="s">
        <v>127</v>
      </c>
      <c r="J26" s="410" t="s">
        <v>128</v>
      </c>
      <c r="K26" s="411">
        <v>4</v>
      </c>
      <c r="L26" s="412"/>
      <c r="M26" s="413"/>
      <c r="N26" s="414" t="str">
        <f t="shared" si="48"/>
        <v/>
      </c>
      <c r="O26" s="415"/>
      <c r="P26" s="416" t="str">
        <f t="shared" si="49"/>
        <v/>
      </c>
      <c r="Q26" s="359"/>
      <c r="R26" s="417"/>
      <c r="S26" s="418"/>
      <c r="T26" s="419" t="s">
        <v>48</v>
      </c>
      <c r="U26" s="363"/>
      <c r="V26" s="420"/>
      <c r="W26" s="421" t="s">
        <v>48</v>
      </c>
      <c r="X26" s="422"/>
      <c r="Y26" s="421" t="s">
        <v>48</v>
      </c>
      <c r="AA26" s="423"/>
      <c r="AB26" s="368"/>
      <c r="AC26" s="424"/>
      <c r="AD26" s="370"/>
      <c r="AE26" s="371"/>
      <c r="AF26" s="425"/>
      <c r="AG26" s="426" t="str">
        <f t="shared" si="27"/>
        <v/>
      </c>
      <c r="AI26" s="426" t="str">
        <f t="shared" si="28"/>
        <v/>
      </c>
      <c r="AK26" s="426" t="str">
        <f t="shared" si="29"/>
        <v/>
      </c>
      <c r="AM26" s="426" t="str">
        <f t="shared" si="30"/>
        <v/>
      </c>
      <c r="AO26" s="426" t="str">
        <f t="shared" si="31"/>
        <v/>
      </c>
      <c r="AP26" s="374"/>
      <c r="AQ26" s="427"/>
      <c r="AR26" s="428"/>
      <c r="AS26" s="429"/>
      <c r="AT26" s="430"/>
      <c r="AU26" s="431"/>
      <c r="AV26" s="380"/>
      <c r="AW26" s="381"/>
      <c r="AX26" s="382"/>
      <c r="AY26" s="432" t="str">
        <f>IF(B26&gt;0,IF(CM26=0,"NON","OK"),"")</f>
        <v>OK</v>
      </c>
      <c r="AZ26" s="384"/>
      <c r="BA26" s="385" t="s">
        <v>48</v>
      </c>
      <c r="BB26" s="386">
        <v>43500</v>
      </c>
      <c r="BC26" s="203"/>
      <c r="BD26" s="387"/>
      <c r="BE26" s="388"/>
      <c r="BF26" s="389">
        <f>IF(M26="X",1,0)</f>
        <v>0</v>
      </c>
      <c r="BG26" s="389">
        <f>IF(OR(N26="X",N26="E"),1,0)</f>
        <v>0</v>
      </c>
      <c r="BH26" s="389">
        <f>IF(O26="X",1,0)</f>
        <v>0</v>
      </c>
      <c r="BI26" s="389">
        <f>IF(OR(P26="X",P26="E"),1,0)</f>
        <v>0</v>
      </c>
      <c r="BJ26" s="390">
        <f>IF(K26=4,1,IF(BG26+BI26=2,1,0))</f>
        <v>1</v>
      </c>
      <c r="BK26" s="389">
        <f>IF(S26="X",1,0)</f>
        <v>0</v>
      </c>
      <c r="BL26" s="389">
        <f>IF(T26="X",1,0)</f>
        <v>1</v>
      </c>
      <c r="BM26" s="389">
        <f>IF(OR(V26="X",V26="P"),1,0)</f>
        <v>0</v>
      </c>
      <c r="BN26" s="389">
        <f>IF(W26="X",1,0)</f>
        <v>1</v>
      </c>
      <c r="BO26" s="389">
        <f>IF(X26="X",1,0)</f>
        <v>0</v>
      </c>
      <c r="BP26" s="389">
        <f>IF(OR(Y26="X",Y26="E"),1,0)</f>
        <v>1</v>
      </c>
      <c r="BQ26" s="389">
        <f>IF(G26="BA",1,IF(Z26="X",1,0))</f>
        <v>1</v>
      </c>
      <c r="BR26" s="389">
        <f>IF(AA26="X",1,0)</f>
        <v>0</v>
      </c>
      <c r="BS26" s="389">
        <f>IF(AB26="X",1,0)</f>
        <v>0</v>
      </c>
      <c r="BT26" s="389">
        <f>IF(OR(AC26="X",AC26="E"),1,0)</f>
        <v>0</v>
      </c>
      <c r="BU26" s="391">
        <f t="shared" si="32"/>
        <v>1</v>
      </c>
      <c r="BV26" s="392">
        <f t="shared" si="33"/>
        <v>3</v>
      </c>
      <c r="BW26" s="389">
        <f t="shared" si="34"/>
        <v>1</v>
      </c>
      <c r="BX26" s="389">
        <f>IF(AF26="X",1,0)</f>
        <v>0</v>
      </c>
      <c r="BY26" s="389">
        <f>IF(OR(AG26="X",AG26=1),1,0)</f>
        <v>0</v>
      </c>
      <c r="BZ26" s="389">
        <f>IF(AH26="X",1,0)</f>
        <v>0</v>
      </c>
      <c r="CA26" s="389">
        <f>IF(OR(AI26="X",AI26=1),1,0)</f>
        <v>0</v>
      </c>
      <c r="CB26" s="389">
        <f>IF(AJ26="X",1,0)</f>
        <v>0</v>
      </c>
      <c r="CC26" s="389">
        <f>IF(OR(AK26="X",AK26=1),1,0)</f>
        <v>0</v>
      </c>
      <c r="CD26" s="389">
        <f>IF(AL26="X",1,0)</f>
        <v>0</v>
      </c>
      <c r="CE26" s="389">
        <f>IF(OR(AM26="X",AM26=1),1,0)</f>
        <v>0</v>
      </c>
      <c r="CF26" s="389">
        <f>IF(AN26="X",1,0)</f>
        <v>0</v>
      </c>
      <c r="CG26" s="389">
        <f>IF(OR(AO26="X",AO26=1),1,0)</f>
        <v>0</v>
      </c>
      <c r="CH26" s="389">
        <f t="shared" si="35"/>
        <v>0</v>
      </c>
      <c r="CI26" s="389">
        <f t="shared" si="36"/>
        <v>0</v>
      </c>
      <c r="CJ26" s="393">
        <f t="shared" si="37"/>
        <v>3</v>
      </c>
      <c r="CK26" s="394" t="b">
        <f>IF(K26=1,IF(CJ26=10,1,0))</f>
        <v>0</v>
      </c>
      <c r="CL26" s="394">
        <f>IF(K26&gt;1,IF(CJ26=3,1,0))</f>
        <v>1</v>
      </c>
      <c r="CM26" s="395">
        <f t="shared" si="38"/>
        <v>1</v>
      </c>
      <c r="CN26" s="396"/>
      <c r="CO26" s="396"/>
      <c r="CP26" s="433"/>
      <c r="CQ26" s="221" t="b">
        <f>IF(G26="BP",IF(BB26&gt;0,1,0))</f>
        <v>0</v>
      </c>
      <c r="CR26" s="221" t="b">
        <f>IF(G26="BP",IF(BC26&gt;0,1,0))</f>
        <v>0</v>
      </c>
      <c r="CS26" s="222">
        <f t="shared" si="47"/>
        <v>0</v>
      </c>
      <c r="CT26" s="434" t="str">
        <f t="shared" si="39"/>
        <v/>
      </c>
      <c r="CU26" s="435" t="str">
        <f t="shared" si="40"/>
        <v/>
      </c>
      <c r="CV26" s="435" t="str">
        <f t="shared" si="41"/>
        <v/>
      </c>
      <c r="CW26" s="436" t="str">
        <f t="shared" si="42"/>
        <v/>
      </c>
      <c r="CX26" s="401"/>
      <c r="CY26" s="437"/>
      <c r="CZ26" s="389">
        <f>IF(AY26="NON",1,0)</f>
        <v>0</v>
      </c>
      <c r="DA26" s="389">
        <f>IF(AY26="OK",1,0)</f>
        <v>1</v>
      </c>
      <c r="DB26" s="389">
        <f>IF(AY26="",1,0)</f>
        <v>0</v>
      </c>
      <c r="DC26" s="389">
        <v>1</v>
      </c>
      <c r="DD26" s="389">
        <f t="shared" si="43"/>
        <v>0</v>
      </c>
      <c r="DE26" s="389">
        <f>IF(G26="BP",1,0)</f>
        <v>0</v>
      </c>
      <c r="DF26" s="389" t="b">
        <f>IF(DE26=1,IF(AY26="OK",1,0))</f>
        <v>0</v>
      </c>
      <c r="DG26" s="389" t="b">
        <f t="shared" si="44"/>
        <v>0</v>
      </c>
      <c r="DH26" s="389" t="b">
        <f>IF(DE26=1,IF(AY26="NON",1,0))</f>
        <v>0</v>
      </c>
      <c r="DI26" s="389" t="b">
        <f t="shared" si="45"/>
        <v>0</v>
      </c>
      <c r="DJ26" s="389"/>
      <c r="DK26" s="389">
        <f t="shared" si="46"/>
        <v>1</v>
      </c>
      <c r="DL26" s="393"/>
      <c r="DM26" s="393"/>
      <c r="DN26" s="393"/>
      <c r="DO26" s="393"/>
      <c r="DP26" s="393"/>
      <c r="DQ26" s="393"/>
      <c r="DR26" s="393"/>
      <c r="DS26" s="393"/>
      <c r="DT26" s="393"/>
      <c r="DU26" s="393"/>
      <c r="DV26" s="393"/>
      <c r="DW26" s="393"/>
      <c r="DX26" s="393"/>
      <c r="DY26" s="393"/>
      <c r="DZ26" s="393"/>
      <c r="EA26" s="393"/>
      <c r="EB26" s="393"/>
      <c r="EC26" s="393"/>
      <c r="ED26" s="393"/>
      <c r="EE26" s="393"/>
      <c r="EF26" s="393"/>
      <c r="EG26" s="393"/>
      <c r="EH26" s="393"/>
      <c r="EI26" s="389">
        <f>IF(AQ26&gt;0,1,0)</f>
        <v>0</v>
      </c>
      <c r="EJ26" s="389">
        <f>IF(AT26=0,0,1)</f>
        <v>0</v>
      </c>
      <c r="EK26" s="393"/>
      <c r="EL26" s="393"/>
      <c r="EM26" s="393"/>
      <c r="EN26" s="393"/>
      <c r="EO26" s="393"/>
      <c r="EP26" s="393"/>
      <c r="EQ26" s="393"/>
      <c r="ER26" s="393"/>
    </row>
  </sheetData>
  <conditionalFormatting sqref="AY2:AY12">
    <cfRule type="cellIs" dxfId="49" priority="50" operator="equal">
      <formula>"OK"</formula>
    </cfRule>
  </conditionalFormatting>
  <conditionalFormatting sqref="AY2:AY12">
    <cfRule type="cellIs" dxfId="48" priority="49" operator="equal">
      <formula>"non"</formula>
    </cfRule>
  </conditionalFormatting>
  <conditionalFormatting sqref="V2:V12 S2:S12 M2:M12 O2:O12">
    <cfRule type="cellIs" dxfId="47" priority="48" operator="equal">
      <formula>"x"</formula>
    </cfRule>
  </conditionalFormatting>
  <conditionalFormatting sqref="X2:X12 Z2:Z12 AB2:AB12">
    <cfRule type="cellIs" dxfId="46" priority="47" operator="equal">
      <formula>"X"</formula>
    </cfRule>
  </conditionalFormatting>
  <conditionalFormatting sqref="AT2:AT12">
    <cfRule type="cellIs" dxfId="45" priority="46" operator="equal">
      <formula>"à faire"</formula>
    </cfRule>
  </conditionalFormatting>
  <conditionalFormatting sqref="R2:R12">
    <cfRule type="cellIs" dxfId="44" priority="45" operator="equal">
      <formula>"D"</formula>
    </cfRule>
  </conditionalFormatting>
  <conditionalFormatting sqref="Y2:Y12">
    <cfRule type="cellIs" dxfId="43" priority="44" operator="equal">
      <formula>"E"</formula>
    </cfRule>
  </conditionalFormatting>
  <conditionalFormatting sqref="F2">
    <cfRule type="expression" dxfId="42" priority="43">
      <formula>$AY$2=OK</formula>
    </cfRule>
  </conditionalFormatting>
  <conditionalFormatting sqref="K2:K12">
    <cfRule type="cellIs" dxfId="41" priority="39" operator="equal">
      <formula>4</formula>
    </cfRule>
    <cfRule type="cellIs" dxfId="40" priority="40" operator="equal">
      <formula>3</formula>
    </cfRule>
    <cfRule type="cellIs" dxfId="39" priority="41" operator="equal">
      <formula>2</formula>
    </cfRule>
    <cfRule type="cellIs" dxfId="38" priority="42" operator="equal">
      <formula>1</formula>
    </cfRule>
  </conditionalFormatting>
  <conditionalFormatting sqref="Z2:AO12">
    <cfRule type="expression" dxfId="37" priority="38">
      <formula>$K2&gt;1</formula>
    </cfRule>
  </conditionalFormatting>
  <conditionalFormatting sqref="L2:P12">
    <cfRule type="expression" dxfId="36" priority="37">
      <formula>$K2=4</formula>
    </cfRule>
  </conditionalFormatting>
  <conditionalFormatting sqref="V2:V12">
    <cfRule type="cellIs" dxfId="35" priority="36" operator="equal">
      <formula>"P"</formula>
    </cfRule>
  </conditionalFormatting>
  <conditionalFormatting sqref="AC2:AC12 N2:N12">
    <cfRule type="cellIs" dxfId="34" priority="35" operator="equal">
      <formula>"E"</formula>
    </cfRule>
  </conditionalFormatting>
  <conditionalFormatting sqref="AG2:AG12">
    <cfRule type="cellIs" dxfId="33" priority="33" operator="equal">
      <formula>1</formula>
    </cfRule>
    <cfRule type="cellIs" dxfId="32" priority="34" operator="equal">
      <formula>1</formula>
    </cfRule>
  </conditionalFormatting>
  <conditionalFormatting sqref="AI2:AI12 AK2:AK12 AM2:AM12 AO2:AO12">
    <cfRule type="cellIs" dxfId="31" priority="32" operator="equal">
      <formula>1</formula>
    </cfRule>
  </conditionalFormatting>
  <conditionalFormatting sqref="L2:L12">
    <cfRule type="cellIs" dxfId="30" priority="31" operator="equal">
      <formula>"O"</formula>
    </cfRule>
  </conditionalFormatting>
  <conditionalFormatting sqref="X2:X12">
    <cfRule type="cellIs" dxfId="29" priority="30" operator="equal">
      <formula>"O"</formula>
    </cfRule>
  </conditionalFormatting>
  <conditionalFormatting sqref="N2:N12">
    <cfRule type="cellIs" dxfId="28" priority="29" operator="equal">
      <formula>"E"</formula>
    </cfRule>
  </conditionalFormatting>
  <conditionalFormatting sqref="P2:P12">
    <cfRule type="cellIs" dxfId="27" priority="28" operator="equal">
      <formula>"E"</formula>
    </cfRule>
  </conditionalFormatting>
  <conditionalFormatting sqref="BC2:BC12">
    <cfRule type="cellIs" dxfId="26" priority="27" operator="greaterThan">
      <formula>0</formula>
    </cfRule>
  </conditionalFormatting>
  <conditionalFormatting sqref="AW2:AW12">
    <cfRule type="cellIs" dxfId="25" priority="26" operator="equal">
      <formula>"x"</formula>
    </cfRule>
  </conditionalFormatting>
  <conditionalFormatting sqref="AY16:AY26">
    <cfRule type="cellIs" dxfId="24" priority="25" operator="equal">
      <formula>"OK"</formula>
    </cfRule>
  </conditionalFormatting>
  <conditionalFormatting sqref="AY16:AY26">
    <cfRule type="cellIs" dxfId="23" priority="24" operator="equal">
      <formula>"non"</formula>
    </cfRule>
  </conditionalFormatting>
  <conditionalFormatting sqref="V16:V26 S16:S26 M16:M26 O16:O26">
    <cfRule type="cellIs" dxfId="22" priority="23" operator="equal">
      <formula>"x"</formula>
    </cfRule>
  </conditionalFormatting>
  <conditionalFormatting sqref="X16:X26 Z16:Z26 AB16:AB26">
    <cfRule type="cellIs" dxfId="21" priority="22" operator="equal">
      <formula>"X"</formula>
    </cfRule>
  </conditionalFormatting>
  <conditionalFormatting sqref="AT16:AT26">
    <cfRule type="cellIs" dxfId="20" priority="21" operator="equal">
      <formula>"à faire"</formula>
    </cfRule>
  </conditionalFormatting>
  <conditionalFormatting sqref="R16:R26">
    <cfRule type="cellIs" dxfId="19" priority="20" operator="equal">
      <formula>"D"</formula>
    </cfRule>
  </conditionalFormatting>
  <conditionalFormatting sqref="Y16:Y26">
    <cfRule type="cellIs" dxfId="18" priority="19" operator="equal">
      <formula>"E"</formula>
    </cfRule>
  </conditionalFormatting>
  <conditionalFormatting sqref="F16">
    <cfRule type="expression" dxfId="17" priority="18">
      <formula>$AY$2=OK</formula>
    </cfRule>
  </conditionalFormatting>
  <conditionalFormatting sqref="K16:K26">
    <cfRule type="cellIs" dxfId="16" priority="14" operator="equal">
      <formula>4</formula>
    </cfRule>
    <cfRule type="cellIs" dxfId="15" priority="15" operator="equal">
      <formula>3</formula>
    </cfRule>
    <cfRule type="cellIs" dxfId="14" priority="16" operator="equal">
      <formula>2</formula>
    </cfRule>
    <cfRule type="cellIs" dxfId="13" priority="17" operator="equal">
      <formula>1</formula>
    </cfRule>
  </conditionalFormatting>
  <conditionalFormatting sqref="Z16:AO26">
    <cfRule type="expression" dxfId="12" priority="13">
      <formula>$K16&gt;1</formula>
    </cfRule>
  </conditionalFormatting>
  <conditionalFormatting sqref="L16:P26">
    <cfRule type="expression" dxfId="11" priority="12">
      <formula>$K16=4</formula>
    </cfRule>
  </conditionalFormatting>
  <conditionalFormatting sqref="V16:V26">
    <cfRule type="cellIs" dxfId="10" priority="11" operator="equal">
      <formula>"P"</formula>
    </cfRule>
  </conditionalFormatting>
  <conditionalFormatting sqref="AC16:AC26 N16:N26">
    <cfRule type="cellIs" dxfId="9" priority="10" operator="equal">
      <formula>"E"</formula>
    </cfRule>
  </conditionalFormatting>
  <conditionalFormatting sqref="AG16:AG26">
    <cfRule type="cellIs" dxfId="8" priority="8" operator="equal">
      <formula>1</formula>
    </cfRule>
    <cfRule type="cellIs" dxfId="7" priority="9" operator="equal">
      <formula>1</formula>
    </cfRule>
  </conditionalFormatting>
  <conditionalFormatting sqref="AI16:AI26 AK16:AK26 AM16:AM26 AO16:AO26">
    <cfRule type="cellIs" dxfId="6" priority="7" operator="equal">
      <formula>1</formula>
    </cfRule>
  </conditionalFormatting>
  <conditionalFormatting sqref="L16:L26">
    <cfRule type="cellIs" dxfId="5" priority="6" operator="equal">
      <formula>"O"</formula>
    </cfRule>
  </conditionalFormatting>
  <conditionalFormatting sqref="X16:X26">
    <cfRule type="cellIs" dxfId="4" priority="5" operator="equal">
      <formula>"O"</formula>
    </cfRule>
  </conditionalFormatting>
  <conditionalFormatting sqref="N16:N26">
    <cfRule type="cellIs" dxfId="3" priority="4" operator="equal">
      <formula>"E"</formula>
    </cfRule>
  </conditionalFormatting>
  <conditionalFormatting sqref="P16:P26">
    <cfRule type="cellIs" dxfId="2" priority="3" operator="equal">
      <formula>"E"</formula>
    </cfRule>
  </conditionalFormatting>
  <conditionalFormatting sqref="BC16:BC26">
    <cfRule type="cellIs" dxfId="1" priority="2" operator="greaterThan">
      <formula>0</formula>
    </cfRule>
  </conditionalFormatting>
  <conditionalFormatting sqref="AW16:AW26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'[FICHIER PRODUCTION EX 2018.xlsx]liste des problèmes'!#REF!</xm:f>
          </x14:formula1>
          <xm:sqref>CW2:CW12 CW16:CW26</xm:sqref>
        </x14:dataValidation>
        <x14:dataValidation type="list" allowBlank="1" showInputMessage="1" showErrorMessage="1">
          <x14:formula1>
            <xm:f>'[FICHIER PRODUCTION EX 2018.xlsx]liste des problèmes'!#REF!</xm:f>
          </x14:formula1>
          <xm:sqref>CT2:CV12 CT16:CV26</xm:sqref>
        </x14:dataValidation>
        <x14:dataValidation type="list" allowBlank="1" showInputMessage="1" showErrorMessage="1">
          <x14:formula1>
            <xm:f>'C:\Users\jwiart\Desktop\EXERCICE 2016\[FICHIER TOTAL EX 2016.xlsx]liste problèmes'!#REF!</xm:f>
          </x14:formula1>
          <xm:sqref>CX2:CX12 CX16:CX26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Cour des Comptes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Wiart, Jean</dc:creator>
  <cp:lastModifiedBy>Wiart, Jean</cp:lastModifiedBy>
  <dcterms:created xsi:type="dcterms:W3CDTF">2019-08-29T06:18:04Z</dcterms:created>
  <dcterms:modified xsi:type="dcterms:W3CDTF">2019-08-29T08:16:14Z</dcterms:modified>
</cp:coreProperties>
</file>