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professeur\Desktop\"/>
    </mc:Choice>
  </mc:AlternateContent>
  <bookViews>
    <workbookView xWindow="13965" yWindow="-105" windowWidth="13560" windowHeight="11430" tabRatio="939"/>
  </bookViews>
  <sheets>
    <sheet name="Inscriptions départ" sheetId="12" r:id="rId1"/>
  </sheets>
  <definedNames>
    <definedName name="_xlnm.Print_Area" localSheetId="0">'Inscriptions départ'!$A$1:$AI$44</definedName>
  </definedNames>
  <calcPr calcId="152511"/>
</workbook>
</file>

<file path=xl/calcChain.xml><?xml version="1.0" encoding="utf-8"?>
<calcChain xmlns="http://schemas.openxmlformats.org/spreadsheetml/2006/main">
  <c r="AM7" i="12" l="1"/>
  <c r="AM8" i="12"/>
  <c r="AM13" i="12"/>
  <c r="AM14" i="12"/>
  <c r="AM15" i="12"/>
  <c r="AM20" i="12"/>
  <c r="AM21" i="12"/>
  <c r="AM22" i="12"/>
  <c r="AM27" i="12"/>
  <c r="AM28" i="12"/>
  <c r="AM29" i="12"/>
  <c r="AM35" i="12"/>
  <c r="AM36" i="12"/>
  <c r="AM37" i="12"/>
  <c r="AM43" i="12"/>
  <c r="AM44" i="12"/>
  <c r="AM45" i="12"/>
  <c r="Y7" i="12"/>
  <c r="Y8" i="12"/>
  <c r="Y13" i="12"/>
  <c r="Y14" i="12"/>
  <c r="Y15" i="12"/>
  <c r="Y20" i="12"/>
  <c r="Y21" i="12"/>
  <c r="Y22" i="12"/>
  <c r="Y27" i="12"/>
  <c r="Y28" i="12"/>
  <c r="Y29" i="12"/>
  <c r="Y35" i="12"/>
  <c r="Y36" i="12"/>
  <c r="Y37" i="12"/>
  <c r="Y43" i="12"/>
  <c r="Y44" i="12"/>
  <c r="Y45" i="12"/>
  <c r="AF7" i="12"/>
  <c r="AF8" i="12"/>
  <c r="AF13" i="12"/>
  <c r="AF14" i="12"/>
  <c r="AF15" i="12"/>
  <c r="AF20" i="12"/>
  <c r="AF21" i="12"/>
  <c r="AF22" i="12"/>
  <c r="AF27" i="12"/>
  <c r="AF28" i="12"/>
  <c r="AF29" i="12"/>
  <c r="AF35" i="12"/>
  <c r="AF36" i="12"/>
  <c r="AF37" i="12"/>
  <c r="AF43" i="12"/>
  <c r="AF44" i="12"/>
  <c r="AF45" i="12"/>
  <c r="AJ41" i="12" l="1"/>
  <c r="EV100" i="12" l="1"/>
  <c r="EN100" i="12"/>
  <c r="EF100" i="12"/>
  <c r="FA105" i="12"/>
  <c r="FA104" i="12"/>
  <c r="FA103" i="12"/>
  <c r="FA102" i="12"/>
  <c r="FA101" i="12"/>
  <c r="EV81" i="12"/>
  <c r="EN81" i="12"/>
  <c r="EF81" i="12"/>
  <c r="FA86" i="12"/>
  <c r="FA85" i="12"/>
  <c r="FA84" i="12"/>
  <c r="FA83" i="12"/>
  <c r="FA82" i="12"/>
  <c r="EV62" i="12"/>
  <c r="EN62" i="12"/>
  <c r="EF62" i="12"/>
  <c r="FA67" i="12"/>
  <c r="FA66" i="12"/>
  <c r="FA65" i="12"/>
  <c r="FA64" i="12"/>
  <c r="FA63" i="12"/>
  <c r="FA44" i="12"/>
  <c r="FA45" i="12"/>
  <c r="FA46" i="12"/>
  <c r="FA47" i="12"/>
  <c r="FA48" i="12"/>
  <c r="EV43" i="12" l="1"/>
  <c r="EN43" i="12"/>
  <c r="EF43" i="12"/>
  <c r="EV24" i="12"/>
  <c r="EN24" i="12"/>
  <c r="EF24" i="12"/>
  <c r="EF3" i="12"/>
  <c r="H233" i="12" l="1"/>
  <c r="I233" i="12" s="1"/>
  <c r="J233" i="12" s="1"/>
  <c r="H234" i="12"/>
  <c r="I234" i="12" s="1"/>
  <c r="J234" i="12" s="1"/>
  <c r="H235" i="12"/>
  <c r="I235" i="12" s="1"/>
  <c r="J235" i="12" s="1"/>
  <c r="H236" i="12"/>
  <c r="I236" i="12" s="1"/>
  <c r="J236" i="12" s="1"/>
  <c r="H237" i="12"/>
  <c r="I237" i="12" s="1"/>
  <c r="J237" i="12" s="1"/>
  <c r="H238" i="12"/>
  <c r="I238" i="12" s="1"/>
  <c r="J238" i="12" s="1"/>
  <c r="H239" i="12"/>
  <c r="I239" i="12" s="1"/>
  <c r="J239" i="12" s="1"/>
  <c r="H240" i="12"/>
  <c r="I240" i="12" s="1"/>
  <c r="J240" i="12" s="1"/>
  <c r="H241" i="12"/>
  <c r="I241" i="12" s="1"/>
  <c r="J241" i="12" s="1"/>
  <c r="H242" i="12"/>
  <c r="I242" i="12" s="1"/>
  <c r="J242" i="12" s="1"/>
  <c r="H243" i="12"/>
  <c r="I243" i="12" s="1"/>
  <c r="J243" i="12" s="1"/>
  <c r="H244" i="12"/>
  <c r="I244" i="12" s="1"/>
  <c r="J244" i="12" s="1"/>
  <c r="H245" i="12"/>
  <c r="I245" i="12" s="1"/>
  <c r="J245" i="12" s="1"/>
  <c r="H246" i="12"/>
  <c r="I246" i="12" s="1"/>
  <c r="J246" i="12" s="1"/>
  <c r="H247" i="12"/>
  <c r="I247" i="12" s="1"/>
  <c r="J247" i="12" s="1"/>
  <c r="H248" i="12"/>
  <c r="I248" i="12" s="1"/>
  <c r="J248" i="12" s="1"/>
  <c r="H249" i="12"/>
  <c r="I249" i="12" s="1"/>
  <c r="J249" i="12" s="1"/>
  <c r="H250" i="12"/>
  <c r="I250" i="12" s="1"/>
  <c r="J250" i="12" s="1"/>
  <c r="H251" i="12"/>
  <c r="I251" i="12" s="1"/>
  <c r="J251" i="12" s="1"/>
  <c r="H252" i="12"/>
  <c r="I252" i="12" s="1"/>
  <c r="J252" i="12" s="1"/>
  <c r="H253" i="12"/>
  <c r="I253" i="12" s="1"/>
  <c r="J253" i="12" s="1"/>
  <c r="H254" i="12"/>
  <c r="I254" i="12" s="1"/>
  <c r="J254" i="12" s="1"/>
  <c r="H255" i="12"/>
  <c r="I255" i="12" s="1"/>
  <c r="J255" i="12" s="1"/>
  <c r="H256" i="12"/>
  <c r="I256" i="12" s="1"/>
  <c r="J256" i="12" s="1"/>
  <c r="H257" i="12"/>
  <c r="I257" i="12" s="1"/>
  <c r="J257" i="12" s="1"/>
  <c r="H258" i="12"/>
  <c r="I258" i="12" s="1"/>
  <c r="J258" i="12" s="1"/>
  <c r="H259" i="12"/>
  <c r="I259" i="12" s="1"/>
  <c r="J259" i="12" s="1"/>
  <c r="H260" i="12"/>
  <c r="I260" i="12" s="1"/>
  <c r="J260" i="12" s="1"/>
  <c r="H261" i="12"/>
  <c r="I261" i="12" s="1"/>
  <c r="J261" i="12" s="1"/>
  <c r="H262" i="12"/>
  <c r="I262" i="12" s="1"/>
  <c r="J262" i="12" s="1"/>
  <c r="H263" i="12"/>
  <c r="I263" i="12" s="1"/>
  <c r="J263" i="12" s="1"/>
  <c r="H264" i="12"/>
  <c r="I264" i="12" s="1"/>
  <c r="J264" i="12" s="1"/>
  <c r="H265" i="12"/>
  <c r="I265" i="12" s="1"/>
  <c r="J265" i="12" s="1"/>
  <c r="H266" i="12"/>
  <c r="I266" i="12" s="1"/>
  <c r="J266" i="12" s="1"/>
  <c r="H267" i="12"/>
  <c r="I267" i="12" s="1"/>
  <c r="J267" i="12" s="1"/>
  <c r="H268" i="12"/>
  <c r="I268" i="12" s="1"/>
  <c r="J268" i="12" s="1"/>
  <c r="H269" i="12"/>
  <c r="I269" i="12" s="1"/>
  <c r="J269" i="12" s="1"/>
  <c r="H270" i="12"/>
  <c r="I270" i="12" s="1"/>
  <c r="J270" i="12" s="1"/>
  <c r="H271" i="12"/>
  <c r="I271" i="12" s="1"/>
  <c r="J271" i="12" s="1"/>
  <c r="H272" i="12"/>
  <c r="I272" i="12" s="1"/>
  <c r="J272" i="12" s="1"/>
  <c r="H273" i="12"/>
  <c r="I273" i="12" s="1"/>
  <c r="J273" i="12" s="1"/>
  <c r="H274" i="12"/>
  <c r="I274" i="12" s="1"/>
  <c r="J274" i="12" s="1"/>
  <c r="H275" i="12"/>
  <c r="I275" i="12" s="1"/>
  <c r="J275" i="12" s="1"/>
  <c r="H276" i="12"/>
  <c r="I276" i="12" s="1"/>
  <c r="J276" i="12" s="1"/>
  <c r="H277" i="12"/>
  <c r="I277" i="12" s="1"/>
  <c r="J277" i="12" s="1"/>
  <c r="H278" i="12"/>
  <c r="I278" i="12" s="1"/>
  <c r="J278" i="12" s="1"/>
  <c r="H279" i="12"/>
  <c r="I279" i="12" s="1"/>
  <c r="J279" i="12" s="1"/>
  <c r="H280" i="12"/>
  <c r="I280" i="12" s="1"/>
  <c r="J280" i="12" s="1"/>
  <c r="H281" i="12"/>
  <c r="I281" i="12" s="1"/>
  <c r="J281" i="12" s="1"/>
  <c r="H282" i="12"/>
  <c r="I282" i="12" s="1"/>
  <c r="J282" i="12" s="1"/>
  <c r="H283" i="12"/>
  <c r="I283" i="12" s="1"/>
  <c r="J283" i="12" s="1"/>
  <c r="H284" i="12"/>
  <c r="I284" i="12" s="1"/>
  <c r="J284" i="12" s="1"/>
  <c r="H285" i="12"/>
  <c r="I285" i="12" s="1"/>
  <c r="J285" i="12" s="1"/>
  <c r="H286" i="12"/>
  <c r="I286" i="12" s="1"/>
  <c r="J286" i="12" s="1"/>
  <c r="H287" i="12"/>
  <c r="I287" i="12" s="1"/>
  <c r="J287" i="12" s="1"/>
  <c r="H288" i="12"/>
  <c r="I288" i="12" s="1"/>
  <c r="J288" i="12" s="1"/>
  <c r="H289" i="12"/>
  <c r="I289" i="12" s="1"/>
  <c r="J289" i="12" s="1"/>
  <c r="H290" i="12"/>
  <c r="I290" i="12" s="1"/>
  <c r="J290" i="12" s="1"/>
  <c r="H291" i="12"/>
  <c r="I291" i="12" s="1"/>
  <c r="J291" i="12" s="1"/>
  <c r="H292" i="12"/>
  <c r="I292" i="12" s="1"/>
  <c r="J292" i="12" s="1"/>
  <c r="BN9" i="12"/>
  <c r="BO9" i="12" s="1"/>
  <c r="BN8" i="12"/>
  <c r="BO8" i="12" s="1"/>
  <c r="BN7" i="12"/>
  <c r="BO7" i="12" s="1"/>
  <c r="BN15" i="12"/>
  <c r="BN20" i="12"/>
  <c r="BO20" i="12" s="1"/>
  <c r="BN22" i="12"/>
  <c r="BO22" i="12" s="1"/>
  <c r="BN23" i="12"/>
  <c r="BO23" i="12" s="1"/>
  <c r="BN10" i="12"/>
  <c r="BO10" i="12" s="1"/>
  <c r="BN11" i="12"/>
  <c r="BO11" i="12" s="1"/>
  <c r="BN12" i="12"/>
  <c r="BO12" i="12" s="1"/>
  <c r="BN13" i="12"/>
  <c r="BO13" i="12" s="1"/>
  <c r="BN14" i="12"/>
  <c r="BO14" i="12" s="1"/>
  <c r="BN16" i="12"/>
  <c r="BO16" i="12" s="1"/>
  <c r="BN17" i="12"/>
  <c r="BO17" i="12" s="1"/>
  <c r="BN18" i="12"/>
  <c r="BO18" i="12" s="1"/>
  <c r="BN19" i="12"/>
  <c r="BO19" i="12" s="1"/>
  <c r="BN21" i="12"/>
  <c r="BO21" i="12" s="1"/>
  <c r="BN24" i="12"/>
  <c r="BO24" i="12" s="1"/>
  <c r="D233" i="12"/>
  <c r="D234" i="12"/>
  <c r="D235" i="12"/>
  <c r="D236" i="12"/>
  <c r="D237" i="12"/>
  <c r="D238" i="12"/>
  <c r="D239" i="12"/>
  <c r="D240" i="12"/>
  <c r="D241" i="12"/>
  <c r="D242" i="12"/>
  <c r="D243" i="12"/>
  <c r="D244" i="12"/>
  <c r="D245" i="12"/>
  <c r="D246" i="12"/>
  <c r="D247" i="12"/>
  <c r="D248" i="12"/>
  <c r="D249" i="12"/>
  <c r="D250" i="12"/>
  <c r="D251" i="12"/>
  <c r="D252" i="12"/>
  <c r="D253" i="12"/>
  <c r="D254" i="12"/>
  <c r="D255" i="12"/>
  <c r="D256" i="12"/>
  <c r="D257" i="12"/>
  <c r="D258" i="12"/>
  <c r="D259" i="12"/>
  <c r="D260" i="12"/>
  <c r="D261" i="12"/>
  <c r="D262" i="12"/>
  <c r="D263" i="12"/>
  <c r="D264" i="12"/>
  <c r="D265" i="12"/>
  <c r="D266" i="12"/>
  <c r="D267" i="12"/>
  <c r="D268" i="12"/>
  <c r="D269" i="12"/>
  <c r="D270" i="12"/>
  <c r="D271" i="12"/>
  <c r="D272" i="12"/>
  <c r="D273" i="12"/>
  <c r="D274" i="12"/>
  <c r="D275" i="12"/>
  <c r="D276" i="12"/>
  <c r="D277" i="12"/>
  <c r="D278" i="12"/>
  <c r="D279" i="12"/>
  <c r="D280" i="12"/>
  <c r="D281" i="12"/>
  <c r="D282" i="12"/>
  <c r="D283" i="12"/>
  <c r="D284" i="12"/>
  <c r="D285" i="12"/>
  <c r="D286" i="12"/>
  <c r="D287" i="12"/>
  <c r="D288" i="12"/>
  <c r="D289" i="12"/>
  <c r="D290" i="12"/>
  <c r="D291" i="12"/>
  <c r="D292" i="12"/>
  <c r="AY90" i="12"/>
  <c r="AZ90" i="12" s="1"/>
  <c r="C3" i="12"/>
  <c r="BU191" i="12"/>
  <c r="BV191" i="12" s="1"/>
  <c r="BS191" i="12" s="1"/>
  <c r="BU192" i="12"/>
  <c r="BV192" i="12" s="1"/>
  <c r="BS192" i="12" s="1"/>
  <c r="BU193" i="12"/>
  <c r="BV193" i="12" s="1"/>
  <c r="BS193" i="12" s="1"/>
  <c r="BU194" i="12"/>
  <c r="BV194" i="12" s="1"/>
  <c r="BS194" i="12" s="1"/>
  <c r="BU195" i="12"/>
  <c r="BV195" i="12" s="1"/>
  <c r="BS195" i="12" s="1"/>
  <c r="BU196" i="12"/>
  <c r="BV196" i="12" s="1"/>
  <c r="BS196" i="12" s="1"/>
  <c r="BU197" i="12"/>
  <c r="BV197" i="12" s="1"/>
  <c r="BS197" i="12" s="1"/>
  <c r="BU198" i="12"/>
  <c r="BV198" i="12" s="1"/>
  <c r="BS198" i="12" s="1"/>
  <c r="BU199" i="12"/>
  <c r="BV199" i="12" s="1"/>
  <c r="BS199" i="12" s="1"/>
  <c r="BU200" i="12"/>
  <c r="BV200" i="12" s="1"/>
  <c r="BS200" i="12" s="1"/>
  <c r="BU201" i="12"/>
  <c r="BV201" i="12" s="1"/>
  <c r="BS201" i="12" s="1"/>
  <c r="BU202" i="12"/>
  <c r="BV202" i="12" s="1"/>
  <c r="BS202" i="12" s="1"/>
  <c r="BU203" i="12"/>
  <c r="BV203" i="12" s="1"/>
  <c r="BS203" i="12" s="1"/>
  <c r="BU204" i="12"/>
  <c r="BV204" i="12" s="1"/>
  <c r="BS204" i="12" s="1"/>
  <c r="BU205" i="12"/>
  <c r="BV205" i="12" s="1"/>
  <c r="BS205" i="12" s="1"/>
  <c r="BU206" i="12"/>
  <c r="BV206" i="12" s="1"/>
  <c r="BS206" i="12" s="1"/>
  <c r="BU207" i="12"/>
  <c r="BV207" i="12" s="1"/>
  <c r="BS207" i="12" s="1"/>
  <c r="BU208" i="12"/>
  <c r="BV208" i="12" s="1"/>
  <c r="BS208" i="12" s="1"/>
  <c r="BU209" i="12"/>
  <c r="BV209" i="12" s="1"/>
  <c r="BS209" i="12" s="1"/>
  <c r="BU210" i="12"/>
  <c r="BV210" i="12" s="1"/>
  <c r="BS210" i="12" s="1"/>
  <c r="BU211" i="12"/>
  <c r="BV211" i="12" s="1"/>
  <c r="BS211" i="12" s="1"/>
  <c r="BU212" i="12"/>
  <c r="BV212" i="12" s="1"/>
  <c r="BS212" i="12" s="1"/>
  <c r="BU213" i="12"/>
  <c r="BV213" i="12" s="1"/>
  <c r="BS213" i="12" s="1"/>
  <c r="BU214" i="12"/>
  <c r="BV214" i="12" s="1"/>
  <c r="BS214" i="12" s="1"/>
  <c r="BU215" i="12"/>
  <c r="BV215" i="12" s="1"/>
  <c r="BS215" i="12" s="1"/>
  <c r="BU216" i="12"/>
  <c r="BV216" i="12" s="1"/>
  <c r="BS216" i="12" s="1"/>
  <c r="BU217" i="12"/>
  <c r="BV217" i="12" s="1"/>
  <c r="BS217" i="12" s="1"/>
  <c r="BU218" i="12"/>
  <c r="BV218" i="12" s="1"/>
  <c r="BS218" i="12" s="1"/>
  <c r="BU219" i="12"/>
  <c r="BV219" i="12" s="1"/>
  <c r="BS219" i="12" s="1"/>
  <c r="BU220" i="12"/>
  <c r="BV220" i="12" s="1"/>
  <c r="BS220" i="12" s="1"/>
  <c r="BU221" i="12"/>
  <c r="BV221" i="12" s="1"/>
  <c r="BS221" i="12" s="1"/>
  <c r="BU222" i="12"/>
  <c r="BV222" i="12" s="1"/>
  <c r="BS222" i="12" s="1"/>
  <c r="BU223" i="12"/>
  <c r="BV223" i="12" s="1"/>
  <c r="BS223" i="12" s="1"/>
  <c r="BU224" i="12"/>
  <c r="BV224" i="12" s="1"/>
  <c r="BS224" i="12" s="1"/>
  <c r="BU225" i="12"/>
  <c r="BV225" i="12" s="1"/>
  <c r="BS225" i="12" s="1"/>
  <c r="BU226" i="12"/>
  <c r="BV226" i="12" s="1"/>
  <c r="BS226" i="12" s="1"/>
  <c r="BU227" i="12"/>
  <c r="BV227" i="12" s="1"/>
  <c r="BS227" i="12" s="1"/>
  <c r="BU228" i="12"/>
  <c r="BV228" i="12" s="1"/>
  <c r="BS228" i="12" s="1"/>
  <c r="BU229" i="12"/>
  <c r="BV229" i="12" s="1"/>
  <c r="BS229" i="12" s="1"/>
  <c r="BU230" i="12"/>
  <c r="BV230" i="12" s="1"/>
  <c r="BS230" i="12" s="1"/>
  <c r="BU231" i="12"/>
  <c r="BV231" i="12" s="1"/>
  <c r="BS231" i="12" s="1"/>
  <c r="BU232" i="12"/>
  <c r="BV232" i="12" s="1"/>
  <c r="BS232" i="12" s="1"/>
  <c r="BU233" i="12"/>
  <c r="BV233" i="12" s="1"/>
  <c r="BS233" i="12" s="1"/>
  <c r="BU234" i="12"/>
  <c r="BV234" i="12" s="1"/>
  <c r="BS234" i="12" s="1"/>
  <c r="BU235" i="12"/>
  <c r="BV235" i="12" s="1"/>
  <c r="BS235" i="12" s="1"/>
  <c r="BU236" i="12"/>
  <c r="BV236" i="12" s="1"/>
  <c r="BS236" i="12" s="1"/>
  <c r="BU237" i="12"/>
  <c r="BV237" i="12" s="1"/>
  <c r="BS237" i="12" s="1"/>
  <c r="BU238" i="12"/>
  <c r="BV238" i="12" s="1"/>
  <c r="BS238" i="12" s="1"/>
  <c r="BU239" i="12"/>
  <c r="BV239" i="12" s="1"/>
  <c r="BS239" i="12" s="1"/>
  <c r="BU240" i="12"/>
  <c r="BV240" i="12" s="1"/>
  <c r="BS240" i="12" s="1"/>
  <c r="BU241" i="12"/>
  <c r="BV241" i="12" s="1"/>
  <c r="BS241" i="12" s="1"/>
  <c r="BU242" i="12"/>
  <c r="BV242" i="12" s="1"/>
  <c r="BS242" i="12" s="1"/>
  <c r="BU243" i="12"/>
  <c r="BV243" i="12" s="1"/>
  <c r="BS243" i="12" s="1"/>
  <c r="BU244" i="12"/>
  <c r="BV244" i="12" s="1"/>
  <c r="BS244" i="12" s="1"/>
  <c r="BU245" i="12"/>
  <c r="BV245" i="12" s="1"/>
  <c r="BS245" i="12" s="1"/>
  <c r="BU246" i="12"/>
  <c r="BV246" i="12" s="1"/>
  <c r="BS246" i="12" s="1"/>
  <c r="BU247" i="12"/>
  <c r="BV247" i="12" s="1"/>
  <c r="BS247" i="12" s="1"/>
  <c r="BU248" i="12"/>
  <c r="BV248" i="12" s="1"/>
  <c r="BS248" i="12" s="1"/>
  <c r="BU249" i="12"/>
  <c r="BV249" i="12" s="1"/>
  <c r="BS249" i="12" s="1"/>
  <c r="BU250" i="12"/>
  <c r="BV250" i="12" s="1"/>
  <c r="BS250" i="12" s="1"/>
  <c r="BU251" i="12"/>
  <c r="BV251" i="12" s="1"/>
  <c r="BS251" i="12" s="1"/>
  <c r="BU252" i="12"/>
  <c r="BV252" i="12" s="1"/>
  <c r="BS252" i="12" s="1"/>
  <c r="BU253" i="12"/>
  <c r="BV253" i="12" s="1"/>
  <c r="BS253" i="12" s="1"/>
  <c r="BU254" i="12"/>
  <c r="BV254" i="12" s="1"/>
  <c r="BS254" i="12" s="1"/>
  <c r="BU255" i="12"/>
  <c r="BV255" i="12" s="1"/>
  <c r="BS255" i="12" s="1"/>
  <c r="BU256" i="12"/>
  <c r="BV256" i="12" s="1"/>
  <c r="BS256" i="12" s="1"/>
  <c r="BU257" i="12"/>
  <c r="BV257" i="12" s="1"/>
  <c r="BS257" i="12" s="1"/>
  <c r="BU258" i="12"/>
  <c r="BV258" i="12" s="1"/>
  <c r="BS258" i="12" s="1"/>
  <c r="BU259" i="12"/>
  <c r="BV259" i="12" s="1"/>
  <c r="BS259" i="12" s="1"/>
  <c r="BU260" i="12"/>
  <c r="BV260" i="12" s="1"/>
  <c r="BS260" i="12" s="1"/>
  <c r="BU261" i="12"/>
  <c r="BV261" i="12" s="1"/>
  <c r="BS261" i="12" s="1"/>
  <c r="BU262" i="12"/>
  <c r="BV262" i="12" s="1"/>
  <c r="BS262" i="12" s="1"/>
  <c r="BU263" i="12"/>
  <c r="BV263" i="12" s="1"/>
  <c r="BS263" i="12" s="1"/>
  <c r="BU264" i="12"/>
  <c r="BV264" i="12" s="1"/>
  <c r="BS264" i="12" s="1"/>
  <c r="BU265" i="12"/>
  <c r="BV265" i="12" s="1"/>
  <c r="BS265" i="12" s="1"/>
  <c r="BQ191" i="12"/>
  <c r="BW191" i="12" s="1"/>
  <c r="BQ195" i="12"/>
  <c r="BW195" i="12" s="1"/>
  <c r="BQ199" i="12"/>
  <c r="BW199" i="12" s="1"/>
  <c r="BQ202" i="12"/>
  <c r="BW202" i="12" s="1"/>
  <c r="BQ203" i="12"/>
  <c r="BW203" i="12" s="1"/>
  <c r="BQ207" i="12"/>
  <c r="BW207" i="12" s="1"/>
  <c r="BQ211" i="12"/>
  <c r="BW211" i="12" s="1"/>
  <c r="BQ213" i="12"/>
  <c r="BW213" i="12" s="1"/>
  <c r="BQ215" i="12"/>
  <c r="BW215" i="12" s="1"/>
  <c r="BQ219" i="12"/>
  <c r="BW219" i="12" s="1"/>
  <c r="BQ221" i="12"/>
  <c r="BW221" i="12" s="1"/>
  <c r="BQ223" i="12"/>
  <c r="BW223" i="12" s="1"/>
  <c r="BQ227" i="12"/>
  <c r="BW227" i="12" s="1"/>
  <c r="BQ231" i="12"/>
  <c r="BW231" i="12" s="1"/>
  <c r="U43" i="12"/>
  <c r="U44" i="12"/>
  <c r="U45" i="12"/>
  <c r="U46" i="12"/>
  <c r="U47" i="12"/>
  <c r="U48" i="12"/>
  <c r="U49" i="12"/>
  <c r="U50" i="12"/>
  <c r="U51" i="12"/>
  <c r="V43" i="12"/>
  <c r="V44" i="12"/>
  <c r="V45" i="12"/>
  <c r="V46" i="12"/>
  <c r="V47" i="12"/>
  <c r="V48" i="12"/>
  <c r="V49" i="12"/>
  <c r="V50" i="12"/>
  <c r="V51" i="12"/>
  <c r="W43" i="12"/>
  <c r="W44" i="12"/>
  <c r="W45" i="12"/>
  <c r="W46" i="12"/>
  <c r="W47" i="12"/>
  <c r="W48" i="12"/>
  <c r="W49" i="12"/>
  <c r="W50" i="12"/>
  <c r="W51" i="12"/>
  <c r="BN3" i="12"/>
  <c r="DB5" i="12"/>
  <c r="DP5" i="12"/>
  <c r="EF5" i="12" s="1"/>
  <c r="DU5" i="12"/>
  <c r="EN5" i="12" s="1"/>
  <c r="DZ5" i="12"/>
  <c r="EV5" i="12" s="1"/>
  <c r="DP196" i="12"/>
  <c r="DP197" i="12"/>
  <c r="DP198" i="12"/>
  <c r="DP199" i="12"/>
  <c r="DP200" i="12"/>
  <c r="DP201" i="12"/>
  <c r="DP202" i="12"/>
  <c r="DP203" i="12"/>
  <c r="DP204" i="12"/>
  <c r="DP205" i="12"/>
  <c r="DP206" i="12"/>
  <c r="DP207" i="12"/>
  <c r="DP208" i="12"/>
  <c r="DP209" i="12"/>
  <c r="DP210" i="12"/>
  <c r="DP211" i="12"/>
  <c r="DP212" i="12"/>
  <c r="DP213" i="12"/>
  <c r="DP214" i="12"/>
  <c r="DP215" i="12"/>
  <c r="DP216" i="12"/>
  <c r="DP217" i="12"/>
  <c r="DP218" i="12"/>
  <c r="DP219" i="12"/>
  <c r="DP220" i="12"/>
  <c r="DP221" i="12"/>
  <c r="DP222" i="12"/>
  <c r="DP223" i="12"/>
  <c r="DP224" i="12"/>
  <c r="DP225" i="12"/>
  <c r="DP226" i="12"/>
  <c r="DP227" i="12"/>
  <c r="DP228" i="12"/>
  <c r="DP229" i="12"/>
  <c r="DP230" i="12"/>
  <c r="DP231" i="12"/>
  <c r="DP232" i="12"/>
  <c r="DP233" i="12"/>
  <c r="DP234" i="12"/>
  <c r="DP235" i="12"/>
  <c r="DP236" i="12"/>
  <c r="DP237" i="12"/>
  <c r="DP238" i="12"/>
  <c r="DP239" i="12"/>
  <c r="DP240" i="12"/>
  <c r="DP241" i="12"/>
  <c r="DP242" i="12"/>
  <c r="DP243" i="12"/>
  <c r="DP244" i="12"/>
  <c r="DP245" i="12"/>
  <c r="DP246" i="12"/>
  <c r="DP247" i="12"/>
  <c r="DP248" i="12"/>
  <c r="DP249" i="12"/>
  <c r="DP250" i="12"/>
  <c r="DP251" i="12"/>
  <c r="DP252" i="12"/>
  <c r="DP253" i="12"/>
  <c r="DP254" i="12"/>
  <c r="DP255" i="12"/>
  <c r="DP256" i="12"/>
  <c r="DP257" i="12"/>
  <c r="DP258" i="12"/>
  <c r="DP259" i="12"/>
  <c r="DP260" i="12"/>
  <c r="DP261" i="12"/>
  <c r="DP262" i="12"/>
  <c r="DP263" i="12"/>
  <c r="DP264" i="12"/>
  <c r="DP265" i="12"/>
  <c r="DP266" i="12"/>
  <c r="DP267" i="12"/>
  <c r="DP268" i="12"/>
  <c r="DP269" i="12"/>
  <c r="DP270" i="12"/>
  <c r="DP271" i="12"/>
  <c r="DP272" i="12"/>
  <c r="DP273" i="12"/>
  <c r="DP274" i="12"/>
  <c r="DP275" i="12"/>
  <c r="DP276" i="12"/>
  <c r="DP277" i="12"/>
  <c r="DP278" i="12"/>
  <c r="DP279" i="12"/>
  <c r="DP280" i="12"/>
  <c r="DP281" i="12"/>
  <c r="DP282" i="12"/>
  <c r="DP283" i="12"/>
  <c r="DP284" i="12"/>
  <c r="DP285" i="12"/>
  <c r="DP286" i="12"/>
  <c r="DP287" i="12"/>
  <c r="DP288" i="12"/>
  <c r="DP289" i="12"/>
  <c r="DP290" i="12"/>
  <c r="DP291" i="12"/>
  <c r="DQ196" i="12"/>
  <c r="DQ197" i="12"/>
  <c r="DQ198" i="12"/>
  <c r="DQ199" i="12"/>
  <c r="DQ200" i="12"/>
  <c r="DQ201" i="12"/>
  <c r="DQ202" i="12"/>
  <c r="DQ203" i="12"/>
  <c r="DQ204" i="12"/>
  <c r="DQ205" i="12"/>
  <c r="DQ206" i="12"/>
  <c r="DQ207" i="12"/>
  <c r="DQ208" i="12"/>
  <c r="DQ209" i="12"/>
  <c r="DQ210" i="12"/>
  <c r="DQ211" i="12"/>
  <c r="DQ212" i="12"/>
  <c r="DQ213" i="12"/>
  <c r="DQ214" i="12"/>
  <c r="DQ215" i="12"/>
  <c r="DQ216" i="12"/>
  <c r="DQ217" i="12"/>
  <c r="DQ218" i="12"/>
  <c r="DQ219" i="12"/>
  <c r="DQ220" i="12"/>
  <c r="DQ221" i="12"/>
  <c r="DQ222" i="12"/>
  <c r="DQ223" i="12"/>
  <c r="DQ224" i="12"/>
  <c r="DQ225" i="12"/>
  <c r="DQ226" i="12"/>
  <c r="DQ227" i="12"/>
  <c r="DQ228" i="12"/>
  <c r="DQ229" i="12"/>
  <c r="DQ230" i="12"/>
  <c r="DQ231" i="12"/>
  <c r="DQ232" i="12"/>
  <c r="DQ233" i="12"/>
  <c r="DQ234" i="12"/>
  <c r="DQ235" i="12"/>
  <c r="DQ236" i="12"/>
  <c r="DQ237" i="12"/>
  <c r="DQ238" i="12"/>
  <c r="DQ239" i="12"/>
  <c r="DQ240" i="12"/>
  <c r="DQ241" i="12"/>
  <c r="DQ242" i="12"/>
  <c r="DQ243" i="12"/>
  <c r="DQ244" i="12"/>
  <c r="DQ245" i="12"/>
  <c r="DQ246" i="12"/>
  <c r="DQ247" i="12"/>
  <c r="DQ248" i="12"/>
  <c r="DQ249" i="12"/>
  <c r="DQ250" i="12"/>
  <c r="DQ251" i="12"/>
  <c r="DQ252" i="12"/>
  <c r="DQ253" i="12"/>
  <c r="DQ254" i="12"/>
  <c r="DQ255" i="12"/>
  <c r="DQ256" i="12"/>
  <c r="DQ257" i="12"/>
  <c r="DQ258" i="12"/>
  <c r="DQ259" i="12"/>
  <c r="DQ260" i="12"/>
  <c r="DQ261" i="12"/>
  <c r="DQ262" i="12"/>
  <c r="DQ263" i="12"/>
  <c r="DQ264" i="12"/>
  <c r="DQ265" i="12"/>
  <c r="DQ266" i="12"/>
  <c r="DQ267" i="12"/>
  <c r="DQ268" i="12"/>
  <c r="DQ269" i="12"/>
  <c r="DQ270" i="12"/>
  <c r="DQ271" i="12"/>
  <c r="DQ272" i="12"/>
  <c r="DQ273" i="12"/>
  <c r="DQ274" i="12"/>
  <c r="DQ275" i="12"/>
  <c r="DQ276" i="12"/>
  <c r="DQ277" i="12"/>
  <c r="DQ278" i="12"/>
  <c r="DR196" i="12"/>
  <c r="DR197" i="12"/>
  <c r="DR198" i="12"/>
  <c r="DR199" i="12"/>
  <c r="DR200" i="12"/>
  <c r="DR201" i="12"/>
  <c r="DR202" i="12"/>
  <c r="DR203" i="12"/>
  <c r="DR204" i="12"/>
  <c r="DR205" i="12"/>
  <c r="DR206" i="12"/>
  <c r="DR207" i="12"/>
  <c r="DR208" i="12"/>
  <c r="DR209" i="12"/>
  <c r="DR210" i="12"/>
  <c r="DR211" i="12"/>
  <c r="DR212" i="12"/>
  <c r="DR213" i="12"/>
  <c r="DR214" i="12"/>
  <c r="DR215" i="12"/>
  <c r="DR216" i="12"/>
  <c r="DR217" i="12"/>
  <c r="DR218" i="12"/>
  <c r="DR219" i="12"/>
  <c r="DR220" i="12"/>
  <c r="DR221" i="12"/>
  <c r="DR222" i="12"/>
  <c r="DR223" i="12"/>
  <c r="DR224" i="12"/>
  <c r="DR225" i="12"/>
  <c r="DR226" i="12"/>
  <c r="DR227" i="12"/>
  <c r="DR228" i="12"/>
  <c r="DR229" i="12"/>
  <c r="DR230" i="12"/>
  <c r="DR231" i="12"/>
  <c r="DR232" i="12"/>
  <c r="DR233" i="12"/>
  <c r="DR234" i="12"/>
  <c r="DR235" i="12"/>
  <c r="DR236" i="12"/>
  <c r="DR237" i="12"/>
  <c r="DR238" i="12"/>
  <c r="DR239" i="12"/>
  <c r="DR240" i="12"/>
  <c r="DR241" i="12"/>
  <c r="DR242" i="12"/>
  <c r="DR243" i="12"/>
  <c r="DR244" i="12"/>
  <c r="DR245" i="12"/>
  <c r="DR246" i="12"/>
  <c r="DR247" i="12"/>
  <c r="DR248" i="12"/>
  <c r="DR249" i="12"/>
  <c r="DR250" i="12"/>
  <c r="DR251" i="12"/>
  <c r="DR252" i="12"/>
  <c r="DR253" i="12"/>
  <c r="DR254" i="12"/>
  <c r="DR255" i="12"/>
  <c r="DR256" i="12"/>
  <c r="DR257" i="12"/>
  <c r="DR258" i="12"/>
  <c r="DR259" i="12"/>
  <c r="DR260" i="12"/>
  <c r="DR261" i="12"/>
  <c r="DR262" i="12"/>
  <c r="DR263" i="12"/>
  <c r="DR264" i="12"/>
  <c r="DR265" i="12"/>
  <c r="DR266" i="12"/>
  <c r="DR267" i="12"/>
  <c r="DR268" i="12"/>
  <c r="DR269" i="12"/>
  <c r="DR270" i="12"/>
  <c r="DR271" i="12"/>
  <c r="DR272" i="12"/>
  <c r="DR273" i="12"/>
  <c r="DR274" i="12"/>
  <c r="DR275" i="12"/>
  <c r="DR276" i="12"/>
  <c r="DR277" i="12"/>
  <c r="DR278" i="12"/>
  <c r="DS196" i="12"/>
  <c r="DS197" i="12"/>
  <c r="DS198" i="12"/>
  <c r="DS199" i="12"/>
  <c r="DS200" i="12"/>
  <c r="DS201" i="12"/>
  <c r="DS202" i="12"/>
  <c r="DS203" i="12"/>
  <c r="DS204" i="12"/>
  <c r="DS205" i="12"/>
  <c r="DS206" i="12"/>
  <c r="DS207" i="12"/>
  <c r="DS208" i="12"/>
  <c r="DS209" i="12"/>
  <c r="DS210" i="12"/>
  <c r="DS211" i="12"/>
  <c r="DS212" i="12"/>
  <c r="DS213" i="12"/>
  <c r="DS214" i="12"/>
  <c r="DS215" i="12"/>
  <c r="DS216" i="12"/>
  <c r="DS217" i="12"/>
  <c r="DS218" i="12"/>
  <c r="DS219" i="12"/>
  <c r="DS220" i="12"/>
  <c r="DS221" i="12"/>
  <c r="DS222" i="12"/>
  <c r="DS223" i="12"/>
  <c r="DS224" i="12"/>
  <c r="DS225" i="12"/>
  <c r="DS226" i="12"/>
  <c r="DS227" i="12"/>
  <c r="DS228" i="12"/>
  <c r="DS229" i="12"/>
  <c r="DS230" i="12"/>
  <c r="DS231" i="12"/>
  <c r="DS232" i="12"/>
  <c r="DS233" i="12"/>
  <c r="DS234" i="12"/>
  <c r="DS235" i="12"/>
  <c r="DS236" i="12"/>
  <c r="DS237" i="12"/>
  <c r="DS238" i="12"/>
  <c r="DS239" i="12"/>
  <c r="DS240" i="12"/>
  <c r="DS241" i="12"/>
  <c r="DS242" i="12"/>
  <c r="DS243" i="12"/>
  <c r="DS244" i="12"/>
  <c r="DS245" i="12"/>
  <c r="DS246" i="12"/>
  <c r="DS247" i="12"/>
  <c r="DS248" i="12"/>
  <c r="DS249" i="12"/>
  <c r="DS250" i="12"/>
  <c r="DS251" i="12"/>
  <c r="DS252" i="12"/>
  <c r="DS253" i="12"/>
  <c r="DS254" i="12"/>
  <c r="DS255" i="12"/>
  <c r="DS256" i="12"/>
  <c r="DS257" i="12"/>
  <c r="DS258" i="12"/>
  <c r="DS259" i="12"/>
  <c r="DS260" i="12"/>
  <c r="DS261" i="12"/>
  <c r="DS262" i="12"/>
  <c r="DS263" i="12"/>
  <c r="DS264" i="12"/>
  <c r="DS265" i="12"/>
  <c r="DS266" i="12"/>
  <c r="DS267" i="12"/>
  <c r="DS268" i="12"/>
  <c r="DS269" i="12"/>
  <c r="DS270" i="12"/>
  <c r="DS271" i="12"/>
  <c r="DS272" i="12"/>
  <c r="DS273" i="12"/>
  <c r="DS274" i="12"/>
  <c r="DS275" i="12"/>
  <c r="DS276" i="12"/>
  <c r="DS277" i="12"/>
  <c r="DS278" i="12"/>
  <c r="DT196" i="12"/>
  <c r="DT197" i="12"/>
  <c r="DT198" i="12"/>
  <c r="DT199" i="12"/>
  <c r="DT200" i="12"/>
  <c r="DT201" i="12"/>
  <c r="DT202" i="12"/>
  <c r="DT203" i="12"/>
  <c r="DT204" i="12"/>
  <c r="DT205" i="12"/>
  <c r="DT206" i="12"/>
  <c r="DT207" i="12"/>
  <c r="DT208" i="12"/>
  <c r="DT209" i="12"/>
  <c r="DT210" i="12"/>
  <c r="DT211" i="12"/>
  <c r="DT212" i="12"/>
  <c r="DT213" i="12"/>
  <c r="DT214" i="12"/>
  <c r="DT215" i="12"/>
  <c r="DT216" i="12"/>
  <c r="DT217" i="12"/>
  <c r="DT218" i="12"/>
  <c r="DT219" i="12"/>
  <c r="DT220" i="12"/>
  <c r="DT221" i="12"/>
  <c r="DT222" i="12"/>
  <c r="DT223" i="12"/>
  <c r="DT224" i="12"/>
  <c r="DT225" i="12"/>
  <c r="DT226" i="12"/>
  <c r="DT227" i="12"/>
  <c r="DT228" i="12"/>
  <c r="DT229" i="12"/>
  <c r="DT230" i="12"/>
  <c r="DT231" i="12"/>
  <c r="DT232" i="12"/>
  <c r="DT233" i="12"/>
  <c r="DT234" i="12"/>
  <c r="DT235" i="12"/>
  <c r="DT236" i="12"/>
  <c r="DT237" i="12"/>
  <c r="DT238" i="12"/>
  <c r="DT239" i="12"/>
  <c r="DT240" i="12"/>
  <c r="DT241" i="12"/>
  <c r="DT242" i="12"/>
  <c r="DT243" i="12"/>
  <c r="DT244" i="12"/>
  <c r="DT245" i="12"/>
  <c r="DT246" i="12"/>
  <c r="DT247" i="12"/>
  <c r="DT248" i="12"/>
  <c r="DT249" i="12"/>
  <c r="DT250" i="12"/>
  <c r="DT251" i="12"/>
  <c r="DT252" i="12"/>
  <c r="DT253" i="12"/>
  <c r="DT254" i="12"/>
  <c r="DT255" i="12"/>
  <c r="DT256" i="12"/>
  <c r="DT257" i="12"/>
  <c r="DT258" i="12"/>
  <c r="DT259" i="12"/>
  <c r="DT260" i="12"/>
  <c r="DT261" i="12"/>
  <c r="DT262" i="12"/>
  <c r="DT263" i="12"/>
  <c r="DT264" i="12"/>
  <c r="DT265" i="12"/>
  <c r="DT266" i="12"/>
  <c r="DT267" i="12"/>
  <c r="DT268" i="12"/>
  <c r="DT269" i="12"/>
  <c r="DT270" i="12"/>
  <c r="DT271" i="12"/>
  <c r="DT272" i="12"/>
  <c r="DT273" i="12"/>
  <c r="DT274" i="12"/>
  <c r="DT275" i="12"/>
  <c r="DT276" i="12"/>
  <c r="DT277" i="12"/>
  <c r="DT278" i="12"/>
  <c r="DU196" i="12"/>
  <c r="DU197" i="12"/>
  <c r="DU198" i="12"/>
  <c r="DU199" i="12"/>
  <c r="DU200" i="12"/>
  <c r="DU201" i="12"/>
  <c r="DU202" i="12"/>
  <c r="DU203" i="12"/>
  <c r="DU204" i="12"/>
  <c r="DU205" i="12"/>
  <c r="DU206" i="12"/>
  <c r="DU207" i="12"/>
  <c r="DU208" i="12"/>
  <c r="DU209" i="12"/>
  <c r="DU210" i="12"/>
  <c r="DU211" i="12"/>
  <c r="DU212" i="12"/>
  <c r="DU213" i="12"/>
  <c r="DU214" i="12"/>
  <c r="DU215" i="12"/>
  <c r="DU216" i="12"/>
  <c r="DU217" i="12"/>
  <c r="DU218" i="12"/>
  <c r="DU219" i="12"/>
  <c r="DU220" i="12"/>
  <c r="DU221" i="12"/>
  <c r="DU222" i="12"/>
  <c r="DU223" i="12"/>
  <c r="DU224" i="12"/>
  <c r="DU225" i="12"/>
  <c r="DU226" i="12"/>
  <c r="DU227" i="12"/>
  <c r="DU228" i="12"/>
  <c r="DU229" i="12"/>
  <c r="DU230" i="12"/>
  <c r="DU231" i="12"/>
  <c r="DU232" i="12"/>
  <c r="DU233" i="12"/>
  <c r="DU234" i="12"/>
  <c r="DU235" i="12"/>
  <c r="DU236" i="12"/>
  <c r="DU237" i="12"/>
  <c r="DU238" i="12"/>
  <c r="DU239" i="12"/>
  <c r="DU240" i="12"/>
  <c r="DU241" i="12"/>
  <c r="DU242" i="12"/>
  <c r="DU243" i="12"/>
  <c r="DU244" i="12"/>
  <c r="DU245" i="12"/>
  <c r="DU246" i="12"/>
  <c r="DU247" i="12"/>
  <c r="DU248" i="12"/>
  <c r="DU249" i="12"/>
  <c r="DU250" i="12"/>
  <c r="DU251" i="12"/>
  <c r="DU252" i="12"/>
  <c r="DU253" i="12"/>
  <c r="DU254" i="12"/>
  <c r="DU255" i="12"/>
  <c r="DU256" i="12"/>
  <c r="DU257" i="12"/>
  <c r="DU258" i="12"/>
  <c r="DU259" i="12"/>
  <c r="DU260" i="12"/>
  <c r="DU261" i="12"/>
  <c r="DU262" i="12"/>
  <c r="DU263" i="12"/>
  <c r="DU264" i="12"/>
  <c r="DU265" i="12"/>
  <c r="DU266" i="12"/>
  <c r="DU267" i="12"/>
  <c r="DU268" i="12"/>
  <c r="DU269" i="12"/>
  <c r="DU270" i="12"/>
  <c r="DU271" i="12"/>
  <c r="DU272" i="12"/>
  <c r="DU273" i="12"/>
  <c r="DU274" i="12"/>
  <c r="DU275" i="12"/>
  <c r="DU276" i="12"/>
  <c r="DU277" i="12"/>
  <c r="DU278" i="12"/>
  <c r="DV196" i="12"/>
  <c r="DV197" i="12"/>
  <c r="DV198" i="12"/>
  <c r="DV199" i="12"/>
  <c r="DV200" i="12"/>
  <c r="DV201" i="12"/>
  <c r="DV202" i="12"/>
  <c r="DV203" i="12"/>
  <c r="DV204" i="12"/>
  <c r="DV205" i="12"/>
  <c r="DV206" i="12"/>
  <c r="DV207" i="12"/>
  <c r="DV208" i="12"/>
  <c r="DV209" i="12"/>
  <c r="DV210" i="12"/>
  <c r="DV211" i="12"/>
  <c r="DV212" i="12"/>
  <c r="DV213" i="12"/>
  <c r="DV214" i="12"/>
  <c r="DV215" i="12"/>
  <c r="DV216" i="12"/>
  <c r="DV217" i="12"/>
  <c r="DV218" i="12"/>
  <c r="DV219" i="12"/>
  <c r="DV220" i="12"/>
  <c r="DV221" i="12"/>
  <c r="DV222" i="12"/>
  <c r="DV223" i="12"/>
  <c r="DV224" i="12"/>
  <c r="DV225" i="12"/>
  <c r="DV226" i="12"/>
  <c r="DV227" i="12"/>
  <c r="DV228" i="12"/>
  <c r="DV229" i="12"/>
  <c r="DV230" i="12"/>
  <c r="DV231" i="12"/>
  <c r="DV232" i="12"/>
  <c r="DV233" i="12"/>
  <c r="DV234" i="12"/>
  <c r="DV235" i="12"/>
  <c r="DV236" i="12"/>
  <c r="DV237" i="12"/>
  <c r="DV238" i="12"/>
  <c r="DV239" i="12"/>
  <c r="DV240" i="12"/>
  <c r="DV241" i="12"/>
  <c r="DV242" i="12"/>
  <c r="DV243" i="12"/>
  <c r="DV244" i="12"/>
  <c r="DV245" i="12"/>
  <c r="DV246" i="12"/>
  <c r="DV247" i="12"/>
  <c r="DV248" i="12"/>
  <c r="DV249" i="12"/>
  <c r="DV250" i="12"/>
  <c r="DV251" i="12"/>
  <c r="DV252" i="12"/>
  <c r="DV253" i="12"/>
  <c r="DV254" i="12"/>
  <c r="DV255" i="12"/>
  <c r="DV256" i="12"/>
  <c r="DV257" i="12"/>
  <c r="DV258" i="12"/>
  <c r="DV259" i="12"/>
  <c r="DV260" i="12"/>
  <c r="DV261" i="12"/>
  <c r="DV262" i="12"/>
  <c r="DV263" i="12"/>
  <c r="DV264" i="12"/>
  <c r="DV265" i="12"/>
  <c r="DV266" i="12"/>
  <c r="DV267" i="12"/>
  <c r="DV268" i="12"/>
  <c r="DV269" i="12"/>
  <c r="DV270" i="12"/>
  <c r="DV271" i="12"/>
  <c r="DV272" i="12"/>
  <c r="DV273" i="12"/>
  <c r="DV274" i="12"/>
  <c r="DV275" i="12"/>
  <c r="DV276" i="12"/>
  <c r="DV277" i="12"/>
  <c r="DV278" i="12"/>
  <c r="DW196" i="12"/>
  <c r="DW197" i="12"/>
  <c r="DW198" i="12"/>
  <c r="DW199" i="12"/>
  <c r="DW200" i="12"/>
  <c r="DW201" i="12"/>
  <c r="DW202" i="12"/>
  <c r="DW203" i="12"/>
  <c r="DW204" i="12"/>
  <c r="DW205" i="12"/>
  <c r="DW206" i="12"/>
  <c r="DW207" i="12"/>
  <c r="DW208" i="12"/>
  <c r="DW209" i="12"/>
  <c r="DW210" i="12"/>
  <c r="DW211" i="12"/>
  <c r="DW212" i="12"/>
  <c r="DW213" i="12"/>
  <c r="DW214" i="12"/>
  <c r="DW215" i="12"/>
  <c r="DW216" i="12"/>
  <c r="DW217" i="12"/>
  <c r="DW218" i="12"/>
  <c r="DW219" i="12"/>
  <c r="DW220" i="12"/>
  <c r="DW221" i="12"/>
  <c r="DW222" i="12"/>
  <c r="DW223" i="12"/>
  <c r="DW224" i="12"/>
  <c r="DW225" i="12"/>
  <c r="DW226" i="12"/>
  <c r="DW227" i="12"/>
  <c r="DW228" i="12"/>
  <c r="DW229" i="12"/>
  <c r="DW230" i="12"/>
  <c r="DW231" i="12"/>
  <c r="DW232" i="12"/>
  <c r="DW233" i="12"/>
  <c r="DW234" i="12"/>
  <c r="DW235" i="12"/>
  <c r="DW236" i="12"/>
  <c r="DW237" i="12"/>
  <c r="DW238" i="12"/>
  <c r="DW239" i="12"/>
  <c r="DW240" i="12"/>
  <c r="DW241" i="12"/>
  <c r="DW242" i="12"/>
  <c r="DW243" i="12"/>
  <c r="DW244" i="12"/>
  <c r="DW245" i="12"/>
  <c r="DW246" i="12"/>
  <c r="DW247" i="12"/>
  <c r="DW248" i="12"/>
  <c r="DW249" i="12"/>
  <c r="DW250" i="12"/>
  <c r="DW251" i="12"/>
  <c r="DW252" i="12"/>
  <c r="DW253" i="12"/>
  <c r="DW254" i="12"/>
  <c r="DW255" i="12"/>
  <c r="DW256" i="12"/>
  <c r="DW257" i="12"/>
  <c r="DW258" i="12"/>
  <c r="DW259" i="12"/>
  <c r="DW260" i="12"/>
  <c r="DW261" i="12"/>
  <c r="DW262" i="12"/>
  <c r="DW263" i="12"/>
  <c r="DW264" i="12"/>
  <c r="DW265" i="12"/>
  <c r="DW266" i="12"/>
  <c r="DW267" i="12"/>
  <c r="DW268" i="12"/>
  <c r="DW269" i="12"/>
  <c r="DW270" i="12"/>
  <c r="DW271" i="12"/>
  <c r="DW272" i="12"/>
  <c r="DW273" i="12"/>
  <c r="DW274" i="12"/>
  <c r="DW275" i="12"/>
  <c r="DW276" i="12"/>
  <c r="DW277" i="12"/>
  <c r="DW278" i="12"/>
  <c r="DX196" i="12"/>
  <c r="DX197" i="12"/>
  <c r="DX198" i="12"/>
  <c r="DX199" i="12"/>
  <c r="DX200" i="12"/>
  <c r="DX201" i="12"/>
  <c r="DX202" i="12"/>
  <c r="DX203" i="12"/>
  <c r="DX204" i="12"/>
  <c r="DX205" i="12"/>
  <c r="DX206" i="12"/>
  <c r="DX207" i="12"/>
  <c r="DX208" i="12"/>
  <c r="DX209" i="12"/>
  <c r="DX210" i="12"/>
  <c r="DX211" i="12"/>
  <c r="DX212" i="12"/>
  <c r="DX213" i="12"/>
  <c r="DX214" i="12"/>
  <c r="DX215" i="12"/>
  <c r="DX216" i="12"/>
  <c r="DX217" i="12"/>
  <c r="DX218" i="12"/>
  <c r="DX219" i="12"/>
  <c r="DX220" i="12"/>
  <c r="DX221" i="12"/>
  <c r="DX222" i="12"/>
  <c r="DX223" i="12"/>
  <c r="DX224" i="12"/>
  <c r="DX225" i="12"/>
  <c r="DX226" i="12"/>
  <c r="DX227" i="12"/>
  <c r="DX228" i="12"/>
  <c r="DX229" i="12"/>
  <c r="DX230" i="12"/>
  <c r="DX231" i="12"/>
  <c r="DX232" i="12"/>
  <c r="DX233" i="12"/>
  <c r="DX234" i="12"/>
  <c r="DX235" i="12"/>
  <c r="DX236" i="12"/>
  <c r="DX237" i="12"/>
  <c r="DX238" i="12"/>
  <c r="DX239" i="12"/>
  <c r="DX240" i="12"/>
  <c r="DX241" i="12"/>
  <c r="DX242" i="12"/>
  <c r="DX243" i="12"/>
  <c r="DX244" i="12"/>
  <c r="DX245" i="12"/>
  <c r="DX246" i="12"/>
  <c r="DX247" i="12"/>
  <c r="DX248" i="12"/>
  <c r="DX249" i="12"/>
  <c r="DX250" i="12"/>
  <c r="DX251" i="12"/>
  <c r="DX252" i="12"/>
  <c r="DX253" i="12"/>
  <c r="DX254" i="12"/>
  <c r="DX255" i="12"/>
  <c r="DX256" i="12"/>
  <c r="DX257" i="12"/>
  <c r="DX258" i="12"/>
  <c r="DX259" i="12"/>
  <c r="DX260" i="12"/>
  <c r="DX261" i="12"/>
  <c r="DX262" i="12"/>
  <c r="DX263" i="12"/>
  <c r="DX264" i="12"/>
  <c r="DX265" i="12"/>
  <c r="DX266" i="12"/>
  <c r="DX267" i="12"/>
  <c r="DX268" i="12"/>
  <c r="DX269" i="12"/>
  <c r="DX270" i="12"/>
  <c r="DX271" i="12"/>
  <c r="DX272" i="12"/>
  <c r="DX273" i="12"/>
  <c r="DX274" i="12"/>
  <c r="DX275" i="12"/>
  <c r="DX276" i="12"/>
  <c r="DX277" i="12"/>
  <c r="DX278" i="12"/>
  <c r="DY196" i="12"/>
  <c r="DY197" i="12"/>
  <c r="DY198" i="12"/>
  <c r="DY199" i="12"/>
  <c r="DY200" i="12"/>
  <c r="DY201" i="12"/>
  <c r="DY202" i="12"/>
  <c r="DY203" i="12"/>
  <c r="DY204" i="12"/>
  <c r="DY205" i="12"/>
  <c r="DY206" i="12"/>
  <c r="DY207" i="12"/>
  <c r="DY208" i="12"/>
  <c r="DY209" i="12"/>
  <c r="DY210" i="12"/>
  <c r="DY211" i="12"/>
  <c r="DY212" i="12"/>
  <c r="DY213" i="12"/>
  <c r="DY214" i="12"/>
  <c r="DY215" i="12"/>
  <c r="DY216" i="12"/>
  <c r="DY217" i="12"/>
  <c r="DY218" i="12"/>
  <c r="DY219" i="12"/>
  <c r="DY220" i="12"/>
  <c r="DY221" i="12"/>
  <c r="DY222" i="12"/>
  <c r="DY223" i="12"/>
  <c r="DY224" i="12"/>
  <c r="DY225" i="12"/>
  <c r="DY226" i="12"/>
  <c r="DY227" i="12"/>
  <c r="DY228" i="12"/>
  <c r="DY229" i="12"/>
  <c r="DY230" i="12"/>
  <c r="DY231" i="12"/>
  <c r="DY232" i="12"/>
  <c r="DY233" i="12"/>
  <c r="DY234" i="12"/>
  <c r="DY235" i="12"/>
  <c r="DY236" i="12"/>
  <c r="DY237" i="12"/>
  <c r="DY238" i="12"/>
  <c r="DY239" i="12"/>
  <c r="DY240" i="12"/>
  <c r="DY241" i="12"/>
  <c r="DY242" i="12"/>
  <c r="DY243" i="12"/>
  <c r="DY244" i="12"/>
  <c r="DY245" i="12"/>
  <c r="DY246" i="12"/>
  <c r="DY247" i="12"/>
  <c r="DY248" i="12"/>
  <c r="DY249" i="12"/>
  <c r="DY250" i="12"/>
  <c r="DY251" i="12"/>
  <c r="DY252" i="12"/>
  <c r="DY253" i="12"/>
  <c r="DY254" i="12"/>
  <c r="DY255" i="12"/>
  <c r="DY256" i="12"/>
  <c r="DY257" i="12"/>
  <c r="DY258" i="12"/>
  <c r="DY259" i="12"/>
  <c r="DY260" i="12"/>
  <c r="DY261" i="12"/>
  <c r="DY262" i="12"/>
  <c r="DY263" i="12"/>
  <c r="DY264" i="12"/>
  <c r="DY265" i="12"/>
  <c r="DY266" i="12"/>
  <c r="DY267" i="12"/>
  <c r="DY268" i="12"/>
  <c r="DY269" i="12"/>
  <c r="DY270" i="12"/>
  <c r="DY271" i="12"/>
  <c r="DY272" i="12"/>
  <c r="DY273" i="12"/>
  <c r="DY274" i="12"/>
  <c r="DY275" i="12"/>
  <c r="DY276" i="12"/>
  <c r="DY277" i="12"/>
  <c r="DY278" i="12"/>
  <c r="DZ196" i="12"/>
  <c r="DZ197" i="12"/>
  <c r="DZ198" i="12"/>
  <c r="DZ199" i="12"/>
  <c r="DZ200" i="12"/>
  <c r="DZ201" i="12"/>
  <c r="DZ202" i="12"/>
  <c r="DZ203" i="12"/>
  <c r="DZ204" i="12"/>
  <c r="DZ205" i="12"/>
  <c r="DZ206" i="12"/>
  <c r="DZ207" i="12"/>
  <c r="DZ208" i="12"/>
  <c r="DZ209" i="12"/>
  <c r="DZ210" i="12"/>
  <c r="DZ211" i="12"/>
  <c r="DZ212" i="12"/>
  <c r="DZ213" i="12"/>
  <c r="DZ214" i="12"/>
  <c r="DZ215" i="12"/>
  <c r="DZ216" i="12"/>
  <c r="DZ217" i="12"/>
  <c r="DZ218" i="12"/>
  <c r="DZ219" i="12"/>
  <c r="DZ220" i="12"/>
  <c r="DZ221" i="12"/>
  <c r="DZ222" i="12"/>
  <c r="DZ223" i="12"/>
  <c r="DZ224" i="12"/>
  <c r="DZ225" i="12"/>
  <c r="DZ226" i="12"/>
  <c r="DZ227" i="12"/>
  <c r="DZ228" i="12"/>
  <c r="DZ229" i="12"/>
  <c r="DZ230" i="12"/>
  <c r="DZ231" i="12"/>
  <c r="DZ232" i="12"/>
  <c r="DZ233" i="12"/>
  <c r="DZ234" i="12"/>
  <c r="DZ235" i="12"/>
  <c r="DZ236" i="12"/>
  <c r="DZ237" i="12"/>
  <c r="DZ238" i="12"/>
  <c r="DZ239" i="12"/>
  <c r="DZ240" i="12"/>
  <c r="DZ241" i="12"/>
  <c r="DZ242" i="12"/>
  <c r="DZ243" i="12"/>
  <c r="DZ244" i="12"/>
  <c r="DZ245" i="12"/>
  <c r="DZ246" i="12"/>
  <c r="DZ247" i="12"/>
  <c r="DZ248" i="12"/>
  <c r="DZ249" i="12"/>
  <c r="DZ250" i="12"/>
  <c r="DZ251" i="12"/>
  <c r="DZ252" i="12"/>
  <c r="DZ253" i="12"/>
  <c r="DZ254" i="12"/>
  <c r="DZ255" i="12"/>
  <c r="DZ256" i="12"/>
  <c r="DZ257" i="12"/>
  <c r="DZ258" i="12"/>
  <c r="DZ259" i="12"/>
  <c r="DZ260" i="12"/>
  <c r="DZ261" i="12"/>
  <c r="DZ262" i="12"/>
  <c r="DZ263" i="12"/>
  <c r="DZ264" i="12"/>
  <c r="DZ265" i="12"/>
  <c r="DZ266" i="12"/>
  <c r="DZ267" i="12"/>
  <c r="DZ268" i="12"/>
  <c r="DZ269" i="12"/>
  <c r="DZ270" i="12"/>
  <c r="DZ271" i="12"/>
  <c r="DZ272" i="12"/>
  <c r="DZ273" i="12"/>
  <c r="DZ274" i="12"/>
  <c r="DZ275" i="12"/>
  <c r="DZ276" i="12"/>
  <c r="DZ277" i="12"/>
  <c r="DZ278" i="12"/>
  <c r="EA196" i="12"/>
  <c r="EA197" i="12"/>
  <c r="EA198" i="12"/>
  <c r="EA199" i="12"/>
  <c r="EA200" i="12"/>
  <c r="EA201" i="12"/>
  <c r="EA202" i="12"/>
  <c r="EA203" i="12"/>
  <c r="EA204" i="12"/>
  <c r="EA205" i="12"/>
  <c r="EA206" i="12"/>
  <c r="EA207" i="12"/>
  <c r="EA208" i="12"/>
  <c r="EA209" i="12"/>
  <c r="EA210" i="12"/>
  <c r="EA211" i="12"/>
  <c r="EA212" i="12"/>
  <c r="EA213" i="12"/>
  <c r="EA214" i="12"/>
  <c r="EA215" i="12"/>
  <c r="EA216" i="12"/>
  <c r="EA217" i="12"/>
  <c r="EA218" i="12"/>
  <c r="EA219" i="12"/>
  <c r="EA220" i="12"/>
  <c r="EA221" i="12"/>
  <c r="EA222" i="12"/>
  <c r="EA223" i="12"/>
  <c r="EA224" i="12"/>
  <c r="EA225" i="12"/>
  <c r="EA226" i="12"/>
  <c r="EA227" i="12"/>
  <c r="EA228" i="12"/>
  <c r="EA229" i="12"/>
  <c r="EA230" i="12"/>
  <c r="EA231" i="12"/>
  <c r="EA232" i="12"/>
  <c r="EA233" i="12"/>
  <c r="EA234" i="12"/>
  <c r="EA235" i="12"/>
  <c r="EA236" i="12"/>
  <c r="EA237" i="12"/>
  <c r="EA238" i="12"/>
  <c r="EA239" i="12"/>
  <c r="EA240" i="12"/>
  <c r="EA241" i="12"/>
  <c r="EA242" i="12"/>
  <c r="EA243" i="12"/>
  <c r="EA244" i="12"/>
  <c r="EA245" i="12"/>
  <c r="EA246" i="12"/>
  <c r="EA247" i="12"/>
  <c r="EA248" i="12"/>
  <c r="EA249" i="12"/>
  <c r="EA250" i="12"/>
  <c r="EA251" i="12"/>
  <c r="EA252" i="12"/>
  <c r="EA253" i="12"/>
  <c r="EA254" i="12"/>
  <c r="EA255" i="12"/>
  <c r="EA256" i="12"/>
  <c r="EA257" i="12"/>
  <c r="EA258" i="12"/>
  <c r="EA259" i="12"/>
  <c r="EA260" i="12"/>
  <c r="EA261" i="12"/>
  <c r="EA262" i="12"/>
  <c r="EA263" i="12"/>
  <c r="EA264" i="12"/>
  <c r="EA265" i="12"/>
  <c r="EA266" i="12"/>
  <c r="EA267" i="12"/>
  <c r="EA268" i="12"/>
  <c r="EA269" i="12"/>
  <c r="EA270" i="12"/>
  <c r="EA271" i="12"/>
  <c r="EA272" i="12"/>
  <c r="EA273" i="12"/>
  <c r="EA274" i="12"/>
  <c r="EA275" i="12"/>
  <c r="EA276" i="12"/>
  <c r="EA277" i="12"/>
  <c r="EA278" i="12"/>
  <c r="EB196" i="12"/>
  <c r="EB197" i="12"/>
  <c r="EB198" i="12"/>
  <c r="EB199" i="12"/>
  <c r="EB200" i="12"/>
  <c r="EB201" i="12"/>
  <c r="EB202" i="12"/>
  <c r="EB203" i="12"/>
  <c r="EB204" i="12"/>
  <c r="EB205" i="12"/>
  <c r="EB206" i="12"/>
  <c r="EB207" i="12"/>
  <c r="EB208" i="12"/>
  <c r="EB209" i="12"/>
  <c r="EB210" i="12"/>
  <c r="EB211" i="12"/>
  <c r="EB212" i="12"/>
  <c r="EB213" i="12"/>
  <c r="EB214" i="12"/>
  <c r="EB215" i="12"/>
  <c r="EB216" i="12"/>
  <c r="EB217" i="12"/>
  <c r="EB218" i="12"/>
  <c r="EB219" i="12"/>
  <c r="EB220" i="12"/>
  <c r="EB221" i="12"/>
  <c r="EB222" i="12"/>
  <c r="EB223" i="12"/>
  <c r="EB224" i="12"/>
  <c r="EB225" i="12"/>
  <c r="EB226" i="12"/>
  <c r="EB227" i="12"/>
  <c r="EB228" i="12"/>
  <c r="EB229" i="12"/>
  <c r="EB230" i="12"/>
  <c r="EB231" i="12"/>
  <c r="EB232" i="12"/>
  <c r="EB233" i="12"/>
  <c r="EB234" i="12"/>
  <c r="EB235" i="12"/>
  <c r="EB236" i="12"/>
  <c r="EB237" i="12"/>
  <c r="EB238" i="12"/>
  <c r="EB239" i="12"/>
  <c r="EB240" i="12"/>
  <c r="EB241" i="12"/>
  <c r="EB242" i="12"/>
  <c r="EB243" i="12"/>
  <c r="EB244" i="12"/>
  <c r="EB245" i="12"/>
  <c r="EB246" i="12"/>
  <c r="EB247" i="12"/>
  <c r="EB248" i="12"/>
  <c r="EB249" i="12"/>
  <c r="EB250" i="12"/>
  <c r="EB251" i="12"/>
  <c r="EB252" i="12"/>
  <c r="EB253" i="12"/>
  <c r="EB254" i="12"/>
  <c r="EB255" i="12"/>
  <c r="EB256" i="12"/>
  <c r="EB257" i="12"/>
  <c r="EB258" i="12"/>
  <c r="EB259" i="12"/>
  <c r="EB260" i="12"/>
  <c r="EB261" i="12"/>
  <c r="EB262" i="12"/>
  <c r="EB263" i="12"/>
  <c r="EB264" i="12"/>
  <c r="EB265" i="12"/>
  <c r="EB266" i="12"/>
  <c r="EB267" i="12"/>
  <c r="EB268" i="12"/>
  <c r="EB269" i="12"/>
  <c r="EB270" i="12"/>
  <c r="EB271" i="12"/>
  <c r="EB272" i="12"/>
  <c r="EB273" i="12"/>
  <c r="EB274" i="12"/>
  <c r="EB275" i="12"/>
  <c r="EB276" i="12"/>
  <c r="EB277" i="12"/>
  <c r="EB278" i="12"/>
  <c r="EC196" i="12"/>
  <c r="EC197" i="12"/>
  <c r="EC198" i="12"/>
  <c r="EC199" i="12"/>
  <c r="EC200" i="12"/>
  <c r="EC201" i="12"/>
  <c r="EC202" i="12"/>
  <c r="EC203" i="12"/>
  <c r="EC204" i="12"/>
  <c r="EC205" i="12"/>
  <c r="EC206" i="12"/>
  <c r="EC207" i="12"/>
  <c r="EC208" i="12"/>
  <c r="EC209" i="12"/>
  <c r="EC210" i="12"/>
  <c r="EC211" i="12"/>
  <c r="EC212" i="12"/>
  <c r="EC213" i="12"/>
  <c r="EC214" i="12"/>
  <c r="EC215" i="12"/>
  <c r="EC216" i="12"/>
  <c r="EC217" i="12"/>
  <c r="EC218" i="12"/>
  <c r="EC219" i="12"/>
  <c r="EC220" i="12"/>
  <c r="EC221" i="12"/>
  <c r="EC222" i="12"/>
  <c r="EC223" i="12"/>
  <c r="EC224" i="12"/>
  <c r="EC225" i="12"/>
  <c r="EC226" i="12"/>
  <c r="EC227" i="12"/>
  <c r="EC228" i="12"/>
  <c r="EC229" i="12"/>
  <c r="EC230" i="12"/>
  <c r="EC231" i="12"/>
  <c r="EC232" i="12"/>
  <c r="EC233" i="12"/>
  <c r="EC234" i="12"/>
  <c r="EC235" i="12"/>
  <c r="EC236" i="12"/>
  <c r="EC237" i="12"/>
  <c r="EC238" i="12"/>
  <c r="EC239" i="12"/>
  <c r="EC240" i="12"/>
  <c r="EC241" i="12"/>
  <c r="EC242" i="12"/>
  <c r="EC243" i="12"/>
  <c r="EC244" i="12"/>
  <c r="EC245" i="12"/>
  <c r="EC246" i="12"/>
  <c r="EC247" i="12"/>
  <c r="EC248" i="12"/>
  <c r="EC249" i="12"/>
  <c r="EC250" i="12"/>
  <c r="EC251" i="12"/>
  <c r="EC252" i="12"/>
  <c r="EC253" i="12"/>
  <c r="EC254" i="12"/>
  <c r="EC255" i="12"/>
  <c r="EC256" i="12"/>
  <c r="EC257" i="12"/>
  <c r="EC258" i="12"/>
  <c r="EC259" i="12"/>
  <c r="EC260" i="12"/>
  <c r="EC261" i="12"/>
  <c r="EC262" i="12"/>
  <c r="EC263" i="12"/>
  <c r="EC264" i="12"/>
  <c r="EC265" i="12"/>
  <c r="EC266" i="12"/>
  <c r="EC267" i="12"/>
  <c r="EC268" i="12"/>
  <c r="EC269" i="12"/>
  <c r="EC270" i="12"/>
  <c r="EC271" i="12"/>
  <c r="EC272" i="12"/>
  <c r="EC273" i="12"/>
  <c r="EC274" i="12"/>
  <c r="EC275" i="12"/>
  <c r="EC276" i="12"/>
  <c r="EC277" i="12"/>
  <c r="EC278" i="12"/>
  <c r="EE196" i="12"/>
  <c r="EE197" i="12"/>
  <c r="EE198" i="12"/>
  <c r="EE199" i="12"/>
  <c r="EE200" i="12"/>
  <c r="EE201" i="12"/>
  <c r="EE202" i="12"/>
  <c r="EE203" i="12"/>
  <c r="EE204" i="12"/>
  <c r="EE205" i="12"/>
  <c r="EE206" i="12"/>
  <c r="EE207" i="12"/>
  <c r="EE208" i="12"/>
  <c r="EE209" i="12"/>
  <c r="EE210" i="12"/>
  <c r="EE211" i="12"/>
  <c r="EE212" i="12"/>
  <c r="EE213" i="12"/>
  <c r="EE214" i="12"/>
  <c r="EE215" i="12"/>
  <c r="EE216" i="12"/>
  <c r="EE217" i="12"/>
  <c r="EE218" i="12"/>
  <c r="EE219" i="12"/>
  <c r="EE220" i="12"/>
  <c r="EE221" i="12"/>
  <c r="EE222" i="12"/>
  <c r="EE223" i="12"/>
  <c r="EE224" i="12"/>
  <c r="EE225" i="12"/>
  <c r="EE226" i="12"/>
  <c r="EE227" i="12"/>
  <c r="EE228" i="12"/>
  <c r="EE229" i="12"/>
  <c r="EE230" i="12"/>
  <c r="EE231" i="12"/>
  <c r="EE232" i="12"/>
  <c r="EE233" i="12"/>
  <c r="EE234" i="12"/>
  <c r="EE235" i="12"/>
  <c r="EE236" i="12"/>
  <c r="EE237" i="12"/>
  <c r="EE238" i="12"/>
  <c r="EE239" i="12"/>
  <c r="EE240" i="12"/>
  <c r="EE241" i="12"/>
  <c r="EE242" i="12"/>
  <c r="EE243" i="12"/>
  <c r="EE244" i="12"/>
  <c r="EE245" i="12"/>
  <c r="EE246" i="12"/>
  <c r="EE247" i="12"/>
  <c r="EE248" i="12"/>
  <c r="EE249" i="12"/>
  <c r="EE250" i="12"/>
  <c r="EE251" i="12"/>
  <c r="EE252" i="12"/>
  <c r="EE253" i="12"/>
  <c r="EE254" i="12"/>
  <c r="EE255" i="12"/>
  <c r="EE256" i="12"/>
  <c r="EE257" i="12"/>
  <c r="EE258" i="12"/>
  <c r="EE259" i="12"/>
  <c r="EE260" i="12"/>
  <c r="EE261" i="12"/>
  <c r="EE262" i="12"/>
  <c r="EE263" i="12"/>
  <c r="EE264" i="12"/>
  <c r="EE265" i="12"/>
  <c r="EE266" i="12"/>
  <c r="EE267" i="12"/>
  <c r="EE268" i="12"/>
  <c r="EE269" i="12"/>
  <c r="EE270" i="12"/>
  <c r="EE271" i="12"/>
  <c r="EE272" i="12"/>
  <c r="EE273" i="12"/>
  <c r="EE274" i="12"/>
  <c r="EE275" i="12"/>
  <c r="EE276" i="12"/>
  <c r="EE277" i="12"/>
  <c r="EE278" i="12"/>
  <c r="EF196" i="12"/>
  <c r="EF197" i="12"/>
  <c r="EF198" i="12"/>
  <c r="EF199" i="12"/>
  <c r="EF200" i="12"/>
  <c r="EF201" i="12"/>
  <c r="EF202" i="12"/>
  <c r="EF203" i="12"/>
  <c r="EF204" i="12"/>
  <c r="EF205" i="12"/>
  <c r="EF206" i="12"/>
  <c r="EF207" i="12"/>
  <c r="EF208" i="12"/>
  <c r="EF209" i="12"/>
  <c r="EF210" i="12"/>
  <c r="EF211" i="12"/>
  <c r="EF212" i="12"/>
  <c r="EF213" i="12"/>
  <c r="EF214" i="12"/>
  <c r="EF215" i="12"/>
  <c r="EF216" i="12"/>
  <c r="EF217" i="12"/>
  <c r="EF218" i="12"/>
  <c r="EF219" i="12"/>
  <c r="EF220" i="12"/>
  <c r="EF221" i="12"/>
  <c r="EF222" i="12"/>
  <c r="EF223" i="12"/>
  <c r="EF224" i="12"/>
  <c r="EF225" i="12"/>
  <c r="EF226" i="12"/>
  <c r="EF227" i="12"/>
  <c r="EF228" i="12"/>
  <c r="EF229" i="12"/>
  <c r="EF230" i="12"/>
  <c r="EF231" i="12"/>
  <c r="EF232" i="12"/>
  <c r="EF233" i="12"/>
  <c r="EF234" i="12"/>
  <c r="EF235" i="12"/>
  <c r="EF236" i="12"/>
  <c r="EF237" i="12"/>
  <c r="EF238" i="12"/>
  <c r="EF239" i="12"/>
  <c r="EF240" i="12"/>
  <c r="EF241" i="12"/>
  <c r="EF242" i="12"/>
  <c r="EF243" i="12"/>
  <c r="EF244" i="12"/>
  <c r="EF245" i="12"/>
  <c r="EF246" i="12"/>
  <c r="EF247" i="12"/>
  <c r="EF248" i="12"/>
  <c r="EF249" i="12"/>
  <c r="EF250" i="12"/>
  <c r="EF251" i="12"/>
  <c r="EF252" i="12"/>
  <c r="EF253" i="12"/>
  <c r="EF254" i="12"/>
  <c r="EF255" i="12"/>
  <c r="EF256" i="12"/>
  <c r="EF257" i="12"/>
  <c r="EF258" i="12"/>
  <c r="EF259" i="12"/>
  <c r="EF260" i="12"/>
  <c r="EF261" i="12"/>
  <c r="EF262" i="12"/>
  <c r="EF263" i="12"/>
  <c r="EF264" i="12"/>
  <c r="EF265" i="12"/>
  <c r="EF266" i="12"/>
  <c r="EF267" i="12"/>
  <c r="EF268" i="12"/>
  <c r="EF269" i="12"/>
  <c r="EF270" i="12"/>
  <c r="EF271" i="12"/>
  <c r="EF272" i="12"/>
  <c r="EF273" i="12"/>
  <c r="EF274" i="12"/>
  <c r="EF275" i="12"/>
  <c r="EF276" i="12"/>
  <c r="EF277" i="12"/>
  <c r="EF278" i="12"/>
  <c r="EG196" i="12"/>
  <c r="EG197" i="12"/>
  <c r="EG198" i="12"/>
  <c r="EG199" i="12"/>
  <c r="EG200" i="12"/>
  <c r="EG201" i="12"/>
  <c r="EG202" i="12"/>
  <c r="EG203" i="12"/>
  <c r="EG204" i="12"/>
  <c r="EG205" i="12"/>
  <c r="EG206" i="12"/>
  <c r="EG207" i="12"/>
  <c r="EG208" i="12"/>
  <c r="EG209" i="12"/>
  <c r="EG210" i="12"/>
  <c r="EG211" i="12"/>
  <c r="EG212" i="12"/>
  <c r="EG213" i="12"/>
  <c r="EG214" i="12"/>
  <c r="EG215" i="12"/>
  <c r="EG216" i="12"/>
  <c r="EG217" i="12"/>
  <c r="EG218" i="12"/>
  <c r="EG219" i="12"/>
  <c r="EG220" i="12"/>
  <c r="EG221" i="12"/>
  <c r="EG222" i="12"/>
  <c r="EG223" i="12"/>
  <c r="EG224" i="12"/>
  <c r="EG225" i="12"/>
  <c r="EG226" i="12"/>
  <c r="EG227" i="12"/>
  <c r="EG228" i="12"/>
  <c r="EG229" i="12"/>
  <c r="EG230" i="12"/>
  <c r="EG231" i="12"/>
  <c r="EG232" i="12"/>
  <c r="EG233" i="12"/>
  <c r="EG234" i="12"/>
  <c r="EG235" i="12"/>
  <c r="EG236" i="12"/>
  <c r="EG237" i="12"/>
  <c r="EG238" i="12"/>
  <c r="EG239" i="12"/>
  <c r="EG240" i="12"/>
  <c r="EG241" i="12"/>
  <c r="EG242" i="12"/>
  <c r="EG243" i="12"/>
  <c r="EG244" i="12"/>
  <c r="EG245" i="12"/>
  <c r="EG246" i="12"/>
  <c r="EG247" i="12"/>
  <c r="EG248" i="12"/>
  <c r="EG249" i="12"/>
  <c r="EG250" i="12"/>
  <c r="EG251" i="12"/>
  <c r="EG252" i="12"/>
  <c r="EG253" i="12"/>
  <c r="EG254" i="12"/>
  <c r="EG255" i="12"/>
  <c r="EG256" i="12"/>
  <c r="EG257" i="12"/>
  <c r="EG258" i="12"/>
  <c r="EG259" i="12"/>
  <c r="EG260" i="12"/>
  <c r="EG261" i="12"/>
  <c r="EG262" i="12"/>
  <c r="EG263" i="12"/>
  <c r="EG264" i="12"/>
  <c r="EG265" i="12"/>
  <c r="EG266" i="12"/>
  <c r="EG267" i="12"/>
  <c r="EG268" i="12"/>
  <c r="EG269" i="12"/>
  <c r="EG270" i="12"/>
  <c r="EG271" i="12"/>
  <c r="EG272" i="12"/>
  <c r="EG273" i="12"/>
  <c r="EG274" i="12"/>
  <c r="EG275" i="12"/>
  <c r="EG276" i="12"/>
  <c r="EG277" i="12"/>
  <c r="EG278" i="12"/>
  <c r="EH196" i="12"/>
  <c r="EH197" i="12"/>
  <c r="EH198" i="12"/>
  <c r="EH199" i="12"/>
  <c r="EH200" i="12"/>
  <c r="EH201" i="12"/>
  <c r="EH202" i="12"/>
  <c r="EH203" i="12"/>
  <c r="EH204" i="12"/>
  <c r="EH205" i="12"/>
  <c r="EH206" i="12"/>
  <c r="EH207" i="12"/>
  <c r="EH208" i="12"/>
  <c r="EH209" i="12"/>
  <c r="EH210" i="12"/>
  <c r="EH211" i="12"/>
  <c r="EH212" i="12"/>
  <c r="EH213" i="12"/>
  <c r="EH214" i="12"/>
  <c r="EH215" i="12"/>
  <c r="EH216" i="12"/>
  <c r="EH217" i="12"/>
  <c r="EH218" i="12"/>
  <c r="EH219" i="12"/>
  <c r="EH220" i="12"/>
  <c r="EH221" i="12"/>
  <c r="EH222" i="12"/>
  <c r="EH223" i="12"/>
  <c r="EH224" i="12"/>
  <c r="EH225" i="12"/>
  <c r="EH226" i="12"/>
  <c r="EH227" i="12"/>
  <c r="EH228" i="12"/>
  <c r="EH229" i="12"/>
  <c r="EH230" i="12"/>
  <c r="EH231" i="12"/>
  <c r="EH232" i="12"/>
  <c r="EH233" i="12"/>
  <c r="EH234" i="12"/>
  <c r="EH235" i="12"/>
  <c r="EH236" i="12"/>
  <c r="EH237" i="12"/>
  <c r="EH238" i="12"/>
  <c r="EH239" i="12"/>
  <c r="EH240" i="12"/>
  <c r="EH241" i="12"/>
  <c r="EH242" i="12"/>
  <c r="EH243" i="12"/>
  <c r="EH244" i="12"/>
  <c r="EH245" i="12"/>
  <c r="EH246" i="12"/>
  <c r="EH247" i="12"/>
  <c r="EH248" i="12"/>
  <c r="EH249" i="12"/>
  <c r="EH250" i="12"/>
  <c r="EH251" i="12"/>
  <c r="EH252" i="12"/>
  <c r="EH253" i="12"/>
  <c r="EH254" i="12"/>
  <c r="EH255" i="12"/>
  <c r="EH256" i="12"/>
  <c r="EH257" i="12"/>
  <c r="EH258" i="12"/>
  <c r="EH259" i="12"/>
  <c r="EH260" i="12"/>
  <c r="EH261" i="12"/>
  <c r="EH262" i="12"/>
  <c r="EH263" i="12"/>
  <c r="EH264" i="12"/>
  <c r="EH265" i="12"/>
  <c r="EH266" i="12"/>
  <c r="EH267" i="12"/>
  <c r="EH268" i="12"/>
  <c r="EH269" i="12"/>
  <c r="EH270" i="12"/>
  <c r="EH271" i="12"/>
  <c r="EH272" i="12"/>
  <c r="EH273" i="12"/>
  <c r="EH274" i="12"/>
  <c r="EH275" i="12"/>
  <c r="EH276" i="12"/>
  <c r="EH277" i="12"/>
  <c r="EH278" i="12"/>
  <c r="EI196" i="12"/>
  <c r="EI197" i="12"/>
  <c r="EI198" i="12"/>
  <c r="EI199" i="12"/>
  <c r="EI200" i="12"/>
  <c r="EI201" i="12"/>
  <c r="EI202" i="12"/>
  <c r="EI203" i="12"/>
  <c r="EI204" i="12"/>
  <c r="EI205" i="12"/>
  <c r="EI206" i="12"/>
  <c r="EI207" i="12"/>
  <c r="EI208" i="12"/>
  <c r="EI209" i="12"/>
  <c r="EI210" i="12"/>
  <c r="EI211" i="12"/>
  <c r="EI212" i="12"/>
  <c r="EI213" i="12"/>
  <c r="EI214" i="12"/>
  <c r="EI215" i="12"/>
  <c r="EI216" i="12"/>
  <c r="EI217" i="12"/>
  <c r="EI218" i="12"/>
  <c r="EI219" i="12"/>
  <c r="EI220" i="12"/>
  <c r="EI221" i="12"/>
  <c r="EI222" i="12"/>
  <c r="EI223" i="12"/>
  <c r="EI224" i="12"/>
  <c r="EI225" i="12"/>
  <c r="EI226" i="12"/>
  <c r="EI227" i="12"/>
  <c r="EI228" i="12"/>
  <c r="EI229" i="12"/>
  <c r="EI230" i="12"/>
  <c r="EI231" i="12"/>
  <c r="EI232" i="12"/>
  <c r="EI233" i="12"/>
  <c r="EI234" i="12"/>
  <c r="EI235" i="12"/>
  <c r="EI236" i="12"/>
  <c r="EI237" i="12"/>
  <c r="EI238" i="12"/>
  <c r="EI239" i="12"/>
  <c r="EI240" i="12"/>
  <c r="EI241" i="12"/>
  <c r="EI242" i="12"/>
  <c r="EI243" i="12"/>
  <c r="EI244" i="12"/>
  <c r="EI245" i="12"/>
  <c r="EI246" i="12"/>
  <c r="EI247" i="12"/>
  <c r="EI248" i="12"/>
  <c r="EI249" i="12"/>
  <c r="EI250" i="12"/>
  <c r="EI251" i="12"/>
  <c r="EI252" i="12"/>
  <c r="EI253" i="12"/>
  <c r="EI254" i="12"/>
  <c r="EI255" i="12"/>
  <c r="EI256" i="12"/>
  <c r="EI257" i="12"/>
  <c r="EI258" i="12"/>
  <c r="EI259" i="12"/>
  <c r="EI260" i="12"/>
  <c r="EI261" i="12"/>
  <c r="EI262" i="12"/>
  <c r="EI263" i="12"/>
  <c r="EI264" i="12"/>
  <c r="EI265" i="12"/>
  <c r="EI266" i="12"/>
  <c r="EI267" i="12"/>
  <c r="EI268" i="12"/>
  <c r="EI269" i="12"/>
  <c r="EI270" i="12"/>
  <c r="EI271" i="12"/>
  <c r="EI272" i="12"/>
  <c r="EI273" i="12"/>
  <c r="EI274" i="12"/>
  <c r="EI275" i="12"/>
  <c r="EI276" i="12"/>
  <c r="EI277" i="12"/>
  <c r="EI278" i="12"/>
  <c r="EJ196" i="12"/>
  <c r="EJ197" i="12"/>
  <c r="EJ198" i="12"/>
  <c r="EJ199" i="12"/>
  <c r="EJ200" i="12"/>
  <c r="EJ201" i="12"/>
  <c r="EJ202" i="12"/>
  <c r="EJ203" i="12"/>
  <c r="EJ204" i="12"/>
  <c r="EJ205" i="12"/>
  <c r="EJ206" i="12"/>
  <c r="EJ207" i="12"/>
  <c r="EJ208" i="12"/>
  <c r="EJ209" i="12"/>
  <c r="EJ210" i="12"/>
  <c r="EJ211" i="12"/>
  <c r="EJ212" i="12"/>
  <c r="EJ213" i="12"/>
  <c r="EJ214" i="12"/>
  <c r="EJ215" i="12"/>
  <c r="EJ216" i="12"/>
  <c r="EJ217" i="12"/>
  <c r="EJ218" i="12"/>
  <c r="EJ219" i="12"/>
  <c r="EJ220" i="12"/>
  <c r="EJ221" i="12"/>
  <c r="EJ222" i="12"/>
  <c r="EJ223" i="12"/>
  <c r="EJ224" i="12"/>
  <c r="EJ225" i="12"/>
  <c r="EJ226" i="12"/>
  <c r="EJ227" i="12"/>
  <c r="EJ228" i="12"/>
  <c r="EJ229" i="12"/>
  <c r="EJ230" i="12"/>
  <c r="EJ231" i="12"/>
  <c r="EJ232" i="12"/>
  <c r="EJ233" i="12"/>
  <c r="EJ234" i="12"/>
  <c r="EJ235" i="12"/>
  <c r="EJ236" i="12"/>
  <c r="EJ237" i="12"/>
  <c r="EJ238" i="12"/>
  <c r="EJ239" i="12"/>
  <c r="EJ240" i="12"/>
  <c r="EJ241" i="12"/>
  <c r="EJ242" i="12"/>
  <c r="EJ243" i="12"/>
  <c r="EJ244" i="12"/>
  <c r="EJ245" i="12"/>
  <c r="EJ246" i="12"/>
  <c r="EJ247" i="12"/>
  <c r="EJ248" i="12"/>
  <c r="EJ249" i="12"/>
  <c r="EJ250" i="12"/>
  <c r="EJ251" i="12"/>
  <c r="EJ252" i="12"/>
  <c r="EJ253" i="12"/>
  <c r="EJ254" i="12"/>
  <c r="EJ255" i="12"/>
  <c r="EJ256" i="12"/>
  <c r="EJ257" i="12"/>
  <c r="EJ258" i="12"/>
  <c r="EJ259" i="12"/>
  <c r="EJ260" i="12"/>
  <c r="EJ261" i="12"/>
  <c r="EJ262" i="12"/>
  <c r="EJ263" i="12"/>
  <c r="EJ264" i="12"/>
  <c r="EJ265" i="12"/>
  <c r="EJ266" i="12"/>
  <c r="EJ267" i="12"/>
  <c r="EJ268" i="12"/>
  <c r="EJ269" i="12"/>
  <c r="EJ270" i="12"/>
  <c r="EJ271" i="12"/>
  <c r="EJ272" i="12"/>
  <c r="EJ273" i="12"/>
  <c r="EJ274" i="12"/>
  <c r="EJ275" i="12"/>
  <c r="EJ276" i="12"/>
  <c r="EJ277" i="12"/>
  <c r="EJ278" i="12"/>
  <c r="EK196" i="12"/>
  <c r="EK197" i="12"/>
  <c r="EK198" i="12"/>
  <c r="EK199" i="12"/>
  <c r="EK200" i="12"/>
  <c r="EK201" i="12"/>
  <c r="EK202" i="12"/>
  <c r="EK203" i="12"/>
  <c r="EK204" i="12"/>
  <c r="EK205" i="12"/>
  <c r="EK206" i="12"/>
  <c r="EK207" i="12"/>
  <c r="EK208" i="12"/>
  <c r="EK209" i="12"/>
  <c r="EK210" i="12"/>
  <c r="EK211" i="12"/>
  <c r="EK212" i="12"/>
  <c r="EK213" i="12"/>
  <c r="EK214" i="12"/>
  <c r="EK215" i="12"/>
  <c r="EK216" i="12"/>
  <c r="EK217" i="12"/>
  <c r="EK218" i="12"/>
  <c r="EK219" i="12"/>
  <c r="EK220" i="12"/>
  <c r="EK221" i="12"/>
  <c r="EK222" i="12"/>
  <c r="EK223" i="12"/>
  <c r="EK224" i="12"/>
  <c r="EK225" i="12"/>
  <c r="EK226" i="12"/>
  <c r="EK227" i="12"/>
  <c r="EK228" i="12"/>
  <c r="EK229" i="12"/>
  <c r="EK230" i="12"/>
  <c r="EK231" i="12"/>
  <c r="EK232" i="12"/>
  <c r="EK233" i="12"/>
  <c r="EK234" i="12"/>
  <c r="EK235" i="12"/>
  <c r="EK236" i="12"/>
  <c r="EK237" i="12"/>
  <c r="EK238" i="12"/>
  <c r="EK239" i="12"/>
  <c r="EK240" i="12"/>
  <c r="EK241" i="12"/>
  <c r="EK242" i="12"/>
  <c r="EK243" i="12"/>
  <c r="EK244" i="12"/>
  <c r="EK245" i="12"/>
  <c r="EK246" i="12"/>
  <c r="EK247" i="12"/>
  <c r="EK248" i="12"/>
  <c r="EK249" i="12"/>
  <c r="EK250" i="12"/>
  <c r="EK251" i="12"/>
  <c r="EK252" i="12"/>
  <c r="EK253" i="12"/>
  <c r="EK254" i="12"/>
  <c r="EK255" i="12"/>
  <c r="EK256" i="12"/>
  <c r="EK257" i="12"/>
  <c r="EK258" i="12"/>
  <c r="EK259" i="12"/>
  <c r="EK260" i="12"/>
  <c r="EK261" i="12"/>
  <c r="EK262" i="12"/>
  <c r="EK263" i="12"/>
  <c r="EK264" i="12"/>
  <c r="EK265" i="12"/>
  <c r="EK266" i="12"/>
  <c r="EK267" i="12"/>
  <c r="EK268" i="12"/>
  <c r="EK269" i="12"/>
  <c r="EK270" i="12"/>
  <c r="EK271" i="12"/>
  <c r="EK272" i="12"/>
  <c r="EK273" i="12"/>
  <c r="EK274" i="12"/>
  <c r="EK275" i="12"/>
  <c r="EK276" i="12"/>
  <c r="EK277" i="12"/>
  <c r="EK278" i="12"/>
  <c r="EL196" i="12"/>
  <c r="EL197" i="12"/>
  <c r="EL198" i="12"/>
  <c r="EL199" i="12"/>
  <c r="EL200" i="12"/>
  <c r="EL201" i="12"/>
  <c r="EL202" i="12"/>
  <c r="EL203" i="12"/>
  <c r="EL204" i="12"/>
  <c r="EL205" i="12"/>
  <c r="EL206" i="12"/>
  <c r="EL207" i="12"/>
  <c r="EL208" i="12"/>
  <c r="EL209" i="12"/>
  <c r="EL210" i="12"/>
  <c r="EL211" i="12"/>
  <c r="EL212" i="12"/>
  <c r="EL213" i="12"/>
  <c r="EL214" i="12"/>
  <c r="EL215" i="12"/>
  <c r="EL216" i="12"/>
  <c r="EL217" i="12"/>
  <c r="EL218" i="12"/>
  <c r="EL219" i="12"/>
  <c r="EL220" i="12"/>
  <c r="EL221" i="12"/>
  <c r="EL222" i="12"/>
  <c r="EL223" i="12"/>
  <c r="EL224" i="12"/>
  <c r="EL225" i="12"/>
  <c r="EL226" i="12"/>
  <c r="EL227" i="12"/>
  <c r="EL228" i="12"/>
  <c r="EL229" i="12"/>
  <c r="EL230" i="12"/>
  <c r="EL231" i="12"/>
  <c r="EL232" i="12"/>
  <c r="EL233" i="12"/>
  <c r="EL234" i="12"/>
  <c r="EL235" i="12"/>
  <c r="EL236" i="12"/>
  <c r="EL237" i="12"/>
  <c r="EL238" i="12"/>
  <c r="EL239" i="12"/>
  <c r="EL240" i="12"/>
  <c r="EL241" i="12"/>
  <c r="EL242" i="12"/>
  <c r="EL243" i="12"/>
  <c r="EL244" i="12"/>
  <c r="EL245" i="12"/>
  <c r="EL246" i="12"/>
  <c r="EL247" i="12"/>
  <c r="EL248" i="12"/>
  <c r="EL249" i="12"/>
  <c r="EL250" i="12"/>
  <c r="EL251" i="12"/>
  <c r="EL252" i="12"/>
  <c r="EL253" i="12"/>
  <c r="EL254" i="12"/>
  <c r="EL255" i="12"/>
  <c r="EL256" i="12"/>
  <c r="EL257" i="12"/>
  <c r="EL258" i="12"/>
  <c r="EL259" i="12"/>
  <c r="EL260" i="12"/>
  <c r="EL261" i="12"/>
  <c r="EL262" i="12"/>
  <c r="EL263" i="12"/>
  <c r="EL264" i="12"/>
  <c r="EL265" i="12"/>
  <c r="EL266" i="12"/>
  <c r="EL267" i="12"/>
  <c r="EL268" i="12"/>
  <c r="EL269" i="12"/>
  <c r="EL270" i="12"/>
  <c r="EL271" i="12"/>
  <c r="EL272" i="12"/>
  <c r="EL273" i="12"/>
  <c r="EL274" i="12"/>
  <c r="EL275" i="12"/>
  <c r="EL276" i="12"/>
  <c r="EL277" i="12"/>
  <c r="EL278" i="12"/>
  <c r="EM196" i="12"/>
  <c r="EM197" i="12"/>
  <c r="EM198" i="12"/>
  <c r="EM199" i="12"/>
  <c r="EM200" i="12"/>
  <c r="EM201" i="12"/>
  <c r="EM202" i="12"/>
  <c r="EM203" i="12"/>
  <c r="EM204" i="12"/>
  <c r="EM205" i="12"/>
  <c r="EM206" i="12"/>
  <c r="EM207" i="12"/>
  <c r="EM208" i="12"/>
  <c r="EM209" i="12"/>
  <c r="EM210" i="12"/>
  <c r="EM211" i="12"/>
  <c r="EM212" i="12"/>
  <c r="EM213" i="12"/>
  <c r="EM214" i="12"/>
  <c r="EM215" i="12"/>
  <c r="EM216" i="12"/>
  <c r="EM217" i="12"/>
  <c r="EM218" i="12"/>
  <c r="EM219" i="12"/>
  <c r="EM220" i="12"/>
  <c r="EM221" i="12"/>
  <c r="EM222" i="12"/>
  <c r="EM223" i="12"/>
  <c r="EM224" i="12"/>
  <c r="EM225" i="12"/>
  <c r="EM226" i="12"/>
  <c r="EM227" i="12"/>
  <c r="EM228" i="12"/>
  <c r="EM229" i="12"/>
  <c r="EM230" i="12"/>
  <c r="EM231" i="12"/>
  <c r="EM232" i="12"/>
  <c r="EM233" i="12"/>
  <c r="EM234" i="12"/>
  <c r="EM235" i="12"/>
  <c r="EM236" i="12"/>
  <c r="EM237" i="12"/>
  <c r="EM238" i="12"/>
  <c r="EM239" i="12"/>
  <c r="EM240" i="12"/>
  <c r="EM241" i="12"/>
  <c r="EM242" i="12"/>
  <c r="EM243" i="12"/>
  <c r="EM244" i="12"/>
  <c r="EM245" i="12"/>
  <c r="EM246" i="12"/>
  <c r="EM247" i="12"/>
  <c r="EM248" i="12"/>
  <c r="EM249" i="12"/>
  <c r="EM250" i="12"/>
  <c r="EM251" i="12"/>
  <c r="EM252" i="12"/>
  <c r="EM253" i="12"/>
  <c r="EM254" i="12"/>
  <c r="EM255" i="12"/>
  <c r="EM256" i="12"/>
  <c r="EM257" i="12"/>
  <c r="EM258" i="12"/>
  <c r="EM259" i="12"/>
  <c r="EM260" i="12"/>
  <c r="EM261" i="12"/>
  <c r="EM262" i="12"/>
  <c r="EM263" i="12"/>
  <c r="EM264" i="12"/>
  <c r="EM265" i="12"/>
  <c r="EM266" i="12"/>
  <c r="EM267" i="12"/>
  <c r="EM268" i="12"/>
  <c r="EM269" i="12"/>
  <c r="EM270" i="12"/>
  <c r="EM271" i="12"/>
  <c r="EM272" i="12"/>
  <c r="EM273" i="12"/>
  <c r="EM274" i="12"/>
  <c r="EM275" i="12"/>
  <c r="EM276" i="12"/>
  <c r="EM277" i="12"/>
  <c r="EM278" i="12"/>
  <c r="EN196" i="12"/>
  <c r="EN197" i="12"/>
  <c r="EN198" i="12"/>
  <c r="EN199" i="12"/>
  <c r="EN200" i="12"/>
  <c r="EN201" i="12"/>
  <c r="EN202" i="12"/>
  <c r="EN203" i="12"/>
  <c r="EN204" i="12"/>
  <c r="EN205" i="12"/>
  <c r="EN206" i="12"/>
  <c r="EN207" i="12"/>
  <c r="EN208" i="12"/>
  <c r="EN209" i="12"/>
  <c r="EN210" i="12"/>
  <c r="EN211" i="12"/>
  <c r="EN212" i="12"/>
  <c r="EN213" i="12"/>
  <c r="EN214" i="12"/>
  <c r="EN215" i="12"/>
  <c r="EN216" i="12"/>
  <c r="EN217" i="12"/>
  <c r="EN218" i="12"/>
  <c r="EN219" i="12"/>
  <c r="EN220" i="12"/>
  <c r="EN221" i="12"/>
  <c r="EN222" i="12"/>
  <c r="EN223" i="12"/>
  <c r="EN224" i="12"/>
  <c r="EN225" i="12"/>
  <c r="EN226" i="12"/>
  <c r="EN227" i="12"/>
  <c r="EN228" i="12"/>
  <c r="EN229" i="12"/>
  <c r="EN230" i="12"/>
  <c r="EN231" i="12"/>
  <c r="EN232" i="12"/>
  <c r="EN233" i="12"/>
  <c r="EN234" i="12"/>
  <c r="EN235" i="12"/>
  <c r="EN236" i="12"/>
  <c r="EN237" i="12"/>
  <c r="EN238" i="12"/>
  <c r="EN239" i="12"/>
  <c r="EN240" i="12"/>
  <c r="EN241" i="12"/>
  <c r="EN242" i="12"/>
  <c r="EN243" i="12"/>
  <c r="EN244" i="12"/>
  <c r="EN245" i="12"/>
  <c r="EN246" i="12"/>
  <c r="EN247" i="12"/>
  <c r="EN248" i="12"/>
  <c r="EN249" i="12"/>
  <c r="EN250" i="12"/>
  <c r="EN251" i="12"/>
  <c r="EN252" i="12"/>
  <c r="EN253" i="12"/>
  <c r="EN254" i="12"/>
  <c r="EN255" i="12"/>
  <c r="EN256" i="12"/>
  <c r="EN257" i="12"/>
  <c r="EN258" i="12"/>
  <c r="EN259" i="12"/>
  <c r="EN260" i="12"/>
  <c r="EN261" i="12"/>
  <c r="EN262" i="12"/>
  <c r="EN263" i="12"/>
  <c r="EN264" i="12"/>
  <c r="EN265" i="12"/>
  <c r="EN266" i="12"/>
  <c r="EN267" i="12"/>
  <c r="EN268" i="12"/>
  <c r="EN269" i="12"/>
  <c r="EN270" i="12"/>
  <c r="EN271" i="12"/>
  <c r="EN272" i="12"/>
  <c r="EN273" i="12"/>
  <c r="EN274" i="12"/>
  <c r="EN275" i="12"/>
  <c r="EN276" i="12"/>
  <c r="EN277" i="12"/>
  <c r="EN278" i="12"/>
  <c r="EO196" i="12"/>
  <c r="EO197" i="12"/>
  <c r="EO198" i="12"/>
  <c r="EO199" i="12"/>
  <c r="EO200" i="12"/>
  <c r="EO201" i="12"/>
  <c r="EO202" i="12"/>
  <c r="EO203" i="12"/>
  <c r="EO204" i="12"/>
  <c r="EO205" i="12"/>
  <c r="EO206" i="12"/>
  <c r="EO207" i="12"/>
  <c r="EO208" i="12"/>
  <c r="EO209" i="12"/>
  <c r="EO210" i="12"/>
  <c r="EO211" i="12"/>
  <c r="EO212" i="12"/>
  <c r="EO213" i="12"/>
  <c r="EO214" i="12"/>
  <c r="EO215" i="12"/>
  <c r="EO216" i="12"/>
  <c r="EO217" i="12"/>
  <c r="EO218" i="12"/>
  <c r="EO219" i="12"/>
  <c r="EO220" i="12"/>
  <c r="EO221" i="12"/>
  <c r="EO222" i="12"/>
  <c r="EO223" i="12"/>
  <c r="EO224" i="12"/>
  <c r="EO225" i="12"/>
  <c r="EO226" i="12"/>
  <c r="EO227" i="12"/>
  <c r="EO228" i="12"/>
  <c r="EO229" i="12"/>
  <c r="EO230" i="12"/>
  <c r="EO231" i="12"/>
  <c r="EO232" i="12"/>
  <c r="EO233" i="12"/>
  <c r="EO234" i="12"/>
  <c r="EO235" i="12"/>
  <c r="EO236" i="12"/>
  <c r="EO237" i="12"/>
  <c r="EO238" i="12"/>
  <c r="EO239" i="12"/>
  <c r="EO240" i="12"/>
  <c r="EO241" i="12"/>
  <c r="EO242" i="12"/>
  <c r="EO243" i="12"/>
  <c r="EO244" i="12"/>
  <c r="EO245" i="12"/>
  <c r="EO246" i="12"/>
  <c r="EO247" i="12"/>
  <c r="EO248" i="12"/>
  <c r="EO249" i="12"/>
  <c r="EO250" i="12"/>
  <c r="EO251" i="12"/>
  <c r="EO252" i="12"/>
  <c r="EO253" i="12"/>
  <c r="EO254" i="12"/>
  <c r="EO255" i="12"/>
  <c r="EO256" i="12"/>
  <c r="EO257" i="12"/>
  <c r="EO258" i="12"/>
  <c r="EO259" i="12"/>
  <c r="EO260" i="12"/>
  <c r="EO261" i="12"/>
  <c r="EO262" i="12"/>
  <c r="EO263" i="12"/>
  <c r="EO264" i="12"/>
  <c r="EO265" i="12"/>
  <c r="EO266" i="12"/>
  <c r="EO267" i="12"/>
  <c r="EO268" i="12"/>
  <c r="EO269" i="12"/>
  <c r="EO270" i="12"/>
  <c r="EO271" i="12"/>
  <c r="EO272" i="12"/>
  <c r="EO273" i="12"/>
  <c r="EO274" i="12"/>
  <c r="EO275" i="12"/>
  <c r="EO276" i="12"/>
  <c r="EO277" i="12"/>
  <c r="EO278" i="12"/>
  <c r="EP196" i="12"/>
  <c r="EP197" i="12"/>
  <c r="EP198" i="12"/>
  <c r="EP199" i="12"/>
  <c r="EP200" i="12"/>
  <c r="EP201" i="12"/>
  <c r="EP202" i="12"/>
  <c r="EP203" i="12"/>
  <c r="EP204" i="12"/>
  <c r="EP205" i="12"/>
  <c r="EP206" i="12"/>
  <c r="EP207" i="12"/>
  <c r="EP208" i="12"/>
  <c r="EP209" i="12"/>
  <c r="EP210" i="12"/>
  <c r="EP211" i="12"/>
  <c r="EP212" i="12"/>
  <c r="EP213" i="12"/>
  <c r="EP214" i="12"/>
  <c r="EP215" i="12"/>
  <c r="EP216" i="12"/>
  <c r="EP217" i="12"/>
  <c r="EP218" i="12"/>
  <c r="EP219" i="12"/>
  <c r="EP220" i="12"/>
  <c r="EP221" i="12"/>
  <c r="EP222" i="12"/>
  <c r="EP223" i="12"/>
  <c r="EP224" i="12"/>
  <c r="EP225" i="12"/>
  <c r="EP226" i="12"/>
  <c r="EP227" i="12"/>
  <c r="EP228" i="12"/>
  <c r="EP229" i="12"/>
  <c r="EP230" i="12"/>
  <c r="EP231" i="12"/>
  <c r="EP232" i="12"/>
  <c r="EP233" i="12"/>
  <c r="EP234" i="12"/>
  <c r="EP235" i="12"/>
  <c r="EP236" i="12"/>
  <c r="EP237" i="12"/>
  <c r="EP238" i="12"/>
  <c r="EP239" i="12"/>
  <c r="EP240" i="12"/>
  <c r="EP241" i="12"/>
  <c r="EP242" i="12"/>
  <c r="EP243" i="12"/>
  <c r="EP244" i="12"/>
  <c r="EP245" i="12"/>
  <c r="EP246" i="12"/>
  <c r="EP247" i="12"/>
  <c r="EP248" i="12"/>
  <c r="EP249" i="12"/>
  <c r="EP250" i="12"/>
  <c r="EP251" i="12"/>
  <c r="EP252" i="12"/>
  <c r="EP253" i="12"/>
  <c r="EP254" i="12"/>
  <c r="EP255" i="12"/>
  <c r="EP256" i="12"/>
  <c r="EP257" i="12"/>
  <c r="EP258" i="12"/>
  <c r="EP259" i="12"/>
  <c r="EP260" i="12"/>
  <c r="EP261" i="12"/>
  <c r="EP262" i="12"/>
  <c r="EP263" i="12"/>
  <c r="EP264" i="12"/>
  <c r="EP265" i="12"/>
  <c r="EP266" i="12"/>
  <c r="EP267" i="12"/>
  <c r="EP268" i="12"/>
  <c r="EP269" i="12"/>
  <c r="EP270" i="12"/>
  <c r="EP271" i="12"/>
  <c r="EP272" i="12"/>
  <c r="EP273" i="12"/>
  <c r="EP274" i="12"/>
  <c r="EP275" i="12"/>
  <c r="EP276" i="12"/>
  <c r="EP277" i="12"/>
  <c r="EP278" i="12"/>
  <c r="H6" i="12"/>
  <c r="N6" i="12" s="1"/>
  <c r="I6" i="12"/>
  <c r="O6" i="12" s="1"/>
  <c r="J6" i="12"/>
  <c r="P6" i="12" s="1"/>
  <c r="CV6" i="12"/>
  <c r="DB6" i="12" s="1"/>
  <c r="CX6" i="12"/>
  <c r="DC6" i="12"/>
  <c r="DP11" i="12"/>
  <c r="DQ11" i="12"/>
  <c r="EG10" i="12" s="1"/>
  <c r="DR11" i="12"/>
  <c r="DU11" i="12"/>
  <c r="DV11" i="12"/>
  <c r="EO10" i="12" s="1"/>
  <c r="DW11" i="12"/>
  <c r="DZ11" i="12"/>
  <c r="EA11" i="12"/>
  <c r="EW10" i="12" s="1"/>
  <c r="EB11" i="12"/>
  <c r="DR12" i="12"/>
  <c r="DW12" i="12"/>
  <c r="EB12" i="12"/>
  <c r="DR13" i="12"/>
  <c r="DW13" i="12"/>
  <c r="EB13" i="12"/>
  <c r="DQ18" i="12"/>
  <c r="EG29" i="12" s="1"/>
  <c r="DR18" i="12"/>
  <c r="DV18" i="12"/>
  <c r="EO29" i="12" s="1"/>
  <c r="DW18" i="12"/>
  <c r="EA18" i="12"/>
  <c r="EW29" i="12" s="1"/>
  <c r="EB18" i="12"/>
  <c r="DR19" i="12"/>
  <c r="DW19" i="12"/>
  <c r="EB19" i="12"/>
  <c r="DR20" i="12"/>
  <c r="DW20" i="12"/>
  <c r="EB20" i="12"/>
  <c r="DP25" i="12"/>
  <c r="DQ25" i="12"/>
  <c r="EG48" i="12" s="1"/>
  <c r="DR25" i="12"/>
  <c r="DU25" i="12"/>
  <c r="DV25" i="12"/>
  <c r="EO48" i="12" s="1"/>
  <c r="DW25" i="12"/>
  <c r="DZ25" i="12"/>
  <c r="EA25" i="12"/>
  <c r="EW48" i="12" s="1"/>
  <c r="EB25" i="12"/>
  <c r="DR26" i="12"/>
  <c r="DW26" i="12"/>
  <c r="EB26" i="12"/>
  <c r="DR27" i="12"/>
  <c r="DW27" i="12"/>
  <c r="EB27" i="12"/>
  <c r="DR33" i="12"/>
  <c r="DW33" i="12"/>
  <c r="EB33" i="12"/>
  <c r="DR34" i="12"/>
  <c r="DW34" i="12"/>
  <c r="EB34" i="12"/>
  <c r="DP35" i="12"/>
  <c r="DQ35" i="12"/>
  <c r="DR35" i="12"/>
  <c r="DU35" i="12"/>
  <c r="DV35" i="12"/>
  <c r="DW35" i="12"/>
  <c r="DZ35" i="12"/>
  <c r="EA35" i="12"/>
  <c r="EB35" i="12"/>
  <c r="DR41" i="12"/>
  <c r="DW41" i="12"/>
  <c r="EB41" i="12"/>
  <c r="DR42" i="12"/>
  <c r="DW42" i="12"/>
  <c r="EB42" i="12"/>
  <c r="DP43" i="12"/>
  <c r="DQ43" i="12"/>
  <c r="DR43" i="12"/>
  <c r="DU43" i="12"/>
  <c r="DV43" i="12"/>
  <c r="DW43" i="12"/>
  <c r="DZ43" i="12"/>
  <c r="EA43" i="12"/>
  <c r="EB43" i="12"/>
  <c r="H62" i="12"/>
  <c r="N62" i="12" s="1"/>
  <c r="I62" i="12"/>
  <c r="O62" i="12" s="1"/>
  <c r="J62" i="12"/>
  <c r="P62" i="12" s="1"/>
  <c r="B63" i="12"/>
  <c r="H63" i="12"/>
  <c r="N63" i="12"/>
  <c r="B64" i="12"/>
  <c r="H64" i="12"/>
  <c r="N64" i="12"/>
  <c r="B65" i="12"/>
  <c r="H65" i="12"/>
  <c r="N65" i="12"/>
  <c r="B66" i="12"/>
  <c r="H66" i="12"/>
  <c r="N66" i="12"/>
  <c r="B67" i="12"/>
  <c r="H67" i="12"/>
  <c r="N67" i="12"/>
  <c r="B68" i="12"/>
  <c r="H68" i="12"/>
  <c r="N68" i="12"/>
  <c r="B69" i="12"/>
  <c r="H69" i="12"/>
  <c r="N69" i="12"/>
  <c r="B70" i="12"/>
  <c r="H70" i="12"/>
  <c r="N70" i="12"/>
  <c r="B71" i="12"/>
  <c r="H71" i="12"/>
  <c r="N71" i="12"/>
  <c r="B72" i="12"/>
  <c r="H72" i="12"/>
  <c r="N72" i="12"/>
  <c r="B73" i="12"/>
  <c r="H73" i="12"/>
  <c r="N73" i="12"/>
  <c r="B74" i="12"/>
  <c r="H74" i="12"/>
  <c r="N74" i="12"/>
  <c r="B75" i="12"/>
  <c r="H75" i="12"/>
  <c r="N75" i="12"/>
  <c r="B76" i="12"/>
  <c r="H76" i="12"/>
  <c r="N76" i="12"/>
  <c r="B77" i="12"/>
  <c r="H77" i="12"/>
  <c r="N77" i="12"/>
  <c r="B78" i="12"/>
  <c r="H78" i="12"/>
  <c r="N78" i="12"/>
  <c r="B79" i="12"/>
  <c r="H79" i="12"/>
  <c r="N79" i="12"/>
  <c r="B80" i="12"/>
  <c r="H80" i="12"/>
  <c r="N80" i="12"/>
  <c r="B81" i="12"/>
  <c r="H81" i="12"/>
  <c r="N81" i="12"/>
  <c r="B82" i="12"/>
  <c r="H82" i="12"/>
  <c r="N82" i="12"/>
  <c r="B83" i="12"/>
  <c r="H83" i="12"/>
  <c r="N83" i="12"/>
  <c r="B84" i="12"/>
  <c r="H84" i="12"/>
  <c r="N84" i="12"/>
  <c r="B85" i="12"/>
  <c r="H85" i="12"/>
  <c r="N85" i="12"/>
  <c r="B86" i="12"/>
  <c r="H86" i="12"/>
  <c r="N86" i="12"/>
  <c r="B87" i="12"/>
  <c r="H87" i="12"/>
  <c r="N87" i="12"/>
  <c r="B88" i="12"/>
  <c r="H88" i="12"/>
  <c r="N88" i="12"/>
  <c r="B89" i="12"/>
  <c r="H89" i="12"/>
  <c r="N89" i="12"/>
  <c r="B90" i="12"/>
  <c r="H90" i="12"/>
  <c r="N90" i="12"/>
  <c r="B91" i="12"/>
  <c r="H91" i="12"/>
  <c r="N91" i="12"/>
  <c r="B92" i="12"/>
  <c r="H92" i="12"/>
  <c r="N92" i="12"/>
  <c r="B93" i="12"/>
  <c r="H93" i="12"/>
  <c r="N93" i="12"/>
  <c r="B94" i="12"/>
  <c r="H94" i="12"/>
  <c r="N94" i="12"/>
  <c r="B95" i="12"/>
  <c r="H95" i="12"/>
  <c r="N95" i="12"/>
  <c r="B96" i="12"/>
  <c r="H96" i="12"/>
  <c r="N96" i="12"/>
  <c r="B97" i="12"/>
  <c r="H97" i="12"/>
  <c r="N97" i="12"/>
  <c r="B98" i="12"/>
  <c r="H98" i="12"/>
  <c r="N98" i="12"/>
  <c r="DP119" i="12"/>
  <c r="DP114" i="12" s="1"/>
  <c r="D4" i="12" s="1"/>
  <c r="AK191" i="12"/>
  <c r="AK192" i="12"/>
  <c r="AK193" i="12"/>
  <c r="AK194" i="12"/>
  <c r="AK195" i="12"/>
  <c r="AK196" i="12"/>
  <c r="AK197" i="12"/>
  <c r="AK198" i="12"/>
  <c r="AK199" i="12"/>
  <c r="AK200" i="12"/>
  <c r="AK201" i="12"/>
  <c r="AK202" i="12"/>
  <c r="AK203" i="12"/>
  <c r="AK204" i="12"/>
  <c r="AK205" i="12"/>
  <c r="AK206" i="12"/>
  <c r="AK207" i="12"/>
  <c r="AK208" i="12"/>
  <c r="AK209" i="12"/>
  <c r="AK210" i="12"/>
  <c r="AK211" i="12"/>
  <c r="AK212" i="12"/>
  <c r="AK213" i="12"/>
  <c r="AK214" i="12"/>
  <c r="AK215" i="12"/>
  <c r="AK216" i="12"/>
  <c r="AK217" i="12"/>
  <c r="AK218" i="12"/>
  <c r="AK219" i="12"/>
  <c r="AK220" i="12"/>
  <c r="AK221" i="12"/>
  <c r="AK222" i="12"/>
  <c r="AK223" i="12"/>
  <c r="AK224" i="12"/>
  <c r="AK225" i="12"/>
  <c r="AK226" i="12"/>
  <c r="AK227" i="12"/>
  <c r="AK228" i="12"/>
  <c r="AK229" i="12"/>
  <c r="AK230" i="12"/>
  <c r="AK231" i="12"/>
  <c r="AK232" i="12"/>
  <c r="AK233" i="12"/>
  <c r="AK234" i="12"/>
  <c r="AK235" i="12"/>
  <c r="AK236" i="12"/>
  <c r="AK237" i="12"/>
  <c r="AK238" i="12"/>
  <c r="AK239" i="12"/>
  <c r="AK240" i="12"/>
  <c r="AK241" i="12"/>
  <c r="AK242" i="12"/>
  <c r="AK243" i="12"/>
  <c r="AK244" i="12"/>
  <c r="AK245" i="12"/>
  <c r="AK246" i="12"/>
  <c r="AK247" i="12"/>
  <c r="AK248" i="12"/>
  <c r="AK249" i="12"/>
  <c r="AK250" i="12"/>
  <c r="AK251" i="12"/>
  <c r="AK252" i="12"/>
  <c r="AK253" i="12"/>
  <c r="AK254" i="12"/>
  <c r="AK255" i="12"/>
  <c r="AK256" i="12"/>
  <c r="AK257" i="12"/>
  <c r="AK258" i="12"/>
  <c r="AK259" i="12"/>
  <c r="AK260" i="12"/>
  <c r="AK261" i="12"/>
  <c r="AK262" i="12"/>
  <c r="AK263" i="12"/>
  <c r="AK264" i="12"/>
  <c r="AK265" i="12"/>
  <c r="DQ119" i="12"/>
  <c r="DR119" i="12"/>
  <c r="DS119" i="12"/>
  <c r="DT119" i="12"/>
  <c r="DU119" i="12"/>
  <c r="DV119" i="12"/>
  <c r="DW119" i="12"/>
  <c r="DX119" i="12"/>
  <c r="DY119" i="12"/>
  <c r="DZ119" i="12"/>
  <c r="EA119" i="12"/>
  <c r="EB119" i="12"/>
  <c r="EC119" i="12"/>
  <c r="EE119" i="12"/>
  <c r="EF119" i="12"/>
  <c r="EG119" i="12"/>
  <c r="EH119" i="12"/>
  <c r="EI119" i="12"/>
  <c r="EJ119" i="12"/>
  <c r="EK119" i="12"/>
  <c r="EL119" i="12"/>
  <c r="EM119" i="12"/>
  <c r="EN119" i="12"/>
  <c r="EO119" i="12"/>
  <c r="EP119" i="12"/>
  <c r="CE163" i="12"/>
  <c r="CE164" i="12" s="1"/>
  <c r="CE165" i="12" s="1"/>
  <c r="CE166" i="12" s="1"/>
  <c r="CE168" i="12" s="1"/>
  <c r="CE167" i="12"/>
  <c r="CE169" i="12"/>
  <c r="CE170" i="12"/>
  <c r="CE171" i="12"/>
  <c r="CE172" i="12"/>
  <c r="CE173" i="12"/>
  <c r="AJ191" i="12"/>
  <c r="AM191" i="12"/>
  <c r="BT191" i="12" s="1"/>
  <c r="AQ191" i="12"/>
  <c r="AJ192" i="12"/>
  <c r="AM192" i="12"/>
  <c r="BT192" i="12" s="1"/>
  <c r="AQ192" i="12"/>
  <c r="AJ193" i="12"/>
  <c r="AM193" i="12"/>
  <c r="BT193" i="12" s="1"/>
  <c r="AQ193" i="12"/>
  <c r="AJ194" i="12"/>
  <c r="AM194" i="12"/>
  <c r="BT194" i="12" s="1"/>
  <c r="AQ194" i="12"/>
  <c r="AJ195" i="12"/>
  <c r="AM195" i="12"/>
  <c r="BT195" i="12" s="1"/>
  <c r="AQ195" i="12"/>
  <c r="AJ196" i="12"/>
  <c r="AM196" i="12"/>
  <c r="BT196" i="12" s="1"/>
  <c r="AQ196" i="12"/>
  <c r="CH196" i="12"/>
  <c r="AJ197" i="12"/>
  <c r="AM197" i="12"/>
  <c r="BT197" i="12" s="1"/>
  <c r="AQ197" i="12"/>
  <c r="CH197" i="12"/>
  <c r="AJ198" i="12"/>
  <c r="AM198" i="12"/>
  <c r="BT198" i="12" s="1"/>
  <c r="AQ198" i="12"/>
  <c r="CH198" i="12"/>
  <c r="AJ199" i="12"/>
  <c r="AM199" i="12"/>
  <c r="BT199" i="12" s="1"/>
  <c r="AQ199" i="12"/>
  <c r="CH199" i="12"/>
  <c r="AJ200" i="12"/>
  <c r="AM200" i="12"/>
  <c r="BT200" i="12" s="1"/>
  <c r="AQ200" i="12"/>
  <c r="CH200" i="12"/>
  <c r="AJ201" i="12"/>
  <c r="AM201" i="12"/>
  <c r="BT201" i="12" s="1"/>
  <c r="AQ201" i="12"/>
  <c r="CH201" i="12"/>
  <c r="AJ202" i="12"/>
  <c r="AM202" i="12"/>
  <c r="BT202" i="12" s="1"/>
  <c r="AQ202" i="12"/>
  <c r="CH202" i="12"/>
  <c r="AJ203" i="12"/>
  <c r="AM203" i="12"/>
  <c r="BT203" i="12" s="1"/>
  <c r="AQ203" i="12"/>
  <c r="CH203" i="12"/>
  <c r="AJ204" i="12"/>
  <c r="AM204" i="12"/>
  <c r="BT204" i="12" s="1"/>
  <c r="AQ204" i="12"/>
  <c r="CH204" i="12"/>
  <c r="AJ205" i="12"/>
  <c r="AM205" i="12"/>
  <c r="BT205" i="12" s="1"/>
  <c r="AQ205" i="12"/>
  <c r="CH205" i="12"/>
  <c r="AJ206" i="12"/>
  <c r="AM206" i="12"/>
  <c r="BT206" i="12" s="1"/>
  <c r="AQ206" i="12"/>
  <c r="CH206" i="12"/>
  <c r="AJ207" i="12"/>
  <c r="AM207" i="12"/>
  <c r="BT207" i="12" s="1"/>
  <c r="AQ207" i="12"/>
  <c r="CH207" i="12"/>
  <c r="AJ208" i="12"/>
  <c r="AM208" i="12"/>
  <c r="BT208" i="12" s="1"/>
  <c r="AQ208" i="12"/>
  <c r="CH208" i="12"/>
  <c r="AJ209" i="12"/>
  <c r="AM209" i="12"/>
  <c r="BT209" i="12" s="1"/>
  <c r="AQ209" i="12"/>
  <c r="CH209" i="12"/>
  <c r="AJ210" i="12"/>
  <c r="AM210" i="12"/>
  <c r="BT210" i="12" s="1"/>
  <c r="AQ210" i="12"/>
  <c r="CH210" i="12"/>
  <c r="AJ211" i="12"/>
  <c r="AM211" i="12"/>
  <c r="BT211" i="12" s="1"/>
  <c r="AQ211" i="12"/>
  <c r="CH211" i="12"/>
  <c r="AJ212" i="12"/>
  <c r="AM212" i="12"/>
  <c r="BT212" i="12" s="1"/>
  <c r="AQ212" i="12"/>
  <c r="CH212" i="12"/>
  <c r="AJ213" i="12"/>
  <c r="AM213" i="12"/>
  <c r="BT213" i="12" s="1"/>
  <c r="AQ213" i="12"/>
  <c r="CH213" i="12"/>
  <c r="AJ214" i="12"/>
  <c r="AM214" i="12"/>
  <c r="BT214" i="12" s="1"/>
  <c r="AQ214" i="12"/>
  <c r="CH214" i="12"/>
  <c r="AJ215" i="12"/>
  <c r="AM215" i="12"/>
  <c r="BT215" i="12" s="1"/>
  <c r="AQ215" i="12"/>
  <c r="CH215" i="12"/>
  <c r="AJ216" i="12"/>
  <c r="AM216" i="12"/>
  <c r="BT216" i="12" s="1"/>
  <c r="AQ216" i="12"/>
  <c r="CH216" i="12"/>
  <c r="AJ217" i="12"/>
  <c r="AM217" i="12"/>
  <c r="BT217" i="12" s="1"/>
  <c r="AQ217" i="12"/>
  <c r="CH217" i="12"/>
  <c r="AJ218" i="12"/>
  <c r="AM218" i="12"/>
  <c r="BT218" i="12" s="1"/>
  <c r="AQ218" i="12"/>
  <c r="CH218" i="12"/>
  <c r="AJ219" i="12"/>
  <c r="AM219" i="12"/>
  <c r="BT219" i="12" s="1"/>
  <c r="AQ219" i="12"/>
  <c r="CH219" i="12"/>
  <c r="AJ220" i="12"/>
  <c r="AM220" i="12"/>
  <c r="BT220" i="12" s="1"/>
  <c r="AQ220" i="12"/>
  <c r="CH220" i="12"/>
  <c r="AJ221" i="12"/>
  <c r="AM221" i="12"/>
  <c r="BT221" i="12" s="1"/>
  <c r="AQ221" i="12"/>
  <c r="CH221" i="12"/>
  <c r="AJ222" i="12"/>
  <c r="AM222" i="12"/>
  <c r="BT222" i="12" s="1"/>
  <c r="AQ222" i="12"/>
  <c r="CH222" i="12"/>
  <c r="AJ223" i="12"/>
  <c r="AM223" i="12"/>
  <c r="BT223" i="12" s="1"/>
  <c r="AQ223" i="12"/>
  <c r="CH223" i="12"/>
  <c r="AJ224" i="12"/>
  <c r="AM224" i="12"/>
  <c r="BT224" i="12" s="1"/>
  <c r="AQ224" i="12"/>
  <c r="CH224" i="12"/>
  <c r="AJ225" i="12"/>
  <c r="AM225" i="12"/>
  <c r="BT225" i="12" s="1"/>
  <c r="AQ225" i="12"/>
  <c r="CH225" i="12"/>
  <c r="AJ226" i="12"/>
  <c r="AM226" i="12"/>
  <c r="BT226" i="12" s="1"/>
  <c r="AQ226" i="12"/>
  <c r="CH226" i="12"/>
  <c r="AJ227" i="12"/>
  <c r="AM227" i="12"/>
  <c r="BT227" i="12" s="1"/>
  <c r="AQ227" i="12"/>
  <c r="CH227" i="12"/>
  <c r="AJ228" i="12"/>
  <c r="AM228" i="12"/>
  <c r="BT228" i="12" s="1"/>
  <c r="AQ228" i="12"/>
  <c r="CH228" i="12"/>
  <c r="AJ229" i="12"/>
  <c r="AM229" i="12"/>
  <c r="BT229" i="12" s="1"/>
  <c r="AQ229" i="12"/>
  <c r="CH229" i="12"/>
  <c r="AJ230" i="12"/>
  <c r="AM230" i="12"/>
  <c r="BT230" i="12" s="1"/>
  <c r="AQ230" i="12"/>
  <c r="CH230" i="12"/>
  <c r="AJ231" i="12"/>
  <c r="AM231" i="12"/>
  <c r="BT231" i="12" s="1"/>
  <c r="AQ231" i="12"/>
  <c r="CH231" i="12"/>
  <c r="AJ232" i="12"/>
  <c r="AM232" i="12"/>
  <c r="BT232" i="12" s="1"/>
  <c r="AQ232" i="12"/>
  <c r="CH232" i="12"/>
  <c r="AJ233" i="12"/>
  <c r="AM233" i="12"/>
  <c r="BT233" i="12" s="1"/>
  <c r="AQ233" i="12"/>
  <c r="CH233" i="12"/>
  <c r="AJ234" i="12"/>
  <c r="AM234" i="12"/>
  <c r="BT234" i="12" s="1"/>
  <c r="AQ234" i="12"/>
  <c r="CH234" i="12"/>
  <c r="AJ235" i="12"/>
  <c r="AM235" i="12"/>
  <c r="BT235" i="12" s="1"/>
  <c r="AQ235" i="12"/>
  <c r="BQ235" i="12"/>
  <c r="BW235" i="12" s="1"/>
  <c r="CH235" i="12"/>
  <c r="AJ236" i="12"/>
  <c r="AM236" i="12"/>
  <c r="BT236" i="12" s="1"/>
  <c r="AQ236" i="12"/>
  <c r="CH236" i="12"/>
  <c r="AJ237" i="12"/>
  <c r="AM237" i="12"/>
  <c r="BT237" i="12" s="1"/>
  <c r="AQ237" i="12"/>
  <c r="BQ237" i="12"/>
  <c r="BW237" i="12" s="1"/>
  <c r="CH237" i="12"/>
  <c r="AJ238" i="12"/>
  <c r="AM238" i="12"/>
  <c r="BT238" i="12" s="1"/>
  <c r="AQ238" i="12"/>
  <c r="CH238" i="12"/>
  <c r="AJ239" i="12"/>
  <c r="AM239" i="12"/>
  <c r="BT239" i="12" s="1"/>
  <c r="AQ239" i="12"/>
  <c r="BQ239" i="12"/>
  <c r="BW239" i="12" s="1"/>
  <c r="CH239" i="12"/>
  <c r="AJ240" i="12"/>
  <c r="AM240" i="12"/>
  <c r="BT240" i="12" s="1"/>
  <c r="AQ240" i="12"/>
  <c r="CH240" i="12"/>
  <c r="AJ241" i="12"/>
  <c r="AM241" i="12"/>
  <c r="BT241" i="12" s="1"/>
  <c r="AQ241" i="12"/>
  <c r="BQ241" i="12"/>
  <c r="BW241" i="12" s="1"/>
  <c r="CH241" i="12"/>
  <c r="AJ242" i="12"/>
  <c r="AM242" i="12"/>
  <c r="BT242" i="12" s="1"/>
  <c r="AQ242" i="12"/>
  <c r="CH242" i="12"/>
  <c r="AJ243" i="12"/>
  <c r="AM243" i="12"/>
  <c r="BT243" i="12" s="1"/>
  <c r="AQ243" i="12"/>
  <c r="BQ243" i="12"/>
  <c r="BW243" i="12" s="1"/>
  <c r="CH243" i="12"/>
  <c r="AJ244" i="12"/>
  <c r="AM244" i="12"/>
  <c r="BT244" i="12" s="1"/>
  <c r="AQ244" i="12"/>
  <c r="CH244" i="12"/>
  <c r="AJ245" i="12"/>
  <c r="AM245" i="12"/>
  <c r="BT245" i="12" s="1"/>
  <c r="AQ245" i="12"/>
  <c r="BQ245" i="12"/>
  <c r="BW245" i="12" s="1"/>
  <c r="CH245" i="12"/>
  <c r="AJ246" i="12"/>
  <c r="AM246" i="12"/>
  <c r="BT246" i="12" s="1"/>
  <c r="AQ246" i="12"/>
  <c r="CH246" i="12"/>
  <c r="AJ247" i="12"/>
  <c r="AM247" i="12"/>
  <c r="BT247" i="12" s="1"/>
  <c r="AQ247" i="12"/>
  <c r="BQ247" i="12"/>
  <c r="BW247" i="12" s="1"/>
  <c r="CH247" i="12"/>
  <c r="AJ248" i="12"/>
  <c r="AM248" i="12"/>
  <c r="BT248" i="12" s="1"/>
  <c r="AQ248" i="12"/>
  <c r="BQ248" i="12"/>
  <c r="BW248" i="12" s="1"/>
  <c r="CH248" i="12"/>
  <c r="AJ249" i="12"/>
  <c r="AM249" i="12"/>
  <c r="BT249" i="12" s="1"/>
  <c r="AQ249" i="12"/>
  <c r="BQ249" i="12"/>
  <c r="BW249" i="12" s="1"/>
  <c r="CH249" i="12"/>
  <c r="AJ250" i="12"/>
  <c r="AM250" i="12"/>
  <c r="BT250" i="12" s="1"/>
  <c r="AQ250" i="12"/>
  <c r="CH250" i="12"/>
  <c r="AJ251" i="12"/>
  <c r="AM251" i="12"/>
  <c r="BT251" i="12" s="1"/>
  <c r="AQ251" i="12"/>
  <c r="BQ251" i="12"/>
  <c r="BW251" i="12" s="1"/>
  <c r="CH251" i="12"/>
  <c r="AJ252" i="12"/>
  <c r="AM252" i="12"/>
  <c r="BT252" i="12" s="1"/>
  <c r="AQ252" i="12"/>
  <c r="CH252" i="12"/>
  <c r="AJ253" i="12"/>
  <c r="AM253" i="12"/>
  <c r="BT253" i="12" s="1"/>
  <c r="AQ253" i="12"/>
  <c r="BQ253" i="12"/>
  <c r="BW253" i="12" s="1"/>
  <c r="CH253" i="12"/>
  <c r="AJ254" i="12"/>
  <c r="AM254" i="12"/>
  <c r="BT254" i="12" s="1"/>
  <c r="AQ254" i="12"/>
  <c r="CH254" i="12"/>
  <c r="AJ255" i="12"/>
  <c r="AM255" i="12"/>
  <c r="BT255" i="12" s="1"/>
  <c r="AQ255" i="12"/>
  <c r="BQ255" i="12"/>
  <c r="BW255" i="12" s="1"/>
  <c r="CH255" i="12"/>
  <c r="AJ256" i="12"/>
  <c r="AM256" i="12"/>
  <c r="BT256" i="12" s="1"/>
  <c r="AQ256" i="12"/>
  <c r="CH256" i="12"/>
  <c r="AJ257" i="12"/>
  <c r="AM257" i="12"/>
  <c r="BT257" i="12" s="1"/>
  <c r="AQ257" i="12"/>
  <c r="BQ257" i="12"/>
  <c r="BW257" i="12" s="1"/>
  <c r="CH257" i="12"/>
  <c r="AJ258" i="12"/>
  <c r="AM258" i="12"/>
  <c r="BT258" i="12" s="1"/>
  <c r="AQ258" i="12"/>
  <c r="CH258" i="12"/>
  <c r="AJ259" i="12"/>
  <c r="AM259" i="12"/>
  <c r="BT259" i="12" s="1"/>
  <c r="AQ259" i="12"/>
  <c r="BQ259" i="12"/>
  <c r="BW259" i="12" s="1"/>
  <c r="CH259" i="12"/>
  <c r="AJ260" i="12"/>
  <c r="AM260" i="12"/>
  <c r="BT260" i="12" s="1"/>
  <c r="AQ260" i="12"/>
  <c r="CH260" i="12"/>
  <c r="AJ261" i="12"/>
  <c r="AM261" i="12"/>
  <c r="BT261" i="12" s="1"/>
  <c r="AQ261" i="12"/>
  <c r="BQ261" i="12"/>
  <c r="BW261" i="12" s="1"/>
  <c r="CH261" i="12"/>
  <c r="AJ262" i="12"/>
  <c r="AM262" i="12"/>
  <c r="BT262" i="12" s="1"/>
  <c r="AQ262" i="12"/>
  <c r="CH262" i="12"/>
  <c r="AJ263" i="12"/>
  <c r="AM263" i="12"/>
  <c r="BT263" i="12" s="1"/>
  <c r="AQ263" i="12"/>
  <c r="BQ263" i="12"/>
  <c r="BW263" i="12" s="1"/>
  <c r="CH263" i="12"/>
  <c r="AJ264" i="12"/>
  <c r="AM264" i="12"/>
  <c r="BT264" i="12" s="1"/>
  <c r="AQ264" i="12"/>
  <c r="BQ264" i="12"/>
  <c r="BW264" i="12" s="1"/>
  <c r="CH264" i="12"/>
  <c r="AJ265" i="12"/>
  <c r="AM265" i="12"/>
  <c r="BT265" i="12" s="1"/>
  <c r="AQ265" i="12"/>
  <c r="BQ265" i="12"/>
  <c r="BW265" i="12" s="1"/>
  <c r="CH265" i="12"/>
  <c r="AJ266" i="12"/>
  <c r="CH266" i="12"/>
  <c r="AJ267" i="12"/>
  <c r="CH267" i="12"/>
  <c r="AJ268" i="12"/>
  <c r="CH268" i="12"/>
  <c r="AJ269" i="12"/>
  <c r="CH269" i="12"/>
  <c r="AJ270" i="12"/>
  <c r="CH270" i="12"/>
  <c r="AJ271" i="12"/>
  <c r="CH271" i="12"/>
  <c r="AJ272" i="12"/>
  <c r="CH272" i="12"/>
  <c r="AJ273" i="12"/>
  <c r="CH273" i="12"/>
  <c r="AJ274" i="12"/>
  <c r="CH274" i="12"/>
  <c r="AJ275" i="12"/>
  <c r="CH275" i="12"/>
  <c r="AJ276" i="12"/>
  <c r="CH276" i="12"/>
  <c r="AJ277" i="12"/>
  <c r="CH277" i="12"/>
  <c r="AJ278" i="12"/>
  <c r="CH278" i="12"/>
  <c r="AJ279" i="12"/>
  <c r="CH279" i="12"/>
  <c r="AJ280" i="12"/>
  <c r="CH280" i="12"/>
  <c r="AJ281" i="12"/>
  <c r="CH281" i="12"/>
  <c r="AJ282" i="12"/>
  <c r="CH282" i="12"/>
  <c r="AJ283" i="12"/>
  <c r="CH283" i="12"/>
  <c r="AJ284" i="12"/>
  <c r="CH284" i="12"/>
  <c r="AJ285" i="12"/>
  <c r="CH285" i="12"/>
  <c r="AJ286" i="12"/>
  <c r="CH286" i="12"/>
  <c r="AJ287" i="12"/>
  <c r="CH287" i="12"/>
  <c r="AJ288" i="12"/>
  <c r="CH288" i="12"/>
  <c r="AJ289" i="12"/>
  <c r="CH289" i="12"/>
  <c r="AJ290" i="12"/>
  <c r="CH290" i="12"/>
  <c r="AJ291" i="12"/>
  <c r="CH291" i="12"/>
  <c r="AJ292" i="12"/>
  <c r="CH292" i="12"/>
  <c r="CH293" i="12"/>
  <c r="BQ252" i="12" l="1"/>
  <c r="BW252" i="12" s="1"/>
  <c r="BQ256" i="12"/>
  <c r="BW256" i="12" s="1"/>
  <c r="BQ240" i="12"/>
  <c r="BW240" i="12" s="1"/>
  <c r="BQ236" i="12"/>
  <c r="BW236" i="12" s="1"/>
  <c r="BQ260" i="12"/>
  <c r="BW260" i="12" s="1"/>
  <c r="BQ244" i="12"/>
  <c r="BW244" i="12" s="1"/>
  <c r="BQ234" i="12"/>
  <c r="BW234" i="12" s="1"/>
  <c r="BQ262" i="12"/>
  <c r="BW262" i="12" s="1"/>
  <c r="BQ258" i="12"/>
  <c r="BW258" i="12" s="1"/>
  <c r="BQ254" i="12"/>
  <c r="BW254" i="12" s="1"/>
  <c r="BQ250" i="12"/>
  <c r="BW250" i="12" s="1"/>
  <c r="BQ246" i="12"/>
  <c r="BW246" i="12" s="1"/>
  <c r="BQ242" i="12"/>
  <c r="BW242" i="12" s="1"/>
  <c r="BQ238" i="12"/>
  <c r="BW238" i="12" s="1"/>
  <c r="BQ194" i="12"/>
  <c r="BW194" i="12" s="1"/>
  <c r="BF90" i="12"/>
  <c r="BG90" i="12" s="1"/>
  <c r="BQ226" i="12"/>
  <c r="BW226" i="12" s="1"/>
  <c r="BQ218" i="12"/>
  <c r="BW218" i="12" s="1"/>
  <c r="BQ210" i="12"/>
  <c r="BW210" i="12" s="1"/>
  <c r="BQ233" i="12"/>
  <c r="BW233" i="12" s="1"/>
  <c r="BQ209" i="12"/>
  <c r="BW209" i="12" s="1"/>
  <c r="BQ201" i="12"/>
  <c r="BW201" i="12" s="1"/>
  <c r="BQ225" i="12"/>
  <c r="BW225" i="12" s="1"/>
  <c r="BQ205" i="12"/>
  <c r="BW205" i="12" s="1"/>
  <c r="BQ193" i="12"/>
  <c r="BW193" i="12" s="1"/>
  <c r="BQ229" i="12"/>
  <c r="BW229" i="12" s="1"/>
  <c r="BQ217" i="12"/>
  <c r="BW217" i="12" s="1"/>
  <c r="BQ197" i="12"/>
  <c r="BW197" i="12" s="1"/>
  <c r="BP4" i="12"/>
  <c r="BP7" i="12" s="1"/>
  <c r="BP8" i="12" s="1"/>
  <c r="BP9" i="12" s="1"/>
  <c r="BP10" i="12" s="1"/>
  <c r="BP11" i="12" s="1"/>
  <c r="BP12" i="12" s="1"/>
  <c r="BP13" i="12" s="1"/>
  <c r="BP14" i="12" s="1"/>
  <c r="BP15" i="12" s="1"/>
  <c r="BP16" i="12" s="1"/>
  <c r="BO15" i="12"/>
  <c r="BE90" i="12"/>
  <c r="BQ230" i="12"/>
  <c r="BW230" i="12" s="1"/>
  <c r="BQ222" i="12"/>
  <c r="BW222" i="12" s="1"/>
  <c r="BQ214" i="12"/>
  <c r="BW214" i="12" s="1"/>
  <c r="BQ206" i="12"/>
  <c r="BW206" i="12" s="1"/>
  <c r="BQ198" i="12"/>
  <c r="BW198" i="12" s="1"/>
  <c r="BA90" i="12"/>
  <c r="BB90" i="12"/>
  <c r="BQ232" i="12"/>
  <c r="BW232" i="12" s="1"/>
  <c r="BQ228" i="12"/>
  <c r="BW228" i="12" s="1"/>
  <c r="BQ224" i="12"/>
  <c r="BW224" i="12" s="1"/>
  <c r="BQ220" i="12"/>
  <c r="BW220" i="12" s="1"/>
  <c r="BQ216" i="12"/>
  <c r="BW216" i="12" s="1"/>
  <c r="BQ212" i="12"/>
  <c r="BW212" i="12" s="1"/>
  <c r="BQ208" i="12"/>
  <c r="BW208" i="12" s="1"/>
  <c r="BQ204" i="12"/>
  <c r="BW204" i="12" s="1"/>
  <c r="BQ200" i="12"/>
  <c r="BW200" i="12" s="1"/>
  <c r="BQ196" i="12"/>
  <c r="BW196" i="12" s="1"/>
  <c r="BQ192" i="12"/>
  <c r="BW192" i="12" s="1"/>
  <c r="BX265" i="12"/>
  <c r="CA265" i="12" s="1"/>
  <c r="BN265" i="12"/>
  <c r="BR265" i="12"/>
  <c r="BX263" i="12"/>
  <c r="CA263" i="12" s="1"/>
  <c r="BN263" i="12"/>
  <c r="BR263" i="12"/>
  <c r="BX261" i="12"/>
  <c r="CA261" i="12" s="1"/>
  <c r="BN261" i="12"/>
  <c r="BR261" i="12"/>
  <c r="BX259" i="12"/>
  <c r="CA259" i="12" s="1"/>
  <c r="BN259" i="12"/>
  <c r="BR259" i="12"/>
  <c r="BX257" i="12"/>
  <c r="CA257" i="12" s="1"/>
  <c r="BN257" i="12"/>
  <c r="BR257" i="12"/>
  <c r="BX255" i="12"/>
  <c r="CA255" i="12" s="1"/>
  <c r="BN255" i="12"/>
  <c r="BR255" i="12"/>
  <c r="BX253" i="12"/>
  <c r="CA253" i="12" s="1"/>
  <c r="BN253" i="12"/>
  <c r="BR253" i="12"/>
  <c r="BX251" i="12"/>
  <c r="CA251" i="12" s="1"/>
  <c r="BN251" i="12"/>
  <c r="BR251" i="12"/>
  <c r="BX249" i="12"/>
  <c r="CA249" i="12" s="1"/>
  <c r="BN249" i="12"/>
  <c r="BR249" i="12"/>
  <c r="BX247" i="12"/>
  <c r="CA247" i="12" s="1"/>
  <c r="BN247" i="12"/>
  <c r="BR247" i="12"/>
  <c r="BX245" i="12"/>
  <c r="CA245" i="12" s="1"/>
  <c r="BN245" i="12"/>
  <c r="BR245" i="12"/>
  <c r="BX243" i="12"/>
  <c r="CA243" i="12" s="1"/>
  <c r="BN243" i="12"/>
  <c r="BR243" i="12"/>
  <c r="BX241" i="12"/>
  <c r="CA241" i="12" s="1"/>
  <c r="BN241" i="12"/>
  <c r="BR241" i="12"/>
  <c r="BX239" i="12"/>
  <c r="CA239" i="12" s="1"/>
  <c r="BN239" i="12"/>
  <c r="BR239" i="12"/>
  <c r="BX237" i="12"/>
  <c r="CA237" i="12" s="1"/>
  <c r="BN237" i="12"/>
  <c r="BR237" i="12"/>
  <c r="BX235" i="12"/>
  <c r="CA235" i="12" s="1"/>
  <c r="BN235" i="12"/>
  <c r="BR235" i="12"/>
  <c r="BN233" i="12"/>
  <c r="BX233" i="12"/>
  <c r="CA233" i="12" s="1"/>
  <c r="BR233" i="12"/>
  <c r="BN231" i="12"/>
  <c r="BX231" i="12"/>
  <c r="CA231" i="12" s="1"/>
  <c r="BR231" i="12"/>
  <c r="BN229" i="12"/>
  <c r="BX229" i="12"/>
  <c r="CA229" i="12" s="1"/>
  <c r="BR229" i="12"/>
  <c r="BN227" i="12"/>
  <c r="BX227" i="12"/>
  <c r="CA227" i="12" s="1"/>
  <c r="BR227" i="12"/>
  <c r="BN225" i="12"/>
  <c r="BX225" i="12"/>
  <c r="CA225" i="12" s="1"/>
  <c r="BR225" i="12"/>
  <c r="BN223" i="12"/>
  <c r="BX223" i="12"/>
  <c r="CA223" i="12" s="1"/>
  <c r="BR223" i="12"/>
  <c r="BN221" i="12"/>
  <c r="BX221" i="12"/>
  <c r="CA221" i="12" s="1"/>
  <c r="BR221" i="12"/>
  <c r="BN219" i="12"/>
  <c r="BX219" i="12"/>
  <c r="CA219" i="12" s="1"/>
  <c r="BR219" i="12"/>
  <c r="BN217" i="12"/>
  <c r="BX217" i="12"/>
  <c r="CA217" i="12" s="1"/>
  <c r="BR217" i="12"/>
  <c r="BN215" i="12"/>
  <c r="BX215" i="12"/>
  <c r="CA215" i="12" s="1"/>
  <c r="BR215" i="12"/>
  <c r="BN213" i="12"/>
  <c r="BX213" i="12"/>
  <c r="CA213" i="12" s="1"/>
  <c r="BR213" i="12"/>
  <c r="BN211" i="12"/>
  <c r="BX211" i="12"/>
  <c r="CA211" i="12" s="1"/>
  <c r="BR211" i="12"/>
  <c r="BN209" i="12"/>
  <c r="BX209" i="12"/>
  <c r="CA209" i="12" s="1"/>
  <c r="BR209" i="12"/>
  <c r="BN207" i="12"/>
  <c r="BX207" i="12"/>
  <c r="CA207" i="12" s="1"/>
  <c r="BR207" i="12"/>
  <c r="BN205" i="12"/>
  <c r="BX205" i="12"/>
  <c r="CA205" i="12" s="1"/>
  <c r="BR205" i="12"/>
  <c r="BN203" i="12"/>
  <c r="BX203" i="12"/>
  <c r="CA203" i="12" s="1"/>
  <c r="BR203" i="12"/>
  <c r="BN201" i="12"/>
  <c r="BX201" i="12"/>
  <c r="CA201" i="12" s="1"/>
  <c r="BR201" i="12"/>
  <c r="BN199" i="12"/>
  <c r="BX199" i="12"/>
  <c r="CA199" i="12" s="1"/>
  <c r="BR199" i="12"/>
  <c r="BN197" i="12"/>
  <c r="BX197" i="12"/>
  <c r="CA197" i="12" s="1"/>
  <c r="BR197" i="12"/>
  <c r="BR195" i="12"/>
  <c r="BX195" i="12"/>
  <c r="CA195" i="12" s="1"/>
  <c r="BN195" i="12"/>
  <c r="BR193" i="12"/>
  <c r="BX193" i="12"/>
  <c r="CA193" i="12" s="1"/>
  <c r="BN193" i="12"/>
  <c r="BR191" i="12"/>
  <c r="BX191" i="12"/>
  <c r="CA191" i="12" s="1"/>
  <c r="BN191" i="12"/>
  <c r="BX264" i="12"/>
  <c r="CA264" i="12" s="1"/>
  <c r="BN264" i="12"/>
  <c r="BR264" i="12"/>
  <c r="BX262" i="12"/>
  <c r="CA262" i="12" s="1"/>
  <c r="BN262" i="12"/>
  <c r="BR262" i="12"/>
  <c r="BX260" i="12"/>
  <c r="CA260" i="12" s="1"/>
  <c r="BN260" i="12"/>
  <c r="BR260" i="12"/>
  <c r="BX258" i="12"/>
  <c r="CA258" i="12" s="1"/>
  <c r="BN258" i="12"/>
  <c r="BR258" i="12"/>
  <c r="BX256" i="12"/>
  <c r="CA256" i="12" s="1"/>
  <c r="BN256" i="12"/>
  <c r="BR256" i="12"/>
  <c r="BX254" i="12"/>
  <c r="CA254" i="12" s="1"/>
  <c r="BN254" i="12"/>
  <c r="BR254" i="12"/>
  <c r="BX252" i="12"/>
  <c r="CA252" i="12" s="1"/>
  <c r="BN252" i="12"/>
  <c r="BR252" i="12"/>
  <c r="BX250" i="12"/>
  <c r="CA250" i="12" s="1"/>
  <c r="BN250" i="12"/>
  <c r="BR250" i="12"/>
  <c r="BX248" i="12"/>
  <c r="CA248" i="12" s="1"/>
  <c r="BN248" i="12"/>
  <c r="BR248" i="12"/>
  <c r="BX246" i="12"/>
  <c r="CA246" i="12" s="1"/>
  <c r="BN246" i="12"/>
  <c r="BR246" i="12"/>
  <c r="BX244" i="12"/>
  <c r="CA244" i="12" s="1"/>
  <c r="BN244" i="12"/>
  <c r="BR244" i="12"/>
  <c r="BX242" i="12"/>
  <c r="CA242" i="12" s="1"/>
  <c r="BN242" i="12"/>
  <c r="BR242" i="12"/>
  <c r="BX240" i="12"/>
  <c r="CA240" i="12" s="1"/>
  <c r="BN240" i="12"/>
  <c r="BR240" i="12"/>
  <c r="BX238" i="12"/>
  <c r="CA238" i="12" s="1"/>
  <c r="BN238" i="12"/>
  <c r="BR238" i="12"/>
  <c r="BX236" i="12"/>
  <c r="CA236" i="12" s="1"/>
  <c r="BN236" i="12"/>
  <c r="BR236" i="12"/>
  <c r="BX234" i="12"/>
  <c r="CA234" i="12" s="1"/>
  <c r="BR234" i="12"/>
  <c r="BN234" i="12"/>
  <c r="BX232" i="12"/>
  <c r="CA232" i="12" s="1"/>
  <c r="BR232" i="12"/>
  <c r="BN232" i="12"/>
  <c r="BX230" i="12"/>
  <c r="CA230" i="12" s="1"/>
  <c r="BR230" i="12"/>
  <c r="BN230" i="12"/>
  <c r="BX228" i="12"/>
  <c r="CA228" i="12" s="1"/>
  <c r="BR228" i="12"/>
  <c r="BN228" i="12"/>
  <c r="BX226" i="12"/>
  <c r="CA226" i="12" s="1"/>
  <c r="BR226" i="12"/>
  <c r="BN226" i="12"/>
  <c r="BX224" i="12"/>
  <c r="CA224" i="12" s="1"/>
  <c r="BR224" i="12"/>
  <c r="BN224" i="12"/>
  <c r="BX222" i="12"/>
  <c r="CA222" i="12" s="1"/>
  <c r="BR222" i="12"/>
  <c r="BN222" i="12"/>
  <c r="BX220" i="12"/>
  <c r="CA220" i="12" s="1"/>
  <c r="BR220" i="12"/>
  <c r="BN220" i="12"/>
  <c r="BX218" i="12"/>
  <c r="CA218" i="12" s="1"/>
  <c r="BR218" i="12"/>
  <c r="BN218" i="12"/>
  <c r="BX216" i="12"/>
  <c r="CA216" i="12" s="1"/>
  <c r="BR216" i="12"/>
  <c r="BN216" i="12"/>
  <c r="BX214" i="12"/>
  <c r="CA214" i="12" s="1"/>
  <c r="BR214" i="12"/>
  <c r="BN214" i="12"/>
  <c r="BX212" i="12"/>
  <c r="CA212" i="12" s="1"/>
  <c r="BR212" i="12"/>
  <c r="BN212" i="12"/>
  <c r="BX210" i="12"/>
  <c r="CA210" i="12" s="1"/>
  <c r="BR210" i="12"/>
  <c r="BN210" i="12"/>
  <c r="BX208" i="12"/>
  <c r="CA208" i="12" s="1"/>
  <c r="BR208" i="12"/>
  <c r="BN208" i="12"/>
  <c r="BX206" i="12"/>
  <c r="CA206" i="12" s="1"/>
  <c r="BR206" i="12"/>
  <c r="BN206" i="12"/>
  <c r="BX204" i="12"/>
  <c r="CA204" i="12" s="1"/>
  <c r="BR204" i="12"/>
  <c r="BN204" i="12"/>
  <c r="BX202" i="12"/>
  <c r="CA202" i="12" s="1"/>
  <c r="BR202" i="12"/>
  <c r="BN202" i="12"/>
  <c r="BX200" i="12"/>
  <c r="CA200" i="12" s="1"/>
  <c r="BR200" i="12"/>
  <c r="BN200" i="12"/>
  <c r="BX198" i="12"/>
  <c r="CA198" i="12" s="1"/>
  <c r="BR198" i="12"/>
  <c r="BN198" i="12"/>
  <c r="BX196" i="12"/>
  <c r="CA196" i="12" s="1"/>
  <c r="BR196" i="12"/>
  <c r="BN196" i="12"/>
  <c r="BX194" i="12"/>
  <c r="CA194" i="12" s="1"/>
  <c r="BR194" i="12"/>
  <c r="BN194" i="12"/>
  <c r="BX192" i="12"/>
  <c r="CA192" i="12" s="1"/>
  <c r="BR192" i="12"/>
  <c r="BN192" i="12"/>
  <c r="BH90" i="12" l="1"/>
  <c r="BC90" i="12"/>
  <c r="BK90" i="12" s="1"/>
  <c r="BP17" i="12"/>
  <c r="BD90" i="12" l="1"/>
  <c r="BP18" i="12"/>
  <c r="BP19" i="12" l="1"/>
  <c r="BP20" i="12" l="1"/>
  <c r="BP21" i="12" l="1"/>
  <c r="BP22" i="12" l="1"/>
  <c r="BP23" i="12" l="1"/>
  <c r="BP24" i="12" l="1"/>
  <c r="BR4" i="12" l="1"/>
  <c r="BR7" i="12" s="1"/>
  <c r="BR8" i="12" l="1"/>
  <c r="BR9" i="12" l="1"/>
  <c r="BR10" i="12" l="1"/>
  <c r="BR11" i="12" l="1"/>
  <c r="BR12" i="12" l="1"/>
  <c r="BR13" i="12" l="1"/>
  <c r="BR14" i="12" l="1"/>
  <c r="BR15" i="12" l="1"/>
  <c r="BR16" i="12" l="1"/>
  <c r="BR17" i="12" l="1"/>
  <c r="BR18" i="12" l="1"/>
  <c r="BR19" i="12" l="1"/>
  <c r="BR20" i="12" l="1"/>
  <c r="BR21" i="12" l="1"/>
  <c r="BR22" i="12" l="1"/>
  <c r="BR23" i="12" l="1"/>
  <c r="BR24" i="12" l="1"/>
  <c r="BT4" i="12" l="1"/>
  <c r="BT7" i="12" s="1"/>
  <c r="BT8" i="12" l="1"/>
  <c r="BT9" i="12" l="1"/>
  <c r="BT10" i="12" l="1"/>
  <c r="BT11" i="12" l="1"/>
  <c r="BT12" i="12" l="1"/>
  <c r="BT13" i="12" l="1"/>
  <c r="BT14" i="12" l="1"/>
  <c r="BT15" i="12" l="1"/>
  <c r="BT16" i="12" l="1"/>
  <c r="BT17" i="12" l="1"/>
  <c r="BT18" i="12" l="1"/>
  <c r="BT19" i="12" l="1"/>
  <c r="BT20" i="12" l="1"/>
  <c r="BT21" i="12" l="1"/>
  <c r="BT22" i="12" l="1"/>
  <c r="BT23" i="12" l="1"/>
  <c r="BT24" i="12" l="1"/>
  <c r="BV4" i="12" l="1"/>
  <c r="BV7" i="12" s="1"/>
  <c r="BV8" i="12" l="1"/>
  <c r="BV9" i="12" l="1"/>
  <c r="BV10" i="12" l="1"/>
  <c r="BV11" i="12" l="1"/>
  <c r="BV12" i="12" l="1"/>
  <c r="BV13" i="12" l="1"/>
  <c r="BV14" i="12" l="1"/>
  <c r="BV15" i="12" l="1"/>
  <c r="BV16" i="12" l="1"/>
  <c r="BV17" i="12" l="1"/>
  <c r="BV18" i="12" l="1"/>
  <c r="BV19" i="12" l="1"/>
  <c r="BV20" i="12" l="1"/>
  <c r="BV21" i="12" l="1"/>
  <c r="BV22" i="12" l="1"/>
  <c r="BV23" i="12" l="1"/>
  <c r="BV24" i="12" l="1"/>
  <c r="AE41" i="12" l="1"/>
  <c r="AJ96" i="12" l="1"/>
  <c r="AE96" i="12" s="1"/>
  <c r="DC15" i="12" l="1"/>
  <c r="DA36" i="12"/>
  <c r="DB22" i="12"/>
  <c r="DC31" i="12"/>
  <c r="DF103" i="12" s="1"/>
  <c r="DC8" i="12"/>
  <c r="DF80" i="12" s="1"/>
  <c r="DC41" i="12"/>
  <c r="DF113" i="12" s="1"/>
  <c r="CS13" i="12"/>
  <c r="DF13" i="12" s="1"/>
  <c r="DB31" i="12"/>
  <c r="CS30" i="12"/>
  <c r="CS23" i="12"/>
  <c r="DF23" i="12" s="1"/>
  <c r="CR8" i="12"/>
  <c r="CS40" i="12"/>
  <c r="DF40" i="12" s="1"/>
  <c r="CS8" i="12"/>
  <c r="DF8" i="12" s="1"/>
  <c r="CS35" i="12"/>
  <c r="CS19" i="12"/>
  <c r="DF19" i="12" s="1"/>
  <c r="CR9" i="12"/>
  <c r="CS11" i="12"/>
  <c r="CS33" i="12"/>
  <c r="DF33" i="12" s="1"/>
  <c r="CS34" i="12"/>
  <c r="DF34" i="12" s="1"/>
  <c r="CS10" i="12"/>
  <c r="DF10" i="12" s="1"/>
  <c r="CS29" i="12"/>
  <c r="DF29" i="12" s="1"/>
  <c r="CS20" i="12"/>
  <c r="CS18" i="12"/>
  <c r="DF18" i="12" s="1"/>
  <c r="CS12" i="12"/>
  <c r="DF12" i="12" s="1"/>
  <c r="CS36" i="12"/>
  <c r="DF36" i="12" s="1"/>
  <c r="CS16" i="12"/>
  <c r="DF16" i="12" s="1"/>
  <c r="CR34" i="12"/>
  <c r="CS26" i="12"/>
  <c r="DF26" i="12" s="1"/>
  <c r="CS17" i="12"/>
  <c r="DF17" i="12" s="1"/>
  <c r="CR24" i="12"/>
  <c r="CS24" i="12"/>
  <c r="DF24" i="12" s="1"/>
  <c r="CR30" i="12"/>
  <c r="CR17" i="12"/>
  <c r="CS31" i="12"/>
  <c r="CS7" i="12"/>
  <c r="CR40" i="12"/>
  <c r="CR23" i="12"/>
  <c r="DF87" i="12"/>
  <c r="CR16" i="12"/>
  <c r="CS21" i="12"/>
  <c r="DF21" i="12" s="1"/>
  <c r="CV20" i="12"/>
  <c r="CW35" i="12"/>
  <c r="CW8" i="12"/>
  <c r="CV35" i="12"/>
  <c r="CW38" i="12"/>
  <c r="CV16" i="12"/>
  <c r="CW17" i="12"/>
  <c r="CW37" i="12"/>
  <c r="CV32" i="12"/>
  <c r="CV7" i="12"/>
  <c r="CV34" i="12"/>
  <c r="CW29" i="12"/>
  <c r="CW33" i="12"/>
  <c r="CW9" i="12"/>
  <c r="CW15" i="12"/>
  <c r="CV39" i="12"/>
  <c r="CW32" i="12"/>
  <c r="CV37" i="12"/>
  <c r="CV8" i="12"/>
  <c r="CW16" i="12"/>
  <c r="CW42" i="12"/>
  <c r="CV22" i="12"/>
  <c r="CV27" i="12"/>
  <c r="CW14" i="12"/>
  <c r="CV18" i="12"/>
  <c r="CW13" i="12"/>
  <c r="CW10" i="12"/>
  <c r="CW36" i="12"/>
  <c r="CV11" i="12"/>
  <c r="CW21" i="12"/>
  <c r="CW31" i="12"/>
  <c r="CX7" i="12"/>
  <c r="CV21" i="12"/>
  <c r="CW24" i="12"/>
  <c r="CV9" i="12"/>
  <c r="CV40" i="12"/>
  <c r="CW30" i="12"/>
  <c r="CW27" i="12"/>
  <c r="CW40" i="12"/>
  <c r="CV26" i="12"/>
  <c r="CV42" i="12"/>
  <c r="CW20" i="12"/>
  <c r="CW28" i="12"/>
  <c r="CV38" i="12"/>
  <c r="CV17" i="12"/>
  <c r="CW22" i="12"/>
  <c r="CW26" i="12"/>
  <c r="CW25" i="12"/>
  <c r="CW12" i="12"/>
  <c r="DF31" i="12"/>
  <c r="DF20" i="12"/>
  <c r="DF11" i="12"/>
  <c r="DF35" i="12"/>
  <c r="DF30" i="12"/>
  <c r="CW39" i="12" l="1"/>
  <c r="CW23" i="12"/>
  <c r="CV24" i="12"/>
  <c r="CV36" i="12"/>
  <c r="CV41" i="12"/>
  <c r="CW41" i="12"/>
  <c r="CW34" i="12"/>
  <c r="CV15" i="12"/>
  <c r="CW19" i="12"/>
  <c r="CV29" i="12"/>
  <c r="CV23" i="12"/>
  <c r="W36" i="12"/>
  <c r="CQ36" i="12"/>
  <c r="CX42" i="12"/>
  <c r="DF78" i="12" s="1"/>
  <c r="CX40" i="12"/>
  <c r="DF76" i="12" s="1"/>
  <c r="CX22" i="12"/>
  <c r="DF58" i="12" s="1"/>
  <c r="CX23" i="12"/>
  <c r="DF59" i="12" s="1"/>
  <c r="CX37" i="12"/>
  <c r="DF73" i="12" s="1"/>
  <c r="CS42" i="12"/>
  <c r="DF42" i="12" s="1"/>
  <c r="C75" i="12"/>
  <c r="C137" i="12" s="1"/>
  <c r="CR19" i="12"/>
  <c r="CR12" i="12"/>
  <c r="C76" i="12"/>
  <c r="C138" i="12" s="1"/>
  <c r="CR20" i="12"/>
  <c r="CR38" i="12"/>
  <c r="CS14" i="12"/>
  <c r="DF14" i="12" s="1"/>
  <c r="CS27" i="12"/>
  <c r="DF27" i="12" s="1"/>
  <c r="CS28" i="12"/>
  <c r="DF28" i="12" s="1"/>
  <c r="CR42" i="12"/>
  <c r="CR29" i="12"/>
  <c r="W16" i="12"/>
  <c r="DA16" i="12"/>
  <c r="CQ16" i="12"/>
  <c r="DC39" i="12"/>
  <c r="DF111" i="12" s="1"/>
  <c r="DA23" i="12"/>
  <c r="CQ23" i="12"/>
  <c r="DB33" i="12"/>
  <c r="DA17" i="12"/>
  <c r="CQ17" i="12"/>
  <c r="W12" i="12"/>
  <c r="DA12" i="12"/>
  <c r="CQ12" i="12"/>
  <c r="W10" i="12"/>
  <c r="DA10" i="12"/>
  <c r="CQ10" i="12"/>
  <c r="DB24" i="12"/>
  <c r="DB36" i="12"/>
  <c r="DC32" i="12"/>
  <c r="DF104" i="12" s="1"/>
  <c r="DC38" i="12"/>
  <c r="DF110" i="12" s="1"/>
  <c r="DC21" i="12"/>
  <c r="DF93" i="12" s="1"/>
  <c r="DC24" i="12"/>
  <c r="DF96" i="12" s="1"/>
  <c r="DB16" i="12"/>
  <c r="DA35" i="12"/>
  <c r="CQ35" i="12"/>
  <c r="DC9" i="12"/>
  <c r="DF81" i="12" s="1"/>
  <c r="DA32" i="12"/>
  <c r="CQ32" i="12"/>
  <c r="DC16" i="12"/>
  <c r="DF88" i="12" s="1"/>
  <c r="DB19" i="12"/>
  <c r="DC10" i="12"/>
  <c r="DF82" i="12" s="1"/>
  <c r="DB34" i="12"/>
  <c r="W21" i="12"/>
  <c r="DA21" i="12"/>
  <c r="CQ21" i="12"/>
  <c r="W31" i="12"/>
  <c r="DA31" i="12"/>
  <c r="CQ31" i="12"/>
  <c r="DC28" i="12"/>
  <c r="DF100" i="12" s="1"/>
  <c r="DC12" i="12"/>
  <c r="DF84" i="12" s="1"/>
  <c r="DC36" i="12"/>
  <c r="DF108" i="12" s="1"/>
  <c r="W24" i="12"/>
  <c r="DA24" i="12"/>
  <c r="CQ24" i="12"/>
  <c r="V28" i="12"/>
  <c r="CV28" i="12"/>
  <c r="CX9" i="12"/>
  <c r="DF45" i="12" s="1"/>
  <c r="CX12" i="12"/>
  <c r="DF48" i="12" s="1"/>
  <c r="CX34" i="12"/>
  <c r="DF70" i="12" s="1"/>
  <c r="CX17" i="12"/>
  <c r="DF53" i="12" s="1"/>
  <c r="V33" i="12"/>
  <c r="CV33" i="12"/>
  <c r="CX29" i="12"/>
  <c r="DF65" i="12" s="1"/>
  <c r="CX41" i="12"/>
  <c r="DF77" i="12" s="1"/>
  <c r="V14" i="12"/>
  <c r="CV14" i="12"/>
  <c r="CX16" i="12"/>
  <c r="DF52" i="12" s="1"/>
  <c r="CX26" i="12"/>
  <c r="DF62" i="12" s="1"/>
  <c r="CS39" i="12"/>
  <c r="DF39" i="12" s="1"/>
  <c r="V30" i="12"/>
  <c r="CV30" i="12"/>
  <c r="CX39" i="12"/>
  <c r="DF75" i="12" s="1"/>
  <c r="CX31" i="12"/>
  <c r="DF67" i="12" s="1"/>
  <c r="CW7" i="12"/>
  <c r="CX21" i="12"/>
  <c r="DF57" i="12" s="1"/>
  <c r="V10" i="12"/>
  <c r="CV10" i="12"/>
  <c r="CW18" i="12"/>
  <c r="CX25" i="12"/>
  <c r="DF61" i="12" s="1"/>
  <c r="CW11" i="12"/>
  <c r="CX30" i="12"/>
  <c r="DF66" i="12" s="1"/>
  <c r="CX14" i="12"/>
  <c r="DF50" i="12" s="1"/>
  <c r="CX32" i="12"/>
  <c r="DF68" i="12" s="1"/>
  <c r="CX19" i="12"/>
  <c r="DF55" i="12" s="1"/>
  <c r="CX8" i="12"/>
  <c r="V12" i="12"/>
  <c r="CV12" i="12"/>
  <c r="CR32" i="12"/>
  <c r="CR27" i="12"/>
  <c r="C70" i="12"/>
  <c r="C132" i="12" s="1"/>
  <c r="CR14" i="12"/>
  <c r="CS22" i="12"/>
  <c r="DF22" i="12" s="1"/>
  <c r="CS38" i="12"/>
  <c r="DF38" i="12" s="1"/>
  <c r="CR25" i="12"/>
  <c r="CR39" i="12"/>
  <c r="CS37" i="12"/>
  <c r="DF37" i="12" s="1"/>
  <c r="CR26" i="12"/>
  <c r="CS32" i="12"/>
  <c r="DF32" i="12" s="1"/>
  <c r="CR36" i="12"/>
  <c r="CR35" i="12"/>
  <c r="C63" i="12"/>
  <c r="C125" i="12" s="1"/>
  <c r="CR7" i="12"/>
  <c r="DC14" i="12"/>
  <c r="DF86" i="12" s="1"/>
  <c r="DB28" i="12"/>
  <c r="O90" i="12"/>
  <c r="C224" i="12" s="1"/>
  <c r="DA34" i="12"/>
  <c r="CQ34" i="12"/>
  <c r="DC17" i="12"/>
  <c r="DF89" i="12" s="1"/>
  <c r="DC7" i="12"/>
  <c r="DF79" i="12" s="1"/>
  <c r="DC37" i="12"/>
  <c r="DF109" i="12" s="1"/>
  <c r="DC18" i="12"/>
  <c r="DF90" i="12" s="1"/>
  <c r="W7" i="12"/>
  <c r="DA7" i="12"/>
  <c r="CQ7" i="12"/>
  <c r="DB26" i="12"/>
  <c r="DC27" i="12"/>
  <c r="DF99" i="12" s="1"/>
  <c r="DA38" i="12"/>
  <c r="CQ38" i="12"/>
  <c r="DB17" i="12"/>
  <c r="W41" i="12"/>
  <c r="CQ41" i="12"/>
  <c r="DA41" i="12"/>
  <c r="W26" i="12"/>
  <c r="DA26" i="12"/>
  <c r="CQ26" i="12"/>
  <c r="W19" i="12"/>
  <c r="DA19" i="12"/>
  <c r="CQ19" i="12"/>
  <c r="W8" i="12"/>
  <c r="DA8" i="12"/>
  <c r="CQ8" i="12"/>
  <c r="W9" i="12"/>
  <c r="DA9" i="12"/>
  <c r="CQ9" i="12"/>
  <c r="DB25" i="12"/>
  <c r="DB32" i="12"/>
  <c r="W20" i="12"/>
  <c r="DA20" i="12"/>
  <c r="CQ20" i="12"/>
  <c r="DB10" i="12"/>
  <c r="DC19" i="12"/>
  <c r="DF91" i="12" s="1"/>
  <c r="DB23" i="12"/>
  <c r="W30" i="12"/>
  <c r="DA30" i="12"/>
  <c r="CQ30" i="12"/>
  <c r="DC40" i="12"/>
  <c r="DF112" i="12" s="1"/>
  <c r="DC34" i="12"/>
  <c r="DF106" i="12" s="1"/>
  <c r="DB37" i="12"/>
  <c r="DB27" i="12"/>
  <c r="DB41" i="12"/>
  <c r="DB13" i="12"/>
  <c r="V19" i="12"/>
  <c r="CV19" i="12"/>
  <c r="CX36" i="12"/>
  <c r="DF72" i="12" s="1"/>
  <c r="V31" i="12"/>
  <c r="CV31" i="12"/>
  <c r="CR33" i="12"/>
  <c r="CR28" i="12"/>
  <c r="C69" i="12"/>
  <c r="C131" i="12" s="1"/>
  <c r="CR13" i="12"/>
  <c r="CR41" i="12"/>
  <c r="CQ37" i="12"/>
  <c r="DA37" i="12"/>
  <c r="DB14" i="12"/>
  <c r="DB42" i="12"/>
  <c r="W13" i="12"/>
  <c r="DA13" i="12"/>
  <c r="CQ13" i="12"/>
  <c r="O78" i="12"/>
  <c r="C212" i="12" s="1"/>
  <c r="DA22" i="12"/>
  <c r="CQ22" i="12"/>
  <c r="DB11" i="12"/>
  <c r="DB29" i="12"/>
  <c r="DC30" i="12"/>
  <c r="DF102" i="12" s="1"/>
  <c r="DA40" i="12"/>
  <c r="CQ40" i="12"/>
  <c r="DC22" i="12"/>
  <c r="DF94" i="12" s="1"/>
  <c r="DA29" i="12"/>
  <c r="CQ29" i="12"/>
  <c r="O68" i="12"/>
  <c r="C202" i="12" s="1"/>
  <c r="DB12" i="12"/>
  <c r="W18" i="12"/>
  <c r="DA18" i="12"/>
  <c r="CQ18" i="12"/>
  <c r="DB39" i="12"/>
  <c r="DC11" i="12"/>
  <c r="DF83" i="12" s="1"/>
  <c r="DC26" i="12"/>
  <c r="DF98" i="12" s="1"/>
  <c r="DB20" i="12"/>
  <c r="DB40" i="12"/>
  <c r="DC20" i="12"/>
  <c r="DF92" i="12" s="1"/>
  <c r="DB35" i="12"/>
  <c r="W11" i="12"/>
  <c r="DA11" i="12"/>
  <c r="CQ11" i="12"/>
  <c r="CX15" i="12"/>
  <c r="DF51" i="12" s="1"/>
  <c r="V25" i="12"/>
  <c r="CV25" i="12"/>
  <c r="CX38" i="12"/>
  <c r="DF74" i="12" s="1"/>
  <c r="CX10" i="12"/>
  <c r="DF46" i="12" s="1"/>
  <c r="CS9" i="12"/>
  <c r="DF9" i="12" s="1"/>
  <c r="CR31" i="12"/>
  <c r="CS25" i="12"/>
  <c r="DF25" i="12" s="1"/>
  <c r="CR18" i="12"/>
  <c r="CR21" i="12"/>
  <c r="CX24" i="12"/>
  <c r="DF60" i="12" s="1"/>
  <c r="CX20" i="12"/>
  <c r="DF56" i="12" s="1"/>
  <c r="CX11" i="12"/>
  <c r="DF47" i="12" s="1"/>
  <c r="CX13" i="12"/>
  <c r="DF49" i="12" s="1"/>
  <c r="CX35" i="12"/>
  <c r="DF71" i="12" s="1"/>
  <c r="CX18" i="12"/>
  <c r="DF54" i="12" s="1"/>
  <c r="CX33" i="12"/>
  <c r="DF69" i="12" s="1"/>
  <c r="CX27" i="12"/>
  <c r="DF63" i="12" s="1"/>
  <c r="CX28" i="12"/>
  <c r="DF64" i="12" s="1"/>
  <c r="V13" i="12"/>
  <c r="CV13" i="12"/>
  <c r="CS15" i="12"/>
  <c r="DF15" i="12" s="1"/>
  <c r="CR37" i="12"/>
  <c r="CS41" i="12"/>
  <c r="DF41" i="12" s="1"/>
  <c r="CR15" i="12"/>
  <c r="C67" i="12"/>
  <c r="C129" i="12" s="1"/>
  <c r="CR11" i="12"/>
  <c r="CR10" i="12"/>
  <c r="DC35" i="12"/>
  <c r="DF107" i="12" s="1"/>
  <c r="DC23" i="12"/>
  <c r="DF95" i="12" s="1"/>
  <c r="O89" i="12"/>
  <c r="C223" i="12" s="1"/>
  <c r="DA33" i="12"/>
  <c r="CQ33" i="12"/>
  <c r="DC42" i="12"/>
  <c r="DF114" i="12" s="1"/>
  <c r="W14" i="12"/>
  <c r="DA14" i="12"/>
  <c r="CQ14" i="12"/>
  <c r="DB8" i="12"/>
  <c r="DB18" i="12"/>
  <c r="DA15" i="12"/>
  <c r="CQ15" i="12"/>
  <c r="DC25" i="12"/>
  <c r="DF97" i="12" s="1"/>
  <c r="O95" i="12"/>
  <c r="C229" i="12" s="1"/>
  <c r="DA39" i="12"/>
  <c r="CQ39" i="12"/>
  <c r="W28" i="12"/>
  <c r="DA28" i="12"/>
  <c r="CQ28" i="12"/>
  <c r="DB30" i="12"/>
  <c r="DB7" i="12"/>
  <c r="DB38" i="12"/>
  <c r="O83" i="12"/>
  <c r="C217" i="12" s="1"/>
  <c r="DA27" i="12"/>
  <c r="CQ27" i="12"/>
  <c r="DC13" i="12"/>
  <c r="DF85" i="12" s="1"/>
  <c r="DB21" i="12"/>
  <c r="CQ25" i="12"/>
  <c r="DA25" i="12"/>
  <c r="DA42" i="12"/>
  <c r="CQ42" i="12"/>
  <c r="DB9" i="12"/>
  <c r="DC33" i="12"/>
  <c r="DF105" i="12" s="1"/>
  <c r="CR22" i="12"/>
  <c r="DB15" i="12"/>
  <c r="DC29" i="12"/>
  <c r="DF101" i="12" s="1"/>
  <c r="V18" i="12"/>
  <c r="V27" i="12"/>
  <c r="V8" i="12"/>
  <c r="V39" i="12"/>
  <c r="V32" i="12"/>
  <c r="V16" i="12"/>
  <c r="V35" i="12"/>
  <c r="V20" i="12"/>
  <c r="V38" i="12"/>
  <c r="V11" i="12"/>
  <c r="V29" i="12"/>
  <c r="V36" i="12"/>
  <c r="V37" i="12"/>
  <c r="V41" i="12"/>
  <c r="V15" i="12"/>
  <c r="V22" i="12"/>
  <c r="V34" i="12"/>
  <c r="V24" i="12"/>
  <c r="V17" i="12"/>
  <c r="V42" i="12"/>
  <c r="V26" i="12"/>
  <c r="V21" i="12"/>
  <c r="I63" i="12"/>
  <c r="C161" i="12" s="1"/>
  <c r="U21" i="12"/>
  <c r="C65" i="12"/>
  <c r="C127" i="12" s="1"/>
  <c r="U16" i="12"/>
  <c r="C95" i="12"/>
  <c r="C157" i="12" s="1"/>
  <c r="C64" i="12"/>
  <c r="C126" i="12" s="1"/>
  <c r="C79" i="12"/>
  <c r="C141" i="12" s="1"/>
  <c r="C81" i="12"/>
  <c r="C143" i="12" s="1"/>
  <c r="U12" i="12"/>
  <c r="C80" i="12"/>
  <c r="C142" i="12" s="1"/>
  <c r="C73" i="12"/>
  <c r="C135" i="12" s="1"/>
  <c r="C88" i="12"/>
  <c r="C150" i="12" s="1"/>
  <c r="C84" i="12"/>
  <c r="C146" i="12" s="1"/>
  <c r="H146" i="12" s="1"/>
  <c r="U28" i="12"/>
  <c r="DF43" i="12"/>
  <c r="W39" i="12"/>
  <c r="U8" i="12"/>
  <c r="U9" i="12"/>
  <c r="C92" i="12"/>
  <c r="C154" i="12" s="1"/>
  <c r="U36" i="12"/>
  <c r="U17" i="12"/>
  <c r="U20" i="12"/>
  <c r="C89" i="12"/>
  <c r="C151" i="12" s="1"/>
  <c r="U33" i="12"/>
  <c r="U26" i="12"/>
  <c r="C82" i="12"/>
  <c r="C144" i="12" s="1"/>
  <c r="W23" i="12"/>
  <c r="U37" i="12"/>
  <c r="C93" i="12"/>
  <c r="C155" i="12" s="1"/>
  <c r="U38" i="12"/>
  <c r="C94" i="12"/>
  <c r="C156" i="12" s="1"/>
  <c r="C71" i="12"/>
  <c r="C133" i="12" s="1"/>
  <c r="U15" i="12"/>
  <c r="C78" i="12"/>
  <c r="C140" i="12" s="1"/>
  <c r="U22" i="12"/>
  <c r="C83" i="12"/>
  <c r="C145" i="12" s="1"/>
  <c r="U27" i="12"/>
  <c r="U23" i="12"/>
  <c r="U34" i="12"/>
  <c r="C90" i="12"/>
  <c r="C152" i="12" s="1"/>
  <c r="U13" i="12"/>
  <c r="U19" i="12"/>
  <c r="C97" i="12"/>
  <c r="C159" i="12" s="1"/>
  <c r="U41" i="12"/>
  <c r="DF7" i="12"/>
  <c r="U24" i="12"/>
  <c r="W17" i="12"/>
  <c r="U42" i="12"/>
  <c r="C98" i="12"/>
  <c r="C160" i="12" s="1"/>
  <c r="U18" i="12"/>
  <c r="C74" i="12"/>
  <c r="C136" i="12" s="1"/>
  <c r="U14" i="12"/>
  <c r="U31" i="12"/>
  <c r="C87" i="12"/>
  <c r="C149" i="12" s="1"/>
  <c r="C85" i="12"/>
  <c r="C147" i="12" s="1"/>
  <c r="U29" i="12"/>
  <c r="U7" i="12"/>
  <c r="C91" i="12"/>
  <c r="C153" i="12" s="1"/>
  <c r="U35" i="12"/>
  <c r="U11" i="12"/>
  <c r="U30" i="12"/>
  <c r="C86" i="12"/>
  <c r="C148" i="12" s="1"/>
  <c r="O98" i="12" l="1"/>
  <c r="C232" i="12" s="1"/>
  <c r="O93" i="12"/>
  <c r="C227" i="12" s="1"/>
  <c r="H227" i="12" s="1"/>
  <c r="O81" i="12"/>
  <c r="C215" i="12" s="1"/>
  <c r="W37" i="12"/>
  <c r="O75" i="12"/>
  <c r="C209" i="12" s="1"/>
  <c r="O67" i="12"/>
  <c r="C201" i="12" s="1"/>
  <c r="D201" i="12" s="1"/>
  <c r="O85" i="12"/>
  <c r="C219" i="12" s="1"/>
  <c r="I84" i="12"/>
  <c r="C182" i="12" s="1"/>
  <c r="D182" i="12" s="1"/>
  <c r="W22" i="12"/>
  <c r="W29" i="12"/>
  <c r="W42" i="12"/>
  <c r="O73" i="12"/>
  <c r="C207" i="12" s="1"/>
  <c r="H207" i="12" s="1"/>
  <c r="O96" i="12"/>
  <c r="C230" i="12" s="1"/>
  <c r="H230" i="12" s="1"/>
  <c r="O76" i="12"/>
  <c r="C210" i="12" s="1"/>
  <c r="H210" i="12" s="1"/>
  <c r="O94" i="12"/>
  <c r="C228" i="12" s="1"/>
  <c r="H228" i="12" s="1"/>
  <c r="O77" i="12"/>
  <c r="C211" i="12" s="1"/>
  <c r="H211" i="12" s="1"/>
  <c r="O88" i="12"/>
  <c r="C222" i="12" s="1"/>
  <c r="D222" i="12" s="1"/>
  <c r="O91" i="12"/>
  <c r="C225" i="12" s="1"/>
  <c r="D225" i="12" s="1"/>
  <c r="O79" i="12"/>
  <c r="C213" i="12" s="1"/>
  <c r="H213" i="12" s="1"/>
  <c r="O92" i="12"/>
  <c r="C226" i="12" s="1"/>
  <c r="H226" i="12" s="1"/>
  <c r="W27" i="12"/>
  <c r="W32" i="12"/>
  <c r="W35" i="12"/>
  <c r="O87" i="12"/>
  <c r="C221" i="12" s="1"/>
  <c r="H221" i="12" s="1"/>
  <c r="O65" i="12"/>
  <c r="C199" i="12" s="1"/>
  <c r="H199" i="12" s="1"/>
  <c r="W25" i="12"/>
  <c r="O80" i="12"/>
  <c r="C214" i="12" s="1"/>
  <c r="H214" i="12" s="1"/>
  <c r="I86" i="12"/>
  <c r="C184" i="12" s="1"/>
  <c r="D184" i="12" s="1"/>
  <c r="I75" i="12"/>
  <c r="C173" i="12" s="1"/>
  <c r="H173" i="12" s="1"/>
  <c r="W34" i="12"/>
  <c r="W38" i="12"/>
  <c r="I89" i="12"/>
  <c r="C187" i="12" s="1"/>
  <c r="H187" i="12" s="1"/>
  <c r="C66" i="12"/>
  <c r="C128" i="12" s="1"/>
  <c r="D128" i="12" s="1"/>
  <c r="I69" i="12"/>
  <c r="C167" i="12" s="1"/>
  <c r="H167" i="12" s="1"/>
  <c r="O82" i="12"/>
  <c r="C216" i="12" s="1"/>
  <c r="H216" i="12" s="1"/>
  <c r="O84" i="12"/>
  <c r="C218" i="12" s="1"/>
  <c r="D218" i="12" s="1"/>
  <c r="I87" i="12"/>
  <c r="C185" i="12" s="1"/>
  <c r="H185" i="12" s="1"/>
  <c r="I70" i="12"/>
  <c r="C168" i="12" s="1"/>
  <c r="H168" i="12" s="1"/>
  <c r="O86" i="12"/>
  <c r="C220" i="12" s="1"/>
  <c r="D220" i="12" s="1"/>
  <c r="W40" i="12"/>
  <c r="I74" i="12"/>
  <c r="C172" i="12" s="1"/>
  <c r="H172" i="12" s="1"/>
  <c r="CZ6" i="12"/>
  <c r="O69" i="12"/>
  <c r="C203" i="12" s="1"/>
  <c r="D203" i="12" s="1"/>
  <c r="O72" i="12"/>
  <c r="C206" i="12" s="1"/>
  <c r="H206" i="12" s="1"/>
  <c r="O70" i="12"/>
  <c r="C204" i="12" s="1"/>
  <c r="D204" i="12" s="1"/>
  <c r="O66" i="12"/>
  <c r="C200" i="12" s="1"/>
  <c r="D200" i="12" s="1"/>
  <c r="CP6" i="12"/>
  <c r="O64" i="12"/>
  <c r="C198" i="12" s="1"/>
  <c r="H198" i="12" s="1"/>
  <c r="I66" i="12"/>
  <c r="C164" i="12" s="1"/>
  <c r="H164" i="12" s="1"/>
  <c r="CU6" i="12"/>
  <c r="DA6" i="12" s="1"/>
  <c r="O74" i="12"/>
  <c r="C208" i="12" s="1"/>
  <c r="H208" i="12" s="1"/>
  <c r="O63" i="12"/>
  <c r="C197" i="12" s="1"/>
  <c r="D197" i="12" s="1"/>
  <c r="I68" i="12"/>
  <c r="C166" i="12" s="1"/>
  <c r="H166" i="12" s="1"/>
  <c r="O71" i="12"/>
  <c r="C205" i="12" s="1"/>
  <c r="D205" i="12" s="1"/>
  <c r="O97" i="12"/>
  <c r="C231" i="12" s="1"/>
  <c r="D231" i="12" s="1"/>
  <c r="W15" i="12"/>
  <c r="W33" i="12"/>
  <c r="I81" i="12"/>
  <c r="C179" i="12" s="1"/>
  <c r="D179" i="12" s="1"/>
  <c r="DF44" i="12"/>
  <c r="I88" i="12"/>
  <c r="C186" i="12" s="1"/>
  <c r="D186" i="12" s="1"/>
  <c r="U40" i="12"/>
  <c r="I96" i="12"/>
  <c r="C194" i="12" s="1"/>
  <c r="H194" i="12" s="1"/>
  <c r="I72" i="12"/>
  <c r="C170" i="12" s="1"/>
  <c r="D170" i="12" s="1"/>
  <c r="C77" i="12"/>
  <c r="C139" i="12" s="1"/>
  <c r="D139" i="12" s="1"/>
  <c r="I67" i="12"/>
  <c r="C165" i="12" s="1"/>
  <c r="H165" i="12" s="1"/>
  <c r="I80" i="12"/>
  <c r="C178" i="12" s="1"/>
  <c r="D178" i="12" s="1"/>
  <c r="I64" i="12"/>
  <c r="C162" i="12" s="1"/>
  <c r="H162" i="12" s="1"/>
  <c r="I71" i="12"/>
  <c r="C169" i="12" s="1"/>
  <c r="H169" i="12" s="1"/>
  <c r="U25" i="12"/>
  <c r="D146" i="12"/>
  <c r="U32" i="12"/>
  <c r="U10" i="12"/>
  <c r="I92" i="12"/>
  <c r="C190" i="12" s="1"/>
  <c r="D190" i="12" s="1"/>
  <c r="I97" i="12"/>
  <c r="C195" i="12" s="1"/>
  <c r="H195" i="12" s="1"/>
  <c r="C72" i="12"/>
  <c r="C134" i="12" s="1"/>
  <c r="D134" i="12" s="1"/>
  <c r="I83" i="12"/>
  <c r="C181" i="12" s="1"/>
  <c r="D181" i="12" s="1"/>
  <c r="I78" i="12"/>
  <c r="C176" i="12" s="1"/>
  <c r="H176" i="12" s="1"/>
  <c r="I93" i="12"/>
  <c r="C191" i="12" s="1"/>
  <c r="H191" i="12" s="1"/>
  <c r="I82" i="12"/>
  <c r="C180" i="12" s="1"/>
  <c r="H180" i="12" s="1"/>
  <c r="I77" i="12"/>
  <c r="C175" i="12" s="1"/>
  <c r="H175" i="12" s="1"/>
  <c r="C68" i="12"/>
  <c r="C130" i="12" s="1"/>
  <c r="D130" i="12" s="1"/>
  <c r="V7" i="12"/>
  <c r="I95" i="12"/>
  <c r="C193" i="12" s="1"/>
  <c r="V40" i="12"/>
  <c r="I73" i="12"/>
  <c r="C171" i="12" s="1"/>
  <c r="I94" i="12"/>
  <c r="C192" i="12" s="1"/>
  <c r="D192" i="12" s="1"/>
  <c r="I90" i="12"/>
  <c r="C188" i="12" s="1"/>
  <c r="H188" i="12" s="1"/>
  <c r="U39" i="12"/>
  <c r="C96" i="12"/>
  <c r="C158" i="12" s="1"/>
  <c r="D158" i="12" s="1"/>
  <c r="I98" i="12"/>
  <c r="C196" i="12" s="1"/>
  <c r="I76" i="12"/>
  <c r="C174" i="12" s="1"/>
  <c r="D174" i="12" s="1"/>
  <c r="D187" i="12"/>
  <c r="I91" i="12"/>
  <c r="C189" i="12" s="1"/>
  <c r="V9" i="12"/>
  <c r="I65" i="12"/>
  <c r="C163" i="12" s="1"/>
  <c r="V23" i="12"/>
  <c r="I79" i="12"/>
  <c r="C177" i="12" s="1"/>
  <c r="I85" i="12"/>
  <c r="C183" i="12" s="1"/>
  <c r="H161" i="12"/>
  <c r="D161" i="12"/>
  <c r="H160" i="12"/>
  <c r="I160" i="12" s="1"/>
  <c r="J160" i="12" s="1"/>
  <c r="D160" i="12"/>
  <c r="H232" i="12"/>
  <c r="D232" i="12"/>
  <c r="H159" i="12"/>
  <c r="I159" i="12" s="1"/>
  <c r="J159" i="12" s="1"/>
  <c r="D159" i="12"/>
  <c r="D209" i="12"/>
  <c r="H209" i="12"/>
  <c r="D224" i="12"/>
  <c r="H224" i="12"/>
  <c r="H131" i="12"/>
  <c r="D131" i="12"/>
  <c r="H141" i="12"/>
  <c r="D141" i="12"/>
  <c r="H201" i="12"/>
  <c r="H220" i="12"/>
  <c r="H222" i="12"/>
  <c r="D213" i="12"/>
  <c r="D151" i="12"/>
  <c r="H151" i="12"/>
  <c r="I151" i="12" s="1"/>
  <c r="J151" i="12" s="1"/>
  <c r="D223" i="12"/>
  <c r="H223" i="12"/>
  <c r="D135" i="12"/>
  <c r="H135" i="12"/>
  <c r="D212" i="12"/>
  <c r="H212" i="12"/>
  <c r="H184" i="12"/>
  <c r="H229" i="12"/>
  <c r="D229" i="12"/>
  <c r="H129" i="12"/>
  <c r="D129" i="12"/>
  <c r="H217" i="12"/>
  <c r="D217" i="12"/>
  <c r="H125" i="12"/>
  <c r="D125" i="12"/>
  <c r="H147" i="12"/>
  <c r="I147" i="12" s="1"/>
  <c r="J147" i="12" s="1"/>
  <c r="D147" i="12"/>
  <c r="D136" i="12"/>
  <c r="H136" i="12"/>
  <c r="D145" i="12"/>
  <c r="H145" i="12"/>
  <c r="D133" i="12"/>
  <c r="H133" i="12"/>
  <c r="H225" i="12"/>
  <c r="D144" i="12"/>
  <c r="H144" i="12"/>
  <c r="D228" i="12"/>
  <c r="D211" i="12"/>
  <c r="D214" i="12"/>
  <c r="H219" i="12"/>
  <c r="D219" i="12"/>
  <c r="H126" i="12"/>
  <c r="D126" i="12"/>
  <c r="D149" i="12"/>
  <c r="H149" i="12"/>
  <c r="I149" i="12" s="1"/>
  <c r="J149" i="12" s="1"/>
  <c r="D132" i="12"/>
  <c r="H132" i="12"/>
  <c r="D143" i="12"/>
  <c r="H143" i="12"/>
  <c r="H142" i="12"/>
  <c r="D142" i="12"/>
  <c r="H137" i="12"/>
  <c r="D137" i="12"/>
  <c r="D152" i="12"/>
  <c r="H152" i="12"/>
  <c r="I152" i="12" s="1"/>
  <c r="J152" i="12" s="1"/>
  <c r="H202" i="12"/>
  <c r="D202" i="12"/>
  <c r="H156" i="12"/>
  <c r="I156" i="12" s="1"/>
  <c r="J156" i="12" s="1"/>
  <c r="D156" i="12"/>
  <c r="D138" i="12"/>
  <c r="H138" i="12"/>
  <c r="H154" i="12"/>
  <c r="I154" i="12" s="1"/>
  <c r="J154" i="12" s="1"/>
  <c r="D154" i="12"/>
  <c r="H148" i="12"/>
  <c r="I148" i="12" s="1"/>
  <c r="J148" i="12" s="1"/>
  <c r="D148" i="12"/>
  <c r="D153" i="12"/>
  <c r="H153" i="12"/>
  <c r="I153" i="12" s="1"/>
  <c r="J153" i="12" s="1"/>
  <c r="D215" i="12"/>
  <c r="H215" i="12"/>
  <c r="H140" i="12"/>
  <c r="D140" i="12"/>
  <c r="D155" i="12"/>
  <c r="H155" i="12"/>
  <c r="I155" i="12" s="1"/>
  <c r="J155" i="12" s="1"/>
  <c r="H150" i="12"/>
  <c r="I150" i="12" s="1"/>
  <c r="J150" i="12" s="1"/>
  <c r="D150" i="12"/>
  <c r="D230" i="12"/>
  <c r="D227" i="12"/>
  <c r="H157" i="12"/>
  <c r="I157" i="12" s="1"/>
  <c r="J157" i="12" s="1"/>
  <c r="D157" i="12"/>
  <c r="D127" i="12"/>
  <c r="H127" i="12"/>
  <c r="H178" i="12" l="1"/>
  <c r="D221" i="12"/>
  <c r="D226" i="12"/>
  <c r="D210" i="12"/>
  <c r="D207" i="12"/>
  <c r="H218" i="12"/>
  <c r="D206" i="12"/>
  <c r="H200" i="12"/>
  <c r="D216" i="12"/>
  <c r="D199" i="12"/>
  <c r="D185" i="12"/>
  <c r="H204" i="12"/>
  <c r="D173" i="12"/>
  <c r="H182" i="12"/>
  <c r="H203" i="12"/>
  <c r="H128" i="12"/>
  <c r="D172" i="12"/>
  <c r="H170" i="12"/>
  <c r="H231" i="12"/>
  <c r="H186" i="12"/>
  <c r="H205" i="12"/>
  <c r="D194" i="12"/>
  <c r="D164" i="12"/>
  <c r="D208" i="12"/>
  <c r="D165" i="12"/>
  <c r="D168" i="12"/>
  <c r="D198" i="12"/>
  <c r="W3" i="12"/>
  <c r="P5" i="12" s="1"/>
  <c r="D166" i="12"/>
  <c r="D167" i="12"/>
  <c r="H197" i="12"/>
  <c r="H179" i="12"/>
  <c r="H139" i="12"/>
  <c r="H192" i="12"/>
  <c r="D169" i="12"/>
  <c r="D162" i="12"/>
  <c r="H190" i="12"/>
  <c r="D176" i="12"/>
  <c r="D195" i="12"/>
  <c r="H158" i="12"/>
  <c r="I158" i="12" s="1"/>
  <c r="J158" i="12" s="1"/>
  <c r="H134" i="12"/>
  <c r="U3" i="12"/>
  <c r="D5" i="12" s="1"/>
  <c r="BN2" i="12" s="1"/>
  <c r="D191" i="12"/>
  <c r="H181" i="12"/>
  <c r="D175" i="12"/>
  <c r="D180" i="12"/>
  <c r="H130" i="12"/>
  <c r="H193" i="12"/>
  <c r="D193" i="12"/>
  <c r="V3" i="12"/>
  <c r="J5" i="12" s="1"/>
  <c r="H171" i="12"/>
  <c r="D171" i="12"/>
  <c r="D188" i="12"/>
  <c r="H174" i="12"/>
  <c r="H196" i="12"/>
  <c r="D196" i="12"/>
  <c r="D163" i="12"/>
  <c r="H163" i="12"/>
  <c r="D183" i="12"/>
  <c r="H183" i="12"/>
  <c r="H177" i="12"/>
  <c r="D177" i="12"/>
  <c r="H189" i="12"/>
  <c r="D189" i="12"/>
  <c r="D123" i="12" l="1"/>
  <c r="AA282" i="12" s="1"/>
  <c r="I203" i="12"/>
  <c r="J203" i="12" s="1"/>
  <c r="I173" i="12"/>
  <c r="J173" i="12" s="1"/>
  <c r="I219" i="12"/>
  <c r="J219" i="12" s="1"/>
  <c r="I213" i="12"/>
  <c r="J213" i="12" s="1"/>
  <c r="I226" i="12"/>
  <c r="J226" i="12" s="1"/>
  <c r="I209" i="12"/>
  <c r="J209" i="12" s="1"/>
  <c r="I133" i="12"/>
  <c r="J133" i="12" s="1"/>
  <c r="I227" i="12"/>
  <c r="J227" i="12" s="1"/>
  <c r="I169" i="12"/>
  <c r="J169" i="12" s="1"/>
  <c r="I134" i="12"/>
  <c r="J134" i="12" s="1"/>
  <c r="I126" i="12"/>
  <c r="J126" i="12" s="1"/>
  <c r="I202" i="12"/>
  <c r="J202" i="12" s="1"/>
  <c r="I197" i="12"/>
  <c r="J197" i="12" s="1"/>
  <c r="I223" i="12"/>
  <c r="J223" i="12" s="1"/>
  <c r="I215" i="12"/>
  <c r="J215" i="12" s="1"/>
  <c r="I230" i="12"/>
  <c r="J230" i="12" s="1"/>
  <c r="I131" i="12"/>
  <c r="J131" i="12" s="1"/>
  <c r="I182" i="12"/>
  <c r="J182" i="12" s="1"/>
  <c r="I164" i="12"/>
  <c r="J164" i="12" s="1"/>
  <c r="I166" i="12"/>
  <c r="J166" i="12" s="1"/>
  <c r="I210" i="12"/>
  <c r="J210" i="12" s="1"/>
  <c r="I192" i="12"/>
  <c r="J192" i="12" s="1"/>
  <c r="I200" i="12"/>
  <c r="J200" i="12" s="1"/>
  <c r="I176" i="12"/>
  <c r="J176" i="12" s="1"/>
  <c r="I135" i="12"/>
  <c r="J135" i="12" s="1"/>
  <c r="I185" i="12"/>
  <c r="J185" i="12" s="1"/>
  <c r="I208" i="12"/>
  <c r="J208" i="12" s="1"/>
  <c r="I127" i="12"/>
  <c r="J127" i="12" s="1"/>
  <c r="I181" i="12"/>
  <c r="J181" i="12" s="1"/>
  <c r="I204" i="12"/>
  <c r="J204" i="12" s="1"/>
  <c r="I136" i="12"/>
  <c r="J136" i="12" s="1"/>
  <c r="I132" i="12"/>
  <c r="J132" i="12" s="1"/>
  <c r="I199" i="12"/>
  <c r="J199" i="12" s="1"/>
  <c r="I179" i="12"/>
  <c r="J179" i="12" s="1"/>
  <c r="I212" i="12"/>
  <c r="J212" i="12" s="1"/>
  <c r="I214" i="12"/>
  <c r="J214" i="12" s="1"/>
  <c r="I163" i="12"/>
  <c r="J163" i="12" s="1"/>
  <c r="I162" i="12"/>
  <c r="J162" i="12" s="1"/>
  <c r="I167" i="12"/>
  <c r="J167" i="12" s="1"/>
  <c r="I184" i="12"/>
  <c r="J184" i="12" s="1"/>
  <c r="I228" i="12"/>
  <c r="J228" i="12" s="1"/>
  <c r="I168" i="12"/>
  <c r="J168" i="12" s="1"/>
  <c r="I205" i="12"/>
  <c r="J205" i="12" s="1"/>
  <c r="I189" i="12"/>
  <c r="J189" i="12" s="1"/>
  <c r="I143" i="12"/>
  <c r="J143" i="12" s="1"/>
  <c r="I141" i="12"/>
  <c r="J141" i="12" s="1"/>
  <c r="I221" i="12"/>
  <c r="J221" i="12" s="1"/>
  <c r="I216" i="12"/>
  <c r="J216" i="12" s="1"/>
  <c r="I201" i="12"/>
  <c r="J201" i="12" s="1"/>
  <c r="I137" i="12"/>
  <c r="J137" i="12" s="1"/>
  <c r="I231" i="12"/>
  <c r="J231" i="12" s="1"/>
  <c r="I229" i="12"/>
  <c r="J229" i="12" s="1"/>
  <c r="I225" i="12"/>
  <c r="J225" i="12" s="1"/>
  <c r="I171" i="12"/>
  <c r="J171" i="12" s="1"/>
  <c r="I128" i="12"/>
  <c r="J128" i="12" s="1"/>
  <c r="I218" i="12"/>
  <c r="J218" i="12" s="1"/>
  <c r="I161" i="12"/>
  <c r="J161" i="12" s="1"/>
  <c r="I224" i="12"/>
  <c r="J224" i="12" s="1"/>
  <c r="I217" i="12"/>
  <c r="J217" i="12" s="1"/>
  <c r="I144" i="12"/>
  <c r="J144" i="12" s="1"/>
  <c r="I188" i="12"/>
  <c r="J188" i="12" s="1"/>
  <c r="I138" i="12"/>
  <c r="J138" i="12" s="1"/>
  <c r="I220" i="12"/>
  <c r="J220" i="12" s="1"/>
  <c r="I180" i="12"/>
  <c r="J180" i="12" s="1"/>
  <c r="I145" i="12"/>
  <c r="J145" i="12" s="1"/>
  <c r="I130" i="12"/>
  <c r="J130" i="12" s="1"/>
  <c r="I206" i="12"/>
  <c r="J206" i="12" s="1"/>
  <c r="I187" i="12"/>
  <c r="J187" i="12" s="1"/>
  <c r="I232" i="12"/>
  <c r="J232" i="12" s="1"/>
  <c r="I222" i="12"/>
  <c r="J222" i="12" s="1"/>
  <c r="I129" i="12"/>
  <c r="J129" i="12" s="1"/>
  <c r="I165" i="12"/>
  <c r="J165" i="12" s="1"/>
  <c r="I186" i="12"/>
  <c r="J186" i="12" s="1"/>
  <c r="I146" i="12"/>
  <c r="J146" i="12" s="1"/>
  <c r="I190" i="12"/>
  <c r="J190" i="12" s="1"/>
  <c r="I211" i="12"/>
  <c r="J211" i="12" s="1"/>
  <c r="I207" i="12"/>
  <c r="J207" i="12" s="1"/>
  <c r="I142" i="12"/>
  <c r="J142" i="12" s="1"/>
  <c r="I139" i="12"/>
  <c r="J139" i="12" s="1"/>
  <c r="I174" i="12"/>
  <c r="J174" i="12" s="1"/>
  <c r="I198" i="12"/>
  <c r="J198" i="12" s="1"/>
  <c r="I125" i="12"/>
  <c r="J125" i="12" s="1"/>
  <c r="I175" i="12"/>
  <c r="J175" i="12" s="1"/>
  <c r="I170" i="12"/>
  <c r="J170" i="12" s="1"/>
  <c r="I172" i="12"/>
  <c r="J172" i="12" s="1"/>
  <c r="I178" i="12"/>
  <c r="J178" i="12" s="1"/>
  <c r="I140" i="12"/>
  <c r="J140" i="12" s="1"/>
  <c r="I177" i="12"/>
  <c r="J177" i="12" s="1"/>
  <c r="I195" i="12"/>
  <c r="J195" i="12" s="1"/>
  <c r="I194" i="12"/>
  <c r="J194" i="12" s="1"/>
  <c r="I191" i="12"/>
  <c r="J191" i="12" s="1"/>
  <c r="I183" i="12"/>
  <c r="J183" i="12" s="1"/>
  <c r="I193" i="12"/>
  <c r="J193" i="12" s="1"/>
  <c r="I196" i="12"/>
  <c r="J196" i="12" s="1"/>
  <c r="AA270" i="12"/>
  <c r="AA273" i="12"/>
  <c r="AA262" i="12"/>
  <c r="AC253" i="12"/>
  <c r="AC263" i="12"/>
  <c r="AC229" i="12" l="1"/>
  <c r="AA255" i="12"/>
  <c r="AC225" i="12"/>
  <c r="AC268" i="12"/>
  <c r="AC247" i="12"/>
  <c r="AA253" i="12"/>
  <c r="AC284" i="12"/>
  <c r="AC288" i="12"/>
  <c r="AC274" i="12"/>
  <c r="AC224" i="12"/>
  <c r="AA223" i="12"/>
  <c r="AC267" i="12"/>
  <c r="AA279" i="12"/>
  <c r="AC290" i="12"/>
  <c r="AA232" i="12"/>
  <c r="AC217" i="12"/>
  <c r="AA246" i="12"/>
  <c r="AA266" i="12"/>
  <c r="AC289" i="12"/>
  <c r="AC236" i="12"/>
  <c r="AA230" i="12"/>
  <c r="AC242" i="12"/>
  <c r="AA240" i="12"/>
  <c r="AA221" i="12"/>
  <c r="AA236" i="12"/>
  <c r="AC260" i="12"/>
  <c r="AA283" i="12"/>
  <c r="AC285" i="12"/>
  <c r="AA225" i="12"/>
  <c r="AA265" i="12"/>
  <c r="AC233" i="12"/>
  <c r="AC232" i="12"/>
  <c r="AC226" i="12"/>
  <c r="AC238" i="12"/>
  <c r="AA243" i="12"/>
  <c r="AC258" i="12"/>
  <c r="AA247" i="12"/>
  <c r="AA268" i="12"/>
  <c r="AC231" i="12"/>
  <c r="AC264" i="12"/>
  <c r="AA248" i="12"/>
  <c r="AA226" i="12"/>
  <c r="AA271" i="12"/>
  <c r="AA234" i="12"/>
  <c r="AC256" i="12"/>
  <c r="AA220" i="12"/>
  <c r="AA238" i="12"/>
  <c r="AA274" i="12"/>
  <c r="AC276" i="12"/>
  <c r="AC282" i="12"/>
  <c r="AA222" i="12"/>
  <c r="AC251" i="12"/>
  <c r="AA229" i="12"/>
  <c r="AC241" i="12"/>
  <c r="AA244" i="12"/>
  <c r="AA289" i="12"/>
  <c r="AC230" i="12"/>
  <c r="AA218" i="12"/>
  <c r="AA272" i="12"/>
  <c r="AC249" i="12"/>
  <c r="AC215" i="12"/>
  <c r="AC248" i="12"/>
  <c r="AA261" i="12"/>
  <c r="AA215" i="12"/>
  <c r="AC222" i="12"/>
  <c r="AA286" i="12"/>
  <c r="AC292" i="12"/>
  <c r="AC265" i="12"/>
  <c r="AC262" i="12"/>
  <c r="AA228" i="12"/>
  <c r="AA217" i="12"/>
  <c r="AC244" i="12"/>
  <c r="AA280" i="12"/>
  <c r="AC250" i="12"/>
  <c r="AC252" i="12"/>
  <c r="AA227" i="12"/>
  <c r="AC227" i="12"/>
  <c r="AC270" i="12"/>
  <c r="AA284" i="12"/>
  <c r="AA267" i="12"/>
  <c r="AC220" i="12"/>
  <c r="AC243" i="12"/>
  <c r="AC291" i="12"/>
  <c r="AC228" i="12"/>
  <c r="AC255" i="12"/>
  <c r="AC240" i="12"/>
  <c r="AC269" i="12"/>
  <c r="AA258" i="12"/>
  <c r="AA263" i="12"/>
  <c r="AA278" i="12"/>
  <c r="AC271" i="12"/>
  <c r="AA292" i="12"/>
  <c r="AC235" i="12"/>
  <c r="AA231" i="12"/>
  <c r="AC257" i="12"/>
  <c r="AA285" i="12"/>
  <c r="AA250" i="12"/>
  <c r="AA249" i="12"/>
  <c r="AA242" i="12"/>
  <c r="AA233" i="12"/>
  <c r="AA239" i="12"/>
  <c r="AA281" i="12"/>
  <c r="AC246" i="12"/>
  <c r="AA256" i="12"/>
  <c r="AA235" i="12"/>
  <c r="AC218" i="12"/>
  <c r="AA264" i="12"/>
  <c r="AA276" i="12"/>
  <c r="AC216" i="12"/>
  <c r="AC281" i="12"/>
  <c r="AC278" i="12"/>
  <c r="AA251" i="12"/>
  <c r="AC259" i="12"/>
  <c r="AC266" i="12"/>
  <c r="AC287" i="12"/>
  <c r="AC275" i="12"/>
  <c r="AC219" i="12"/>
  <c r="AC221" i="12"/>
  <c r="P2" i="12"/>
  <c r="BW24" i="12" s="1"/>
  <c r="AA269" i="12"/>
  <c r="AA290" i="12"/>
  <c r="AA287" i="12"/>
  <c r="AA216" i="12"/>
  <c r="AC254" i="12"/>
  <c r="AA257" i="12"/>
  <c r="AA241" i="12"/>
  <c r="AC261" i="12"/>
  <c r="AC223" i="12"/>
  <c r="AC279" i="12"/>
  <c r="AA245" i="12"/>
  <c r="AC239" i="12"/>
  <c r="AC237" i="12"/>
  <c r="AA224" i="12"/>
  <c r="AA252" i="12"/>
  <c r="AC286" i="12"/>
  <c r="AA237" i="12"/>
  <c r="AA219" i="12"/>
  <c r="AC234" i="12"/>
  <c r="AC277" i="12"/>
  <c r="AC273" i="12"/>
  <c r="AA254" i="12"/>
  <c r="AC272" i="12"/>
  <c r="AA288" i="12"/>
  <c r="AA275" i="12"/>
  <c r="AC245" i="12"/>
  <c r="AA291" i="12"/>
  <c r="AA277" i="12"/>
  <c r="AA259" i="12"/>
  <c r="AC280" i="12"/>
  <c r="AC283" i="12"/>
  <c r="AA260" i="12"/>
  <c r="AA207" i="12"/>
  <c r="AC195" i="12"/>
  <c r="AA214" i="12"/>
  <c r="AA147" i="12"/>
  <c r="AE147" i="12" s="1"/>
  <c r="AC202" i="12"/>
  <c r="AA162" i="12"/>
  <c r="AE162" i="12" s="1"/>
  <c r="AC144" i="12"/>
  <c r="AA197" i="12"/>
  <c r="AC197" i="12"/>
  <c r="AC154" i="12"/>
  <c r="AC141" i="12"/>
  <c r="AC203" i="12"/>
  <c r="AA195" i="12"/>
  <c r="CI195" i="12" s="1"/>
  <c r="EA195" i="12" s="1"/>
  <c r="AC200" i="12"/>
  <c r="AA203" i="12"/>
  <c r="AC211" i="12"/>
  <c r="AC205" i="12"/>
  <c r="AA188" i="12"/>
  <c r="CI188" i="12" s="1"/>
  <c r="EK188" i="12" s="1"/>
  <c r="AA199" i="12"/>
  <c r="AC190" i="12"/>
  <c r="AA178" i="12"/>
  <c r="CI178" i="12" s="1"/>
  <c r="AC192" i="12"/>
  <c r="AA194" i="12"/>
  <c r="CI194" i="12" s="1"/>
  <c r="EM194" i="12" s="1"/>
  <c r="AC214" i="12"/>
  <c r="AA200" i="12"/>
  <c r="AA201" i="12"/>
  <c r="AA212" i="12"/>
  <c r="AA191" i="12"/>
  <c r="CI191" i="12" s="1"/>
  <c r="DR191" i="12" s="1"/>
  <c r="AA185" i="12"/>
  <c r="CI185" i="12" s="1"/>
  <c r="EI185" i="12" s="1"/>
  <c r="AC133" i="12"/>
  <c r="AA146" i="12"/>
  <c r="CI146" i="12" s="1"/>
  <c r="AC131" i="12"/>
  <c r="AC183" i="12"/>
  <c r="AC138" i="12"/>
  <c r="AC160" i="12"/>
  <c r="AC174" i="12"/>
  <c r="AA190" i="12"/>
  <c r="CI190" i="12" s="1"/>
  <c r="DU190" i="12" s="1"/>
  <c r="AC185" i="12"/>
  <c r="AA196" i="12"/>
  <c r="AA211" i="12"/>
  <c r="AA129" i="12"/>
  <c r="AE129" i="12" s="1"/>
  <c r="AC208" i="12"/>
  <c r="AC196" i="12"/>
  <c r="AC173" i="12"/>
  <c r="AC172" i="12"/>
  <c r="AA189" i="12"/>
  <c r="CI189" i="12" s="1"/>
  <c r="DP189" i="12" s="1"/>
  <c r="AA204" i="12"/>
  <c r="AA205" i="12"/>
  <c r="AA132" i="12"/>
  <c r="AE132" i="12" s="1"/>
  <c r="AC126" i="12"/>
  <c r="AC159" i="12"/>
  <c r="AA173" i="12"/>
  <c r="AE173" i="12" s="1"/>
  <c r="AA171" i="12"/>
  <c r="AE171" i="12" s="1"/>
  <c r="AC152" i="12"/>
  <c r="AA150" i="12"/>
  <c r="AE150" i="12" s="1"/>
  <c r="AA135" i="12"/>
  <c r="CI135" i="12" s="1"/>
  <c r="AA152" i="12"/>
  <c r="AE152" i="12" s="1"/>
  <c r="AA154" i="12"/>
  <c r="AE154" i="12" s="1"/>
  <c r="AA138" i="12"/>
  <c r="CI138" i="12" s="1"/>
  <c r="AA139" i="12"/>
  <c r="CI139" i="12" s="1"/>
  <c r="AC162" i="12"/>
  <c r="AA151" i="12"/>
  <c r="AE151" i="12" s="1"/>
  <c r="AA160" i="12"/>
  <c r="AE160" i="12" s="1"/>
  <c r="AA148" i="12"/>
  <c r="CI148" i="12" s="1"/>
  <c r="AA134" i="12"/>
  <c r="CI134" i="12" s="1"/>
  <c r="AC149" i="12"/>
  <c r="AA180" i="12"/>
  <c r="CI180" i="12" s="1"/>
  <c r="DV180" i="12" s="1"/>
  <c r="AC167" i="12"/>
  <c r="AC136" i="12"/>
  <c r="AC181" i="12"/>
  <c r="AA169" i="12"/>
  <c r="CI169" i="12" s="1"/>
  <c r="AC135" i="12"/>
  <c r="AA210" i="12"/>
  <c r="AC206" i="12"/>
  <c r="AC166" i="12"/>
  <c r="AC191" i="12"/>
  <c r="AA167" i="12"/>
  <c r="CI167" i="12" s="1"/>
  <c r="AC142" i="12"/>
  <c r="AC177" i="12"/>
  <c r="AA143" i="12"/>
  <c r="AE143" i="12" s="1"/>
  <c r="AC137" i="12"/>
  <c r="AA184" i="12"/>
  <c r="CI184" i="12" s="1"/>
  <c r="EI184" i="12" s="1"/>
  <c r="AA187" i="12"/>
  <c r="CI187" i="12" s="1"/>
  <c r="DR187" i="12" s="1"/>
  <c r="AA170" i="12"/>
  <c r="CI170" i="12" s="1"/>
  <c r="AA177" i="12"/>
  <c r="CI177" i="12" s="1"/>
  <c r="AA174" i="12"/>
  <c r="AE174" i="12" s="1"/>
  <c r="AA183" i="12"/>
  <c r="CI183" i="12" s="1"/>
  <c r="EO183" i="12" s="1"/>
  <c r="AC127" i="12"/>
  <c r="AA165" i="12"/>
  <c r="AE165" i="12" s="1"/>
  <c r="AC157" i="12"/>
  <c r="AA144" i="12"/>
  <c r="CI144" i="12" s="1"/>
  <c r="AA181" i="12"/>
  <c r="CI181" i="12" s="1"/>
  <c r="DX181" i="12" s="1"/>
  <c r="AC193" i="12"/>
  <c r="AC182" i="12"/>
  <c r="AA168" i="12"/>
  <c r="AE168" i="12" s="1"/>
  <c r="AC148" i="12"/>
  <c r="AC178" i="12"/>
  <c r="AA198" i="12"/>
  <c r="AC194" i="12"/>
  <c r="AA157" i="12"/>
  <c r="AE157" i="12" s="1"/>
  <c r="AC187" i="12"/>
  <c r="AA140" i="12"/>
  <c r="CI140" i="12" s="1"/>
  <c r="AC184" i="12"/>
  <c r="AC143" i="12"/>
  <c r="AC130" i="12"/>
  <c r="AA172" i="12"/>
  <c r="AE172" i="12" s="1"/>
  <c r="AC169" i="12"/>
  <c r="AC128" i="12"/>
  <c r="AC186" i="12"/>
  <c r="AA127" i="12"/>
  <c r="CI127" i="12" s="1"/>
  <c r="AA159" i="12"/>
  <c r="CI159" i="12" s="1"/>
  <c r="AC140" i="12"/>
  <c r="AC147" i="12"/>
  <c r="AC156" i="12"/>
  <c r="AC168" i="12"/>
  <c r="AC209" i="12"/>
  <c r="AC198" i="12"/>
  <c r="AC189" i="12"/>
  <c r="AA153" i="12"/>
  <c r="AE153" i="12" s="1"/>
  <c r="AC134" i="12"/>
  <c r="AA166" i="12"/>
  <c r="CI166" i="12" s="1"/>
  <c r="AC212" i="12"/>
  <c r="AA158" i="12"/>
  <c r="CI158" i="12" s="1"/>
  <c r="AC180" i="12"/>
  <c r="AA149" i="12"/>
  <c r="AE149" i="12" s="1"/>
  <c r="AA182" i="12"/>
  <c r="CI182" i="12" s="1"/>
  <c r="DP182" i="12" s="1"/>
  <c r="AA164" i="12"/>
  <c r="CI164" i="12" s="1"/>
  <c r="AC146" i="12"/>
  <c r="AC155" i="12"/>
  <c r="AA179" i="12"/>
  <c r="AE179" i="12" s="1"/>
  <c r="AC132" i="12"/>
  <c r="AC210" i="12"/>
  <c r="AA130" i="12"/>
  <c r="CI130" i="12" s="1"/>
  <c r="AC170" i="12"/>
  <c r="AC151" i="12"/>
  <c r="AC213" i="12"/>
  <c r="AC171" i="12"/>
  <c r="AA125" i="12"/>
  <c r="AE125" i="12" s="1"/>
  <c r="AA141" i="12"/>
  <c r="CI141" i="12" s="1"/>
  <c r="AA206" i="12"/>
  <c r="AC165" i="12"/>
  <c r="AC139" i="12"/>
  <c r="AA145" i="12"/>
  <c r="CI145" i="12" s="1"/>
  <c r="AA155" i="12"/>
  <c r="CI155" i="12" s="1"/>
  <c r="AA186" i="12"/>
  <c r="CI186" i="12" s="1"/>
  <c r="DP186" i="12" s="1"/>
  <c r="AA131" i="12"/>
  <c r="CI131" i="12" s="1"/>
  <c r="AA142" i="12"/>
  <c r="CI142" i="12" s="1"/>
  <c r="AC129" i="12"/>
  <c r="AC207" i="12"/>
  <c r="AA193" i="12"/>
  <c r="CI193" i="12" s="1"/>
  <c r="DT193" i="12" s="1"/>
  <c r="AA213" i="12"/>
  <c r="AC188" i="12"/>
  <c r="AA126" i="12"/>
  <c r="CI126" i="12" s="1"/>
  <c r="AC153" i="12"/>
  <c r="AC164" i="12"/>
  <c r="AC150" i="12"/>
  <c r="AC204" i="12"/>
  <c r="AA161" i="12"/>
  <c r="CI161" i="12" s="1"/>
  <c r="AC145" i="12"/>
  <c r="AA209" i="12"/>
  <c r="AA156" i="12"/>
  <c r="AE156" i="12" s="1"/>
  <c r="AA163" i="12"/>
  <c r="AE163" i="12" s="1"/>
  <c r="AC161" i="12"/>
  <c r="AC201" i="12"/>
  <c r="AA192" i="12"/>
  <c r="CI192" i="12" s="1"/>
  <c r="EO192" i="12" s="1"/>
  <c r="AC199" i="12"/>
  <c r="AA128" i="12"/>
  <c r="CI128" i="12" s="1"/>
  <c r="AA133" i="12"/>
  <c r="AE133" i="12" s="1"/>
  <c r="AA137" i="12"/>
  <c r="CI137" i="12" s="1"/>
  <c r="AC179" i="12"/>
  <c r="AA208" i="12"/>
  <c r="AA202" i="12"/>
  <c r="AA136" i="12"/>
  <c r="AE136" i="12" s="1"/>
  <c r="AC158" i="12"/>
  <c r="AC125" i="12"/>
  <c r="AC175" i="12"/>
  <c r="AC163" i="12"/>
  <c r="AA176" i="12"/>
  <c r="AE176" i="12" s="1"/>
  <c r="AC176" i="12"/>
  <c r="AA175" i="12"/>
  <c r="AE175" i="12" s="1"/>
  <c r="DW190" i="12"/>
  <c r="B2" i="12"/>
  <c r="AI2" i="12"/>
  <c r="AI3" i="12" s="1"/>
  <c r="AC2" i="12" s="1"/>
  <c r="AC3" i="12" s="1"/>
  <c r="BU23" i="12"/>
  <c r="CA49" i="12" s="1"/>
  <c r="AF49" i="12" s="1"/>
  <c r="BS22" i="12"/>
  <c r="BY48" i="12" s="1"/>
  <c r="Y48" i="12" s="1"/>
  <c r="BX19" i="12"/>
  <c r="BY38" i="12" s="1"/>
  <c r="Y38" i="12" s="1"/>
  <c r="BX24" i="12"/>
  <c r="CC46" i="12" s="1"/>
  <c r="AM46" i="12" s="1"/>
  <c r="BQ21" i="12"/>
  <c r="CC39" i="12" s="1"/>
  <c r="AM39" i="12" s="1"/>
  <c r="BW13" i="12"/>
  <c r="BY50" i="12" s="1"/>
  <c r="Y50" i="12" s="1"/>
  <c r="BX20" i="12"/>
  <c r="CA38" i="12" s="1"/>
  <c r="AF38" i="12" s="1"/>
  <c r="BU18" i="12"/>
  <c r="CC33" i="12" s="1"/>
  <c r="AM33" i="12" s="1"/>
  <c r="BU19" i="12"/>
  <c r="BY41" i="12" s="1"/>
  <c r="Y41" i="12" s="1"/>
  <c r="BS20" i="12"/>
  <c r="CA40" i="12" s="1"/>
  <c r="AF40" i="12" s="1"/>
  <c r="BW16" i="12"/>
  <c r="BX22" i="12"/>
  <c r="BY46" i="12" s="1"/>
  <c r="Y46" i="12" s="1"/>
  <c r="BS13" i="12"/>
  <c r="BY25" i="12" s="1"/>
  <c r="Y25" i="12" s="1"/>
  <c r="BQ7" i="12"/>
  <c r="BY10" i="12" s="1"/>
  <c r="Y10" i="12" s="1"/>
  <c r="BS10" i="12"/>
  <c r="BY18" i="12" s="1"/>
  <c r="Y18" i="12" s="1"/>
  <c r="BS19" i="12"/>
  <c r="BY40" i="12" s="1"/>
  <c r="Y40" i="12" s="1"/>
  <c r="BQ9" i="12"/>
  <c r="CC10" i="12" s="1"/>
  <c r="AM10" i="12" s="1"/>
  <c r="BW17" i="12"/>
  <c r="BQ16" i="12"/>
  <c r="BY31" i="12" s="1"/>
  <c r="Y31" i="12" s="1"/>
  <c r="BX11" i="12"/>
  <c r="CA16" i="12" s="1"/>
  <c r="AF16" i="12" s="1"/>
  <c r="BX18" i="12"/>
  <c r="CC30" i="12" s="1"/>
  <c r="AM30" i="12" s="1"/>
  <c r="BQ19" i="12"/>
  <c r="BY39" i="12" s="1"/>
  <c r="Y39" i="12" s="1"/>
  <c r="BQ12" i="12"/>
  <c r="CC17" i="12" s="1"/>
  <c r="AM17" i="12" s="1"/>
  <c r="BS7" i="12"/>
  <c r="BY11" i="12" s="1"/>
  <c r="Y11" i="12" s="1"/>
  <c r="BW14" i="12"/>
  <c r="CA50" i="12" s="1"/>
  <c r="AF50" i="12" s="1"/>
  <c r="BW22" i="12"/>
  <c r="BQ23" i="12"/>
  <c r="CA47" i="12" s="1"/>
  <c r="AF47" i="12" s="1"/>
  <c r="BW11" i="12"/>
  <c r="CA42" i="12" s="1"/>
  <c r="AF42" i="12" s="1"/>
  <c r="BQ11" i="12"/>
  <c r="CA17" i="12" s="1"/>
  <c r="AF17" i="12" s="1"/>
  <c r="BQ8" i="12"/>
  <c r="CA10" i="12" s="1"/>
  <c r="AF10" i="12" s="1"/>
  <c r="BQ18" i="12"/>
  <c r="CC31" i="12" s="1"/>
  <c r="AM31" i="12" s="1"/>
  <c r="BS16" i="12"/>
  <c r="BY32" i="12" s="1"/>
  <c r="Y32" i="12" s="1"/>
  <c r="BW12" i="12"/>
  <c r="CC42" i="12" s="1"/>
  <c r="AM42" i="12" s="1"/>
  <c r="BQ24" i="12"/>
  <c r="CC47" i="12" s="1"/>
  <c r="AM47" i="12" s="1"/>
  <c r="BW23" i="12"/>
  <c r="BS9" i="12"/>
  <c r="CC11" i="12" s="1"/>
  <c r="AM11" i="12" s="1"/>
  <c r="BX14" i="12"/>
  <c r="CA23" i="12" s="1"/>
  <c r="AF23" i="12" s="1"/>
  <c r="B1" i="12"/>
  <c r="BS21" i="12"/>
  <c r="CC40" i="12" s="1"/>
  <c r="AM40" i="12" s="1"/>
  <c r="BQ15" i="12"/>
  <c r="CC24" i="12" s="1"/>
  <c r="AM24" i="12" s="1"/>
  <c r="BU11" i="12"/>
  <c r="CA19" i="12" s="1"/>
  <c r="AF19" i="12" s="1"/>
  <c r="BX15" i="12"/>
  <c r="CC23" i="12" s="1"/>
  <c r="AM23" i="12" s="1"/>
  <c r="BU14" i="12"/>
  <c r="CA26" i="12" s="1"/>
  <c r="AF26" i="12" s="1"/>
  <c r="BU17" i="12"/>
  <c r="CA33" i="12" s="1"/>
  <c r="AF33" i="12" s="1"/>
  <c r="BX16" i="12"/>
  <c r="BY30" i="12" s="1"/>
  <c r="Y30" i="12" s="1"/>
  <c r="BS8" i="12"/>
  <c r="CA11" i="12" s="1"/>
  <c r="AF11" i="12" s="1"/>
  <c r="DP195" i="12"/>
  <c r="BQ17" i="12" l="1"/>
  <c r="CA31" i="12" s="1"/>
  <c r="AF31" i="12" s="1"/>
  <c r="BU8" i="12"/>
  <c r="CA12" i="12" s="1"/>
  <c r="AF12" i="12" s="1"/>
  <c r="BS15" i="12"/>
  <c r="CC25" i="12" s="1"/>
  <c r="AM25" i="12" s="1"/>
  <c r="BU13" i="12"/>
  <c r="BY26" i="12" s="1"/>
  <c r="Y26" i="12" s="1"/>
  <c r="BU16" i="12"/>
  <c r="BY33" i="12" s="1"/>
  <c r="Y33" i="12" s="1"/>
  <c r="T1" i="12"/>
  <c r="BU15" i="12"/>
  <c r="CC26" i="12" s="1"/>
  <c r="AM26" i="12" s="1"/>
  <c r="BU10" i="12"/>
  <c r="BY19" i="12" s="1"/>
  <c r="Y19" i="12" s="1"/>
  <c r="BU22" i="12"/>
  <c r="BY49" i="12" s="1"/>
  <c r="Y49" i="12" s="1"/>
  <c r="BW21" i="12"/>
  <c r="BS24" i="12"/>
  <c r="CC48" i="12" s="1"/>
  <c r="AM48" i="12" s="1"/>
  <c r="BW10" i="12"/>
  <c r="BY42" i="12" s="1"/>
  <c r="BU20" i="12"/>
  <c r="CA41" i="12" s="1"/>
  <c r="AF41" i="12" s="1"/>
  <c r="BU12" i="12"/>
  <c r="CC19" i="12" s="1"/>
  <c r="AM19" i="12" s="1"/>
  <c r="BQ13" i="12"/>
  <c r="BY24" i="12" s="1"/>
  <c r="Y24" i="12" s="1"/>
  <c r="BU9" i="12"/>
  <c r="CC12" i="12" s="1"/>
  <c r="AM12" i="12" s="1"/>
  <c r="BX17" i="12"/>
  <c r="CA30" i="12" s="1"/>
  <c r="AF30" i="12" s="1"/>
  <c r="BX7" i="12"/>
  <c r="BY9" i="12" s="1"/>
  <c r="Y9" i="12" s="1"/>
  <c r="BX21" i="12"/>
  <c r="CC38" i="12" s="1"/>
  <c r="AM38" i="12" s="1"/>
  <c r="BU21" i="12"/>
  <c r="CC41" i="12" s="1"/>
  <c r="AM41" i="12" s="1"/>
  <c r="BU7" i="12"/>
  <c r="BY12" i="12" s="1"/>
  <c r="Y12" i="12" s="1"/>
  <c r="BW8" i="12"/>
  <c r="CA34" i="12" s="1"/>
  <c r="AF34" i="12" s="1"/>
  <c r="DT32" i="12" s="1"/>
  <c r="DW32" i="12" s="1"/>
  <c r="BX10" i="12"/>
  <c r="BY16" i="12" s="1"/>
  <c r="Y16" i="12" s="1"/>
  <c r="BW18" i="12"/>
  <c r="BQ10" i="12"/>
  <c r="BY17" i="12" s="1"/>
  <c r="Y17" i="12" s="1"/>
  <c r="BX12" i="12"/>
  <c r="CC16" i="12" s="1"/>
  <c r="AM16" i="12" s="1"/>
  <c r="BW20" i="12"/>
  <c r="BS17" i="12"/>
  <c r="CA32" i="12" s="1"/>
  <c r="AF32" i="12" s="1"/>
  <c r="BW7" i="12"/>
  <c r="BY34" i="12" s="1"/>
  <c r="BW15" i="12"/>
  <c r="CC50" i="12" s="1"/>
  <c r="AM50" i="12" s="1"/>
  <c r="DY48" i="12" s="1"/>
  <c r="EB48" i="12" s="1"/>
  <c r="BS23" i="12"/>
  <c r="CA48" i="12" s="1"/>
  <c r="AF48" i="12" s="1"/>
  <c r="BQ22" i="12"/>
  <c r="BY47" i="12" s="1"/>
  <c r="Y47" i="12" s="1"/>
  <c r="BQ20" i="12"/>
  <c r="CA39" i="12" s="1"/>
  <c r="AF39" i="12" s="1"/>
  <c r="BX23" i="12"/>
  <c r="CA46" i="12" s="1"/>
  <c r="AF46" i="12" s="1"/>
  <c r="BW19" i="12"/>
  <c r="BW9" i="12"/>
  <c r="CC34" i="12" s="1"/>
  <c r="AM34" i="12" s="1"/>
  <c r="AY59" i="12" s="1"/>
  <c r="BX8" i="12"/>
  <c r="CA9" i="12" s="1"/>
  <c r="AF9" i="12" s="1"/>
  <c r="BX13" i="12"/>
  <c r="BY23" i="12" s="1"/>
  <c r="Y23" i="12" s="1"/>
  <c r="BX9" i="12"/>
  <c r="CC9" i="12" s="1"/>
  <c r="AM9" i="12" s="1"/>
  <c r="BU24" i="12"/>
  <c r="CC49" i="12" s="1"/>
  <c r="AM49" i="12" s="1"/>
  <c r="BS11" i="12"/>
  <c r="CA18" i="12" s="1"/>
  <c r="AF18" i="12" s="1"/>
  <c r="BS18" i="12"/>
  <c r="CC32" i="12" s="1"/>
  <c r="AM32" i="12" s="1"/>
  <c r="BS14" i="12"/>
  <c r="CA25" i="12" s="1"/>
  <c r="AF25" i="12" s="1"/>
  <c r="BQ14" i="12"/>
  <c r="CA24" i="12" s="1"/>
  <c r="AF24" i="12" s="1"/>
  <c r="BS12" i="12"/>
  <c r="CC18" i="12" s="1"/>
  <c r="AM18" i="12" s="1"/>
  <c r="EL195" i="12"/>
  <c r="CI165" i="12"/>
  <c r="DP165" i="12" s="1"/>
  <c r="DT195" i="12"/>
  <c r="AE178" i="12"/>
  <c r="EK194" i="12"/>
  <c r="EJ195" i="12"/>
  <c r="CI129" i="12"/>
  <c r="DT129" i="12" s="1"/>
  <c r="EO195" i="12"/>
  <c r="DQ195" i="12"/>
  <c r="EF188" i="12"/>
  <c r="DX185" i="12"/>
  <c r="EK185" i="12"/>
  <c r="EF185" i="12"/>
  <c r="EE185" i="12"/>
  <c r="EG185" i="12"/>
  <c r="DS190" i="12"/>
  <c r="CI136" i="12"/>
  <c r="EO136" i="12" s="1"/>
  <c r="DZ185" i="12"/>
  <c r="EE192" i="12"/>
  <c r="EM183" i="12"/>
  <c r="CI150" i="12"/>
  <c r="EC150" i="12" s="1"/>
  <c r="DS187" i="12"/>
  <c r="DU180" i="12"/>
  <c r="EN189" i="12"/>
  <c r="EP183" i="12"/>
  <c r="DY187" i="12"/>
  <c r="EC194" i="12"/>
  <c r="AE146" i="12"/>
  <c r="DQ183" i="12"/>
  <c r="DR180" i="12"/>
  <c r="DT182" i="12"/>
  <c r="DX194" i="12"/>
  <c r="DY189" i="12"/>
  <c r="DZ194" i="12"/>
  <c r="DT191" i="12"/>
  <c r="CI168" i="12"/>
  <c r="EN168" i="12" s="1"/>
  <c r="CI153" i="12"/>
  <c r="EN153" i="12" s="1"/>
  <c r="EA183" i="12"/>
  <c r="EO187" i="12"/>
  <c r="EC187" i="12"/>
  <c r="DZ180" i="12"/>
  <c r="AE144" i="12"/>
  <c r="EE183" i="12"/>
  <c r="EG183" i="12"/>
  <c r="EH187" i="12"/>
  <c r="EL180" i="12"/>
  <c r="EO194" i="12"/>
  <c r="DV194" i="12"/>
  <c r="AE141" i="12"/>
  <c r="AE169" i="12"/>
  <c r="EH183" i="12"/>
  <c r="DX183" i="12"/>
  <c r="EG187" i="12"/>
  <c r="EP187" i="12"/>
  <c r="DX180" i="12"/>
  <c r="EE194" i="12"/>
  <c r="EB194" i="12"/>
  <c r="EG194" i="12"/>
  <c r="EI191" i="12"/>
  <c r="EC183" i="12"/>
  <c r="EB183" i="12"/>
  <c r="DW187" i="12"/>
  <c r="EM187" i="12"/>
  <c r="DP187" i="12"/>
  <c r="EA180" i="12"/>
  <c r="DT194" i="12"/>
  <c r="EN194" i="12"/>
  <c r="DR194" i="12"/>
  <c r="DQ194" i="12"/>
  <c r="CI147" i="12"/>
  <c r="DQ147" i="12" s="1"/>
  <c r="EJ191" i="12"/>
  <c r="AE164" i="12"/>
  <c r="AE138" i="12"/>
  <c r="AE158" i="12"/>
  <c r="DV183" i="12"/>
  <c r="EI183" i="12"/>
  <c r="DR183" i="12"/>
  <c r="DZ183" i="12"/>
  <c r="EK183" i="12"/>
  <c r="DT187" i="12"/>
  <c r="EL187" i="12"/>
  <c r="EN187" i="12"/>
  <c r="EK187" i="12"/>
  <c r="EA187" i="12"/>
  <c r="AE159" i="12"/>
  <c r="EF180" i="12"/>
  <c r="EC180" i="12"/>
  <c r="DQ180" i="12"/>
  <c r="EJ194" i="12"/>
  <c r="EI194" i="12"/>
  <c r="EH194" i="12"/>
  <c r="DY194" i="12"/>
  <c r="EF194" i="12"/>
  <c r="EP194" i="12"/>
  <c r="DW194" i="12"/>
  <c r="DV191" i="12"/>
  <c r="AE128" i="12"/>
  <c r="EF183" i="12"/>
  <c r="DT183" i="12"/>
  <c r="DS183" i="12"/>
  <c r="DY183" i="12"/>
  <c r="EL183" i="12"/>
  <c r="DU187" i="12"/>
  <c r="EJ187" i="12"/>
  <c r="DQ187" i="12"/>
  <c r="DV187" i="12"/>
  <c r="EF187" i="12"/>
  <c r="EE180" i="12"/>
  <c r="EB180" i="12"/>
  <c r="DY180" i="12"/>
  <c r="DS180" i="12"/>
  <c r="DP194" i="12"/>
  <c r="DU194" i="12"/>
  <c r="EL194" i="12"/>
  <c r="EA194" i="12"/>
  <c r="DS194" i="12"/>
  <c r="EH191" i="12"/>
  <c r="DW191" i="12"/>
  <c r="DU191" i="12"/>
  <c r="EP191" i="12"/>
  <c r="EL191" i="12"/>
  <c r="EK191" i="12"/>
  <c r="EF191" i="12"/>
  <c r="EE191" i="12"/>
  <c r="EI181" i="12"/>
  <c r="DX191" i="12"/>
  <c r="EC191" i="12"/>
  <c r="DP191" i="12"/>
  <c r="EA191" i="12"/>
  <c r="DZ191" i="12"/>
  <c r="EM191" i="12"/>
  <c r="EO191" i="12"/>
  <c r="DY191" i="12"/>
  <c r="DS191" i="12"/>
  <c r="EB191" i="12"/>
  <c r="DQ191" i="12"/>
  <c r="EN191" i="12"/>
  <c r="EG191" i="12"/>
  <c r="CI171" i="12"/>
  <c r="EC171" i="12" s="1"/>
  <c r="AE134" i="12"/>
  <c r="EB190" i="12"/>
  <c r="AE137" i="12"/>
  <c r="EP195" i="12"/>
  <c r="DW195" i="12"/>
  <c r="EF195" i="12"/>
  <c r="DS185" i="12"/>
  <c r="EC185" i="12"/>
  <c r="DT192" i="12"/>
  <c r="EJ192" i="12"/>
  <c r="AE177" i="12"/>
  <c r="EH195" i="12"/>
  <c r="DR195" i="12"/>
  <c r="EE195" i="12"/>
  <c r="DZ195" i="12"/>
  <c r="DV195" i="12"/>
  <c r="DU195" i="12"/>
  <c r="EM195" i="12"/>
  <c r="EJ185" i="12"/>
  <c r="EH185" i="12"/>
  <c r="DW185" i="12"/>
  <c r="EA185" i="12"/>
  <c r="DP185" i="12"/>
  <c r="DV185" i="12"/>
  <c r="EN185" i="12"/>
  <c r="AE167" i="12"/>
  <c r="CI132" i="12"/>
  <c r="DT132" i="12" s="1"/>
  <c r="EJ190" i="12"/>
  <c r="EC190" i="12"/>
  <c r="DP192" i="12"/>
  <c r="EB195" i="12"/>
  <c r="EG195" i="12"/>
  <c r="EN195" i="12"/>
  <c r="EC195" i="12"/>
  <c r="DQ185" i="12"/>
  <c r="DY185" i="12"/>
  <c r="DR185" i="12"/>
  <c r="DU185" i="12"/>
  <c r="EI192" i="12"/>
  <c r="DS195" i="12"/>
  <c r="DX195" i="12"/>
  <c r="EI195" i="12"/>
  <c r="EK195" i="12"/>
  <c r="DY195" i="12"/>
  <c r="EP185" i="12"/>
  <c r="EL185" i="12"/>
  <c r="DT185" i="12"/>
  <c r="EM185" i="12"/>
  <c r="EB185" i="12"/>
  <c r="EO185" i="12"/>
  <c r="EO186" i="12"/>
  <c r="EE190" i="12"/>
  <c r="EG190" i="12"/>
  <c r="AE161" i="12"/>
  <c r="DS184" i="12"/>
  <c r="EH186" i="12"/>
  <c r="EG189" i="12"/>
  <c r="DR182" i="12"/>
  <c r="EL188" i="12"/>
  <c r="EF193" i="12"/>
  <c r="DT184" i="12"/>
  <c r="EK182" i="12"/>
  <c r="DZ193" i="12"/>
  <c r="DY184" i="12"/>
  <c r="CI179" i="12"/>
  <c r="EN179" i="12" s="1"/>
  <c r="EO182" i="12"/>
  <c r="DQ188" i="12"/>
  <c r="EM193" i="12"/>
  <c r="DX184" i="12"/>
  <c r="DW184" i="12"/>
  <c r="EF184" i="12"/>
  <c r="EN184" i="12"/>
  <c r="AE140" i="12"/>
  <c r="EP189" i="12"/>
  <c r="EN182" i="12"/>
  <c r="EA182" i="12"/>
  <c r="DW188" i="12"/>
  <c r="DX188" i="12"/>
  <c r="DV193" i="12"/>
  <c r="EF189" i="12"/>
  <c r="DT189" i="12"/>
  <c r="EE189" i="12"/>
  <c r="DZ182" i="12"/>
  <c r="DW182" i="12"/>
  <c r="DU182" i="12"/>
  <c r="DZ188" i="12"/>
  <c r="DV188" i="12"/>
  <c r="EB188" i="12"/>
  <c r="CI163" i="12"/>
  <c r="EF163" i="12" s="1"/>
  <c r="CI174" i="12"/>
  <c r="DV174" i="12" s="1"/>
  <c r="CI125" i="12"/>
  <c r="DW125" i="12" s="1"/>
  <c r="CI154" i="12"/>
  <c r="EE154" i="12" s="1"/>
  <c r="EC193" i="12"/>
  <c r="EK193" i="12"/>
  <c r="EG193" i="12"/>
  <c r="EJ184" i="12"/>
  <c r="DP184" i="12"/>
  <c r="EG184" i="12"/>
  <c r="CI162" i="12"/>
  <c r="EA162" i="12" s="1"/>
  <c r="EK189" i="12"/>
  <c r="EC189" i="12"/>
  <c r="DS182" i="12"/>
  <c r="EL182" i="12"/>
  <c r="EE188" i="12"/>
  <c r="CI151" i="12"/>
  <c r="EC151" i="12" s="1"/>
  <c r="EL193" i="12"/>
  <c r="DX193" i="12"/>
  <c r="EH189" i="12"/>
  <c r="EB189" i="12"/>
  <c r="DZ189" i="12"/>
  <c r="EI182" i="12"/>
  <c r="EH182" i="12"/>
  <c r="EE182" i="12"/>
  <c r="EN188" i="12"/>
  <c r="DT188" i="12"/>
  <c r="EM188" i="12"/>
  <c r="EP188" i="12"/>
  <c r="AE127" i="12"/>
  <c r="EI193" i="12"/>
  <c r="EE193" i="12"/>
  <c r="EO193" i="12"/>
  <c r="EK184" i="12"/>
  <c r="EM184" i="12"/>
  <c r="EL184" i="12"/>
  <c r="AE166" i="12"/>
  <c r="EG192" i="12"/>
  <c r="EK192" i="12"/>
  <c r="CI149" i="12"/>
  <c r="DU149" i="12" s="1"/>
  <c r="DY186" i="12"/>
  <c r="DR192" i="12"/>
  <c r="DS192" i="12"/>
  <c r="CI156" i="12"/>
  <c r="DW156" i="12" s="1"/>
  <c r="AE126" i="12"/>
  <c r="AE130" i="12"/>
  <c r="EF186" i="12"/>
  <c r="EE186" i="12"/>
  <c r="DX186" i="12"/>
  <c r="DQ186" i="12"/>
  <c r="EP182" i="12"/>
  <c r="EF182" i="12"/>
  <c r="DQ182" i="12"/>
  <c r="DX182" i="12"/>
  <c r="DP188" i="12"/>
  <c r="EG188" i="12"/>
  <c r="EC188" i="12"/>
  <c r="DR193" i="12"/>
  <c r="EA184" i="12"/>
  <c r="DS189" i="12"/>
  <c r="DV189" i="12"/>
  <c r="EO189" i="12"/>
  <c r="DR189" i="12"/>
  <c r="EJ189" i="12"/>
  <c r="DW189" i="12"/>
  <c r="EA189" i="12"/>
  <c r="DV182" i="12"/>
  <c r="EM182" i="12"/>
  <c r="EH188" i="12"/>
  <c r="EJ188" i="12"/>
  <c r="DU188" i="12"/>
  <c r="EP193" i="12"/>
  <c r="EJ193" i="12"/>
  <c r="EA193" i="12"/>
  <c r="DU193" i="12"/>
  <c r="DP193" i="12"/>
  <c r="DQ193" i="12"/>
  <c r="DR184" i="12"/>
  <c r="DZ184" i="12"/>
  <c r="DU184" i="12"/>
  <c r="EE184" i="12"/>
  <c r="EB184" i="12"/>
  <c r="EL189" i="12"/>
  <c r="DX189" i="12"/>
  <c r="EI189" i="12"/>
  <c r="DU189" i="12"/>
  <c r="EM189" i="12"/>
  <c r="DQ189" i="12"/>
  <c r="EG182" i="12"/>
  <c r="EB182" i="12"/>
  <c r="EJ182" i="12"/>
  <c r="DY182" i="12"/>
  <c r="EC182" i="12"/>
  <c r="EO188" i="12"/>
  <c r="DY188" i="12"/>
  <c r="DS188" i="12"/>
  <c r="EA188" i="12"/>
  <c r="EI188" i="12"/>
  <c r="DR188" i="12"/>
  <c r="EN192" i="12"/>
  <c r="DV192" i="12"/>
  <c r="EM192" i="12"/>
  <c r="EA192" i="12"/>
  <c r="DW193" i="12"/>
  <c r="DS193" i="12"/>
  <c r="DY193" i="12"/>
  <c r="EH193" i="12"/>
  <c r="EN193" i="12"/>
  <c r="EB193" i="12"/>
  <c r="EO184" i="12"/>
  <c r="EH184" i="12"/>
  <c r="EP184" i="12"/>
  <c r="EC184" i="12"/>
  <c r="DQ184" i="12"/>
  <c r="DV184" i="12"/>
  <c r="CI172" i="12"/>
  <c r="EF172" i="12" s="1"/>
  <c r="AE131" i="12"/>
  <c r="DS186" i="12"/>
  <c r="EC186" i="12"/>
  <c r="EB186" i="12"/>
  <c r="DZ190" i="12"/>
  <c r="DP190" i="12"/>
  <c r="DT190" i="12"/>
  <c r="CI152" i="12"/>
  <c r="EF152" i="12" s="1"/>
  <c r="EG186" i="12"/>
  <c r="DV186" i="12"/>
  <c r="DT186" i="12"/>
  <c r="EL190" i="12"/>
  <c r="EO190" i="12"/>
  <c r="DY190" i="12"/>
  <c r="EH192" i="12"/>
  <c r="EC192" i="12"/>
  <c r="EP192" i="12"/>
  <c r="EF192" i="12"/>
  <c r="DW192" i="12"/>
  <c r="DU192" i="12"/>
  <c r="EI186" i="12"/>
  <c r="EK186" i="12"/>
  <c r="EA186" i="12"/>
  <c r="EM186" i="12"/>
  <c r="DU186" i="12"/>
  <c r="DZ186" i="12"/>
  <c r="DX190" i="12"/>
  <c r="DV190" i="12"/>
  <c r="DR190" i="12"/>
  <c r="EN190" i="12"/>
  <c r="EP190" i="12"/>
  <c r="EH190" i="12"/>
  <c r="DX192" i="12"/>
  <c r="DZ192" i="12"/>
  <c r="EB192" i="12"/>
  <c r="DQ192" i="12"/>
  <c r="DY192" i="12"/>
  <c r="EL192" i="12"/>
  <c r="DR186" i="12"/>
  <c r="EP186" i="12"/>
  <c r="EN186" i="12"/>
  <c r="EL186" i="12"/>
  <c r="EJ186" i="12"/>
  <c r="DW186" i="12"/>
  <c r="EK190" i="12"/>
  <c r="DQ190" i="12"/>
  <c r="EF190" i="12"/>
  <c r="EA190" i="12"/>
  <c r="EM190" i="12"/>
  <c r="EI190" i="12"/>
  <c r="EJ181" i="12"/>
  <c r="DW181" i="12"/>
  <c r="EN183" i="12"/>
  <c r="DU183" i="12"/>
  <c r="DP183" i="12"/>
  <c r="DW183" i="12"/>
  <c r="EJ183" i="12"/>
  <c r="EE187" i="12"/>
  <c r="EI187" i="12"/>
  <c r="DX187" i="12"/>
  <c r="DZ187" i="12"/>
  <c r="EB187" i="12"/>
  <c r="EK180" i="12"/>
  <c r="EO180" i="12"/>
  <c r="DP180" i="12"/>
  <c r="EP180" i="12"/>
  <c r="EG180" i="12"/>
  <c r="DW180" i="12"/>
  <c r="CI160" i="12"/>
  <c r="DU160" i="12" s="1"/>
  <c r="CI157" i="12"/>
  <c r="EA157" i="12" s="1"/>
  <c r="DZ181" i="12"/>
  <c r="EM181" i="12"/>
  <c r="DQ181" i="12"/>
  <c r="EJ180" i="12"/>
  <c r="EN180" i="12"/>
  <c r="EI180" i="12"/>
  <c r="EH180" i="12"/>
  <c r="DT180" i="12"/>
  <c r="EM180" i="12"/>
  <c r="AE145" i="12"/>
  <c r="EC181" i="12"/>
  <c r="EP181" i="12"/>
  <c r="EG181" i="12"/>
  <c r="DP181" i="12"/>
  <c r="EK181" i="12"/>
  <c r="DY181" i="12"/>
  <c r="CI173" i="12"/>
  <c r="EM173" i="12" s="1"/>
  <c r="CI143" i="12"/>
  <c r="DX143" i="12" s="1"/>
  <c r="AE170" i="12"/>
  <c r="AE155" i="12"/>
  <c r="AE139" i="12"/>
  <c r="CI133" i="12"/>
  <c r="DV133" i="12" s="1"/>
  <c r="AE135" i="12"/>
  <c r="AE148" i="12"/>
  <c r="EF181" i="12"/>
  <c r="DT181" i="12"/>
  <c r="DS181" i="12"/>
  <c r="EA181" i="12"/>
  <c r="EE181" i="12"/>
  <c r="EH181" i="12"/>
  <c r="DV181" i="12"/>
  <c r="CI175" i="12"/>
  <c r="EP175" i="12" s="1"/>
  <c r="DU181" i="12"/>
  <c r="DR181" i="12"/>
  <c r="EL181" i="12"/>
  <c r="EB181" i="12"/>
  <c r="EN181" i="12"/>
  <c r="EO181" i="12"/>
  <c r="AE142" i="12"/>
  <c r="CI176" i="12"/>
  <c r="EI176" i="12" s="1"/>
  <c r="AI4" i="12"/>
  <c r="Y2" i="12" s="1"/>
  <c r="DR164" i="12"/>
  <c r="DP164" i="12"/>
  <c r="EG164" i="12"/>
  <c r="DX164" i="12"/>
  <c r="EE164" i="12"/>
  <c r="EB164" i="12"/>
  <c r="EM164" i="12"/>
  <c r="EH164" i="12"/>
  <c r="EN164" i="12"/>
  <c r="EC164" i="12"/>
  <c r="DY164" i="12"/>
  <c r="EO164" i="12"/>
  <c r="EK164" i="12"/>
  <c r="EJ164" i="12"/>
  <c r="DV164" i="12"/>
  <c r="DQ164" i="12"/>
  <c r="DT164" i="12"/>
  <c r="DU164" i="12"/>
  <c r="EI164" i="12"/>
  <c r="DS164" i="12"/>
  <c r="EL164" i="12"/>
  <c r="DW164" i="12"/>
  <c r="DZ164" i="12"/>
  <c r="EA164" i="12"/>
  <c r="EF164" i="12"/>
  <c r="EP164" i="12"/>
  <c r="EN138" i="12"/>
  <c r="EH138" i="12"/>
  <c r="EE138" i="12"/>
  <c r="EJ138" i="12"/>
  <c r="DZ138" i="12"/>
  <c r="EO138" i="12"/>
  <c r="DS138" i="12"/>
  <c r="DV138" i="12"/>
  <c r="DX138" i="12"/>
  <c r="EL138" i="12"/>
  <c r="EA138" i="12"/>
  <c r="DP138" i="12"/>
  <c r="EB138" i="12"/>
  <c r="DR138" i="12"/>
  <c r="EP138" i="12"/>
  <c r="EG138" i="12"/>
  <c r="EF138" i="12"/>
  <c r="DQ138" i="12"/>
  <c r="EK138" i="12"/>
  <c r="EC138" i="12"/>
  <c r="EM138" i="12"/>
  <c r="EI138" i="12"/>
  <c r="DT138" i="12"/>
  <c r="DY138" i="12"/>
  <c r="DU138" i="12"/>
  <c r="DW138" i="12"/>
  <c r="DV177" i="12"/>
  <c r="EL177" i="12"/>
  <c r="DQ177" i="12"/>
  <c r="EE177" i="12"/>
  <c r="DY177" i="12"/>
  <c r="EC177" i="12"/>
  <c r="DT177" i="12"/>
  <c r="EP177" i="12"/>
  <c r="DX177" i="12"/>
  <c r="EF177" i="12"/>
  <c r="DZ177" i="12"/>
  <c r="DU177" i="12"/>
  <c r="EA177" i="12"/>
  <c r="EO177" i="12"/>
  <c r="DR177" i="12"/>
  <c r="DS177" i="12"/>
  <c r="EK177" i="12"/>
  <c r="EM177" i="12"/>
  <c r="EH177" i="12"/>
  <c r="EJ177" i="12"/>
  <c r="DP177" i="12"/>
  <c r="EI177" i="12"/>
  <c r="EB177" i="12"/>
  <c r="DW177" i="12"/>
  <c r="EG177" i="12"/>
  <c r="EN177" i="12"/>
  <c r="DT159" i="12"/>
  <c r="EC159" i="12"/>
  <c r="EF159" i="12"/>
  <c r="EJ159" i="12"/>
  <c r="EO159" i="12"/>
  <c r="DZ159" i="12"/>
  <c r="DY159" i="12"/>
  <c r="DU159" i="12"/>
  <c r="DW159" i="12"/>
  <c r="EN159" i="12"/>
  <c r="EA159" i="12"/>
  <c r="EB159" i="12"/>
  <c r="EM159" i="12"/>
  <c r="EK159" i="12"/>
  <c r="DS159" i="12"/>
  <c r="EH159" i="12"/>
  <c r="DX159" i="12"/>
  <c r="EL159" i="12"/>
  <c r="EP159" i="12"/>
  <c r="DV159" i="12"/>
  <c r="DQ159" i="12"/>
  <c r="DP159" i="12"/>
  <c r="DR159" i="12"/>
  <c r="EE159" i="12"/>
  <c r="EI159" i="12"/>
  <c r="EG159" i="12"/>
  <c r="DT161" i="12"/>
  <c r="EK161" i="12"/>
  <c r="EO161" i="12"/>
  <c r="EC161" i="12"/>
  <c r="DU161" i="12"/>
  <c r="EG161" i="12"/>
  <c r="EI161" i="12"/>
  <c r="DR161" i="12"/>
  <c r="EA161" i="12"/>
  <c r="EE161" i="12"/>
  <c r="DS161" i="12"/>
  <c r="EF161" i="12"/>
  <c r="DP161" i="12"/>
  <c r="DZ161" i="12"/>
  <c r="DX161" i="12"/>
  <c r="EJ161" i="12"/>
  <c r="EP161" i="12"/>
  <c r="DQ161" i="12"/>
  <c r="EL161" i="12"/>
  <c r="EN161" i="12"/>
  <c r="DV161" i="12"/>
  <c r="EB161" i="12"/>
  <c r="DY161" i="12"/>
  <c r="DW161" i="12"/>
  <c r="EH161" i="12"/>
  <c r="EM161" i="12"/>
  <c r="CI25" i="12"/>
  <c r="CI26" i="12"/>
  <c r="CI48" i="12"/>
  <c r="CE24" i="12"/>
  <c r="CI41" i="12"/>
  <c r="CE46" i="12"/>
  <c r="EL167" i="12"/>
  <c r="DS167" i="12"/>
  <c r="EH167" i="12"/>
  <c r="EA167" i="12"/>
  <c r="DY167" i="12"/>
  <c r="DV167" i="12"/>
  <c r="DQ167" i="12"/>
  <c r="EC167" i="12"/>
  <c r="DX167" i="12"/>
  <c r="DT167" i="12"/>
  <c r="EP167" i="12"/>
  <c r="EK167" i="12"/>
  <c r="EG167" i="12"/>
  <c r="EO167" i="12"/>
  <c r="EM167" i="12"/>
  <c r="DU167" i="12"/>
  <c r="DW167" i="12"/>
  <c r="EB167" i="12"/>
  <c r="DP167" i="12"/>
  <c r="EF167" i="12"/>
  <c r="EE167" i="12"/>
  <c r="EN167" i="12"/>
  <c r="DZ167" i="12"/>
  <c r="EJ167" i="12"/>
  <c r="DR167" i="12"/>
  <c r="EI167" i="12"/>
  <c r="EN142" i="12"/>
  <c r="DT142" i="12"/>
  <c r="EK142" i="12"/>
  <c r="DW142" i="12"/>
  <c r="EG142" i="12"/>
  <c r="EP142" i="12"/>
  <c r="EF142" i="12"/>
  <c r="DX142" i="12"/>
  <c r="EC142" i="12"/>
  <c r="EE142" i="12"/>
  <c r="EO142" i="12"/>
  <c r="DR142" i="12"/>
  <c r="DZ142" i="12"/>
  <c r="EL142" i="12"/>
  <c r="EA142" i="12"/>
  <c r="DU142" i="12"/>
  <c r="EM142" i="12"/>
  <c r="EH142" i="12"/>
  <c r="DQ142" i="12"/>
  <c r="DP142" i="12"/>
  <c r="DY142" i="12"/>
  <c r="EB142" i="12"/>
  <c r="EJ142" i="12"/>
  <c r="EI142" i="12"/>
  <c r="DS142" i="12"/>
  <c r="DV142" i="12"/>
  <c r="EF145" i="12"/>
  <c r="EL145" i="12"/>
  <c r="EB145" i="12"/>
  <c r="DS145" i="12"/>
  <c r="EA145" i="12"/>
  <c r="EO145" i="12"/>
  <c r="EG145" i="12"/>
  <c r="EM145" i="12"/>
  <c r="DT145" i="12"/>
  <c r="EP145" i="12"/>
  <c r="EH145" i="12"/>
  <c r="EN145" i="12"/>
  <c r="DW145" i="12"/>
  <c r="DR145" i="12"/>
  <c r="DY145" i="12"/>
  <c r="DU145" i="12"/>
  <c r="DV145" i="12"/>
  <c r="EC145" i="12"/>
  <c r="DX145" i="12"/>
  <c r="EI145" i="12"/>
  <c r="DZ145" i="12"/>
  <c r="EE145" i="12"/>
  <c r="DQ145" i="12"/>
  <c r="EK145" i="12"/>
  <c r="EJ145" i="12"/>
  <c r="DP145" i="12"/>
  <c r="DP134" i="12"/>
  <c r="EO134" i="12"/>
  <c r="DU134" i="12"/>
  <c r="DR134" i="12"/>
  <c r="EK134" i="12"/>
  <c r="EI134" i="12"/>
  <c r="EJ134" i="12"/>
  <c r="EM134" i="12"/>
  <c r="DY134" i="12"/>
  <c r="EG134" i="12"/>
  <c r="DZ134" i="12"/>
  <c r="EA134" i="12"/>
  <c r="EL134" i="12"/>
  <c r="EH134" i="12"/>
  <c r="DV134" i="12"/>
  <c r="EP134" i="12"/>
  <c r="EB134" i="12"/>
  <c r="EC134" i="12"/>
  <c r="DS134" i="12"/>
  <c r="EN134" i="12"/>
  <c r="DX134" i="12"/>
  <c r="DQ134" i="12"/>
  <c r="DT134" i="12"/>
  <c r="EF134" i="12"/>
  <c r="EE134" i="12"/>
  <c r="DW134" i="12"/>
  <c r="EB141" i="12"/>
  <c r="EK141" i="12"/>
  <c r="EG141" i="12"/>
  <c r="EN141" i="12"/>
  <c r="EE141" i="12"/>
  <c r="DZ141" i="12"/>
  <c r="EP141" i="12"/>
  <c r="EM141" i="12"/>
  <c r="DY141" i="12"/>
  <c r="DU141" i="12"/>
  <c r="DR141" i="12"/>
  <c r="EH141" i="12"/>
  <c r="DV141" i="12"/>
  <c r="DQ141" i="12"/>
  <c r="DS141" i="12"/>
  <c r="EI141" i="12"/>
  <c r="EA141" i="12"/>
  <c r="EF141" i="12"/>
  <c r="DP141" i="12"/>
  <c r="EO141" i="12"/>
  <c r="EJ141" i="12"/>
  <c r="DW141" i="12"/>
  <c r="DT141" i="12"/>
  <c r="DX141" i="12"/>
  <c r="EC141" i="12"/>
  <c r="EL141" i="12"/>
  <c r="EB158" i="12"/>
  <c r="EC158" i="12"/>
  <c r="DP158" i="12"/>
  <c r="DT158" i="12"/>
  <c r="EE158" i="12"/>
  <c r="EI158" i="12"/>
  <c r="EF158" i="12"/>
  <c r="EP158" i="12"/>
  <c r="DY158" i="12"/>
  <c r="DQ158" i="12"/>
  <c r="EL158" i="12"/>
  <c r="DS158" i="12"/>
  <c r="DZ158" i="12"/>
  <c r="DU158" i="12"/>
  <c r="DW158" i="12"/>
  <c r="EK158" i="12"/>
  <c r="EN158" i="12"/>
  <c r="EM158" i="12"/>
  <c r="DX158" i="12"/>
  <c r="DR158" i="12"/>
  <c r="EH158" i="12"/>
  <c r="DV158" i="12"/>
  <c r="EA158" i="12"/>
  <c r="EJ158" i="12"/>
  <c r="EG158" i="12"/>
  <c r="EO158" i="12"/>
  <c r="CE30" i="12"/>
  <c r="CG26" i="12"/>
  <c r="CG19" i="12"/>
  <c r="CI40" i="12"/>
  <c r="CG23" i="12"/>
  <c r="DY40" i="12"/>
  <c r="EB40" i="12" s="1"/>
  <c r="AO42" i="12"/>
  <c r="AY74" i="12"/>
  <c r="AM97" i="12"/>
  <c r="AF190" i="12" s="1"/>
  <c r="CI31" i="12"/>
  <c r="CG17" i="12"/>
  <c r="CG47" i="12"/>
  <c r="AF105" i="12"/>
  <c r="AH50" i="12"/>
  <c r="AY84" i="12"/>
  <c r="DT48" i="12"/>
  <c r="DW48" i="12" s="1"/>
  <c r="CI17" i="12"/>
  <c r="CI30" i="12"/>
  <c r="CE31" i="12"/>
  <c r="CI10" i="12"/>
  <c r="CE18" i="12"/>
  <c r="CG40" i="12"/>
  <c r="CI33" i="12"/>
  <c r="DO48" i="12"/>
  <c r="DR48" i="12" s="1"/>
  <c r="Y105" i="12"/>
  <c r="AY79" i="12"/>
  <c r="AA50" i="12"/>
  <c r="CI46" i="12"/>
  <c r="CE48" i="12"/>
  <c r="DR140" i="12"/>
  <c r="DZ140" i="12"/>
  <c r="EG140" i="12"/>
  <c r="DQ140" i="12"/>
  <c r="EI140" i="12"/>
  <c r="EH140" i="12"/>
  <c r="EO140" i="12"/>
  <c r="EE140" i="12"/>
  <c r="DX140" i="12"/>
  <c r="EK140" i="12"/>
  <c r="DW140" i="12"/>
  <c r="EJ140" i="12"/>
  <c r="EN140" i="12"/>
  <c r="EM140" i="12"/>
  <c r="DU140" i="12"/>
  <c r="EB140" i="12"/>
  <c r="DT140" i="12"/>
  <c r="EP140" i="12"/>
  <c r="EF140" i="12"/>
  <c r="DS140" i="12"/>
  <c r="DV140" i="12"/>
  <c r="EA140" i="12"/>
  <c r="EL140" i="12"/>
  <c r="EC140" i="12"/>
  <c r="DY140" i="12"/>
  <c r="DP140" i="12"/>
  <c r="DP139" i="12"/>
  <c r="EI139" i="12"/>
  <c r="DX139" i="12"/>
  <c r="DV139" i="12"/>
  <c r="EE139" i="12"/>
  <c r="EM139" i="12"/>
  <c r="EA139" i="12"/>
  <c r="DZ139" i="12"/>
  <c r="EB139" i="12"/>
  <c r="DS139" i="12"/>
  <c r="EC139" i="12"/>
  <c r="EF139" i="12"/>
  <c r="EP139" i="12"/>
  <c r="EO139" i="12"/>
  <c r="DU139" i="12"/>
  <c r="EJ139" i="12"/>
  <c r="DQ139" i="12"/>
  <c r="EL139" i="12"/>
  <c r="DR139" i="12"/>
  <c r="DT139" i="12"/>
  <c r="EG139" i="12"/>
  <c r="DW139" i="12"/>
  <c r="EN139" i="12"/>
  <c r="EH139" i="12"/>
  <c r="DY139" i="12"/>
  <c r="EK139" i="12"/>
  <c r="DP137" i="12"/>
  <c r="EF137" i="12"/>
  <c r="DR137" i="12"/>
  <c r="EI137" i="12"/>
  <c r="DY137" i="12"/>
  <c r="EH137" i="12"/>
  <c r="EP137" i="12"/>
  <c r="EB137" i="12"/>
  <c r="DT137" i="12"/>
  <c r="EA137" i="12"/>
  <c r="EC137" i="12"/>
  <c r="EO137" i="12"/>
  <c r="DW137" i="12"/>
  <c r="DZ137" i="12"/>
  <c r="EG137" i="12"/>
  <c r="DU137" i="12"/>
  <c r="DV137" i="12"/>
  <c r="EE137" i="12"/>
  <c r="DS137" i="12"/>
  <c r="EK137" i="12"/>
  <c r="EN137" i="12"/>
  <c r="EM137" i="12"/>
  <c r="EL137" i="12"/>
  <c r="DX137" i="12"/>
  <c r="EJ137" i="12"/>
  <c r="DQ137" i="12"/>
  <c r="EN128" i="12"/>
  <c r="DU128" i="12"/>
  <c r="EM128" i="12"/>
  <c r="DS128" i="12"/>
  <c r="EH128" i="12"/>
  <c r="EA128" i="12"/>
  <c r="EO128" i="12"/>
  <c r="DT128" i="12"/>
  <c r="EJ128" i="12"/>
  <c r="EF128" i="12"/>
  <c r="DQ128" i="12"/>
  <c r="EB128" i="12"/>
  <c r="EL128" i="12"/>
  <c r="EP128" i="12"/>
  <c r="DZ128" i="12"/>
  <c r="DX128" i="12"/>
  <c r="EC128" i="12"/>
  <c r="EG128" i="12"/>
  <c r="DV128" i="12"/>
  <c r="DW128" i="12"/>
  <c r="DR128" i="12"/>
  <c r="EI128" i="12"/>
  <c r="EE128" i="12"/>
  <c r="EK128" i="12"/>
  <c r="DY128" i="12"/>
  <c r="DP128" i="12"/>
  <c r="DX135" i="12"/>
  <c r="DQ135" i="12"/>
  <c r="DP135" i="12"/>
  <c r="EB135" i="12"/>
  <c r="DU135" i="12"/>
  <c r="DW135" i="12"/>
  <c r="EE135" i="12"/>
  <c r="EH135" i="12"/>
  <c r="DY135" i="12"/>
  <c r="EG135" i="12"/>
  <c r="EI135" i="12"/>
  <c r="EA135" i="12"/>
  <c r="EN135" i="12"/>
  <c r="EF135" i="12"/>
  <c r="EJ135" i="12"/>
  <c r="EM135" i="12"/>
  <c r="EL135" i="12"/>
  <c r="DV135" i="12"/>
  <c r="DZ135" i="12"/>
  <c r="EO135" i="12"/>
  <c r="EC135" i="12"/>
  <c r="DS135" i="12"/>
  <c r="DT135" i="12"/>
  <c r="EP135" i="12"/>
  <c r="DR135" i="12"/>
  <c r="EK135" i="12"/>
  <c r="EJ148" i="12"/>
  <c r="EH148" i="12"/>
  <c r="DT148" i="12"/>
  <c r="EB148" i="12"/>
  <c r="EE148" i="12"/>
  <c r="DQ148" i="12"/>
  <c r="DP148" i="12"/>
  <c r="EK148" i="12"/>
  <c r="EO148" i="12"/>
  <c r="DZ148" i="12"/>
  <c r="DW148" i="12"/>
  <c r="DV148" i="12"/>
  <c r="EM148" i="12"/>
  <c r="EN148" i="12"/>
  <c r="EP148" i="12"/>
  <c r="EC148" i="12"/>
  <c r="EI148" i="12"/>
  <c r="EF148" i="12"/>
  <c r="DR148" i="12"/>
  <c r="DS148" i="12"/>
  <c r="DU148" i="12"/>
  <c r="EL148" i="12"/>
  <c r="DX148" i="12"/>
  <c r="EA148" i="12"/>
  <c r="DY148" i="12"/>
  <c r="EG148" i="12"/>
  <c r="EJ169" i="12"/>
  <c r="EC169" i="12"/>
  <c r="EK169" i="12"/>
  <c r="DQ169" i="12"/>
  <c r="DU169" i="12"/>
  <c r="DR169" i="12"/>
  <c r="DX169" i="12"/>
  <c r="DV169" i="12"/>
  <c r="EH169" i="12"/>
  <c r="EA169" i="12"/>
  <c r="EI169" i="12"/>
  <c r="DP169" i="12"/>
  <c r="DY169" i="12"/>
  <c r="EE169" i="12"/>
  <c r="EF169" i="12"/>
  <c r="EL169" i="12"/>
  <c r="EB169" i="12"/>
  <c r="EM169" i="12"/>
  <c r="DS169" i="12"/>
  <c r="DW169" i="12"/>
  <c r="EP169" i="12"/>
  <c r="EO169" i="12"/>
  <c r="EN169" i="12"/>
  <c r="DT169" i="12"/>
  <c r="EG169" i="12"/>
  <c r="DZ169" i="12"/>
  <c r="DT126" i="12"/>
  <c r="DW126" i="12"/>
  <c r="EC126" i="12"/>
  <c r="EP126" i="12"/>
  <c r="DV126" i="12"/>
  <c r="DZ126" i="12"/>
  <c r="EN126" i="12"/>
  <c r="EI126" i="12"/>
  <c r="DP126" i="12"/>
  <c r="EB126" i="12"/>
  <c r="EO126" i="12"/>
  <c r="DX126" i="12"/>
  <c r="DR126" i="12"/>
  <c r="EE126" i="12"/>
  <c r="EH126" i="12"/>
  <c r="EJ126" i="12"/>
  <c r="EK126" i="12"/>
  <c r="EF126" i="12"/>
  <c r="DU126" i="12"/>
  <c r="EL126" i="12"/>
  <c r="EM126" i="12"/>
  <c r="EG126" i="12"/>
  <c r="DY126" i="12"/>
  <c r="EA126" i="12"/>
  <c r="DS126" i="12"/>
  <c r="DQ126" i="12"/>
  <c r="CH126" i="12"/>
  <c r="CH127" i="12" s="1"/>
  <c r="CH128" i="12" s="1"/>
  <c r="DV129" i="12"/>
  <c r="EK129" i="12"/>
  <c r="EN129" i="12"/>
  <c r="DR129" i="12"/>
  <c r="DX129" i="12"/>
  <c r="DQ129" i="12"/>
  <c r="DS129" i="12"/>
  <c r="EL129" i="12"/>
  <c r="EP129" i="12"/>
  <c r="EI129" i="12"/>
  <c r="EA129" i="12"/>
  <c r="EJ129" i="12"/>
  <c r="EG129" i="12"/>
  <c r="CE25" i="12"/>
  <c r="DT130" i="12"/>
  <c r="DS130" i="12"/>
  <c r="EB130" i="12"/>
  <c r="DU130" i="12"/>
  <c r="EF130" i="12"/>
  <c r="EM130" i="12"/>
  <c r="EE130" i="12"/>
  <c r="EI130" i="12"/>
  <c r="EH130" i="12"/>
  <c r="DP130" i="12"/>
  <c r="EC130" i="12"/>
  <c r="EP130" i="12"/>
  <c r="EK130" i="12"/>
  <c r="EL130" i="12"/>
  <c r="EG130" i="12"/>
  <c r="EO130" i="12"/>
  <c r="DY130" i="12"/>
  <c r="DR130" i="12"/>
  <c r="EN130" i="12"/>
  <c r="EJ130" i="12"/>
  <c r="EA130" i="12"/>
  <c r="DW130" i="12"/>
  <c r="DX130" i="12"/>
  <c r="DV130" i="12"/>
  <c r="DQ130" i="12"/>
  <c r="DZ130" i="12"/>
  <c r="EH155" i="12"/>
  <c r="DZ155" i="12"/>
  <c r="EE155" i="12"/>
  <c r="EB155" i="12"/>
  <c r="DX155" i="12"/>
  <c r="EC155" i="12"/>
  <c r="DT155" i="12"/>
  <c r="DU155" i="12"/>
  <c r="EN155" i="12"/>
  <c r="DQ155" i="12"/>
  <c r="EF155" i="12"/>
  <c r="EK155" i="12"/>
  <c r="EL155" i="12"/>
  <c r="EM155" i="12"/>
  <c r="EG155" i="12"/>
  <c r="EA155" i="12"/>
  <c r="DY155" i="12"/>
  <c r="DW155" i="12"/>
  <c r="EI155" i="12"/>
  <c r="DP155" i="12"/>
  <c r="EO155" i="12"/>
  <c r="EP155" i="12"/>
  <c r="DS155" i="12"/>
  <c r="EJ155" i="12"/>
  <c r="DV155" i="12"/>
  <c r="DR155" i="12"/>
  <c r="DS144" i="12"/>
  <c r="EH144" i="12"/>
  <c r="EE144" i="12"/>
  <c r="EJ144" i="12"/>
  <c r="DX144" i="12"/>
  <c r="EL144" i="12"/>
  <c r="DV144" i="12"/>
  <c r="DP144" i="12"/>
  <c r="EM144" i="12"/>
  <c r="DZ144" i="12"/>
  <c r="EP144" i="12"/>
  <c r="EI144" i="12"/>
  <c r="DQ144" i="12"/>
  <c r="EO144" i="12"/>
  <c r="EA144" i="12"/>
  <c r="EC144" i="12"/>
  <c r="EG144" i="12"/>
  <c r="DR144" i="12"/>
  <c r="EF144" i="12"/>
  <c r="DY144" i="12"/>
  <c r="DT144" i="12"/>
  <c r="DW144" i="12"/>
  <c r="EN144" i="12"/>
  <c r="DU144" i="12"/>
  <c r="EB144" i="12"/>
  <c r="EK144" i="12"/>
  <c r="EN166" i="12"/>
  <c r="EF166" i="12"/>
  <c r="EM166" i="12"/>
  <c r="DT166" i="12"/>
  <c r="DS166" i="12"/>
  <c r="EG166" i="12"/>
  <c r="DR166" i="12"/>
  <c r="DZ166" i="12"/>
  <c r="DQ166" i="12"/>
  <c r="DY166" i="12"/>
  <c r="EK166" i="12"/>
  <c r="EC166" i="12"/>
  <c r="DW166" i="12"/>
  <c r="DP166" i="12"/>
  <c r="EI166" i="12"/>
  <c r="EA166" i="12"/>
  <c r="DU166" i="12"/>
  <c r="DV166" i="12"/>
  <c r="DX166" i="12"/>
  <c r="EB166" i="12"/>
  <c r="EH166" i="12"/>
  <c r="EJ166" i="12"/>
  <c r="EP166" i="12"/>
  <c r="EE166" i="12"/>
  <c r="EL166" i="12"/>
  <c r="EO166" i="12"/>
  <c r="EF146" i="12"/>
  <c r="DT146" i="12"/>
  <c r="DU146" i="12"/>
  <c r="EM146" i="12"/>
  <c r="DS146" i="12"/>
  <c r="DR146" i="12"/>
  <c r="DZ146" i="12"/>
  <c r="DX146" i="12"/>
  <c r="EA146" i="12"/>
  <c r="EH146" i="12"/>
  <c r="DQ146" i="12"/>
  <c r="EC146" i="12"/>
  <c r="EI146" i="12"/>
  <c r="EP146" i="12"/>
  <c r="DY146" i="12"/>
  <c r="EK146" i="12"/>
  <c r="EE146" i="12"/>
  <c r="EB146" i="12"/>
  <c r="DW146" i="12"/>
  <c r="EG146" i="12"/>
  <c r="EL146" i="12"/>
  <c r="EN146" i="12"/>
  <c r="DV146" i="12"/>
  <c r="DP146" i="12"/>
  <c r="EJ146" i="12"/>
  <c r="EO146" i="12"/>
  <c r="EO127" i="12"/>
  <c r="EB127" i="12"/>
  <c r="DZ127" i="12"/>
  <c r="DW127" i="12"/>
  <c r="DU127" i="12"/>
  <c r="EP127" i="12"/>
  <c r="EC127" i="12"/>
  <c r="EL127" i="12"/>
  <c r="DP127" i="12"/>
  <c r="DT127" i="12"/>
  <c r="DX127" i="12"/>
  <c r="DV127" i="12"/>
  <c r="EG127" i="12"/>
  <c r="EF127" i="12"/>
  <c r="EM127" i="12"/>
  <c r="DS127" i="12"/>
  <c r="EE127" i="12"/>
  <c r="EJ127" i="12"/>
  <c r="EA127" i="12"/>
  <c r="EN127" i="12"/>
  <c r="DR127" i="12"/>
  <c r="EK127" i="12"/>
  <c r="EH127" i="12"/>
  <c r="DY127" i="12"/>
  <c r="EI127" i="12"/>
  <c r="DQ127" i="12"/>
  <c r="DW178" i="12"/>
  <c r="EA178" i="12"/>
  <c r="DS178" i="12"/>
  <c r="EM178" i="12"/>
  <c r="EC178" i="12"/>
  <c r="EG178" i="12"/>
  <c r="DR178" i="12"/>
  <c r="EH178" i="12"/>
  <c r="DZ178" i="12"/>
  <c r="EN178" i="12"/>
  <c r="DY178" i="12"/>
  <c r="EE178" i="12"/>
  <c r="DQ178" i="12"/>
  <c r="DP178" i="12"/>
  <c r="EK178" i="12"/>
  <c r="EJ178" i="12"/>
  <c r="DU178" i="12"/>
  <c r="EB178" i="12"/>
  <c r="EL178" i="12"/>
  <c r="EP178" i="12"/>
  <c r="DX178" i="12"/>
  <c r="DT178" i="12"/>
  <c r="EF178" i="12"/>
  <c r="EI178" i="12"/>
  <c r="DV178" i="12"/>
  <c r="EO178" i="12"/>
  <c r="EC170" i="12"/>
  <c r="DS170" i="12"/>
  <c r="EK170" i="12"/>
  <c r="DR170" i="12"/>
  <c r="EG170" i="12"/>
  <c r="DX170" i="12"/>
  <c r="DV170" i="12"/>
  <c r="EO170" i="12"/>
  <c r="EA170" i="12"/>
  <c r="EI170" i="12"/>
  <c r="DY170" i="12"/>
  <c r="EB170" i="12"/>
  <c r="EM170" i="12"/>
  <c r="DQ170" i="12"/>
  <c r="EF170" i="12"/>
  <c r="EN170" i="12"/>
  <c r="EL170" i="12"/>
  <c r="EJ170" i="12"/>
  <c r="DU170" i="12"/>
  <c r="EE170" i="12"/>
  <c r="DP170" i="12"/>
  <c r="EH170" i="12"/>
  <c r="EP170" i="12"/>
  <c r="DT170" i="12"/>
  <c r="DW170" i="12"/>
  <c r="DZ170" i="12"/>
  <c r="CG11" i="12"/>
  <c r="CG33" i="12"/>
  <c r="CI23" i="12"/>
  <c r="CI24" i="12"/>
  <c r="CI11" i="12"/>
  <c r="CI47" i="12"/>
  <c r="CE32" i="12"/>
  <c r="CG10" i="12"/>
  <c r="DT40" i="12"/>
  <c r="DW40" i="12" s="1"/>
  <c r="AF97" i="12"/>
  <c r="AF185" i="12" s="1"/>
  <c r="AH42" i="12"/>
  <c r="AY69" i="12"/>
  <c r="CE11" i="12"/>
  <c r="CE39" i="12"/>
  <c r="CG16" i="12"/>
  <c r="CE40" i="12"/>
  <c r="CE10" i="12"/>
  <c r="CE41" i="12"/>
  <c r="CG38" i="12"/>
  <c r="CI39" i="12"/>
  <c r="CE38" i="12"/>
  <c r="CG49" i="12"/>
  <c r="EF131" i="12"/>
  <c r="DW131" i="12"/>
  <c r="EJ131" i="12"/>
  <c r="DP131" i="12"/>
  <c r="EK131" i="12"/>
  <c r="EE131" i="12"/>
  <c r="DS131" i="12"/>
  <c r="EL131" i="12"/>
  <c r="EA131" i="12"/>
  <c r="EC131" i="12"/>
  <c r="DU131" i="12"/>
  <c r="EP131" i="12"/>
  <c r="DT131" i="12"/>
  <c r="DZ131" i="12"/>
  <c r="EH131" i="12"/>
  <c r="EB131" i="12"/>
  <c r="EI131" i="12"/>
  <c r="EM131" i="12"/>
  <c r="EN131" i="12"/>
  <c r="DQ131" i="12"/>
  <c r="DR131" i="12"/>
  <c r="EO131" i="12"/>
  <c r="DX131" i="12"/>
  <c r="DV131" i="12"/>
  <c r="DY131" i="12"/>
  <c r="EG131" i="12"/>
  <c r="CI49" i="12" l="1"/>
  <c r="AM105" i="12"/>
  <c r="AM89" i="12"/>
  <c r="AF175" i="12" s="1"/>
  <c r="CG46" i="12"/>
  <c r="AY54" i="12"/>
  <c r="CG24" i="12"/>
  <c r="DY32" i="12"/>
  <c r="EB32" i="12" s="1"/>
  <c r="AY89" i="12"/>
  <c r="AZ89" i="12" s="1"/>
  <c r="CG32" i="12"/>
  <c r="AF89" i="12"/>
  <c r="AF170" i="12" s="1"/>
  <c r="AQ170" i="12" s="1"/>
  <c r="EO165" i="12"/>
  <c r="EC165" i="12"/>
  <c r="DS165" i="12"/>
  <c r="EP165" i="12"/>
  <c r="DX165" i="12"/>
  <c r="DQ165" i="12"/>
  <c r="CE9" i="12"/>
  <c r="CI32" i="12"/>
  <c r="CI29" i="12" s="1"/>
  <c r="CJ19" i="12" s="1"/>
  <c r="CE23" i="12"/>
  <c r="AO34" i="12"/>
  <c r="DZ32" i="12" s="1"/>
  <c r="CE47" i="12"/>
  <c r="AO50" i="12"/>
  <c r="DZ48" i="12" s="1"/>
  <c r="CI16" i="12"/>
  <c r="AH34" i="12"/>
  <c r="AH89" i="12" s="1"/>
  <c r="CG30" i="12"/>
  <c r="CG41" i="12"/>
  <c r="CE49" i="12"/>
  <c r="CE33" i="12"/>
  <c r="CE29" i="12" s="1"/>
  <c r="CJ17" i="12" s="1"/>
  <c r="CG31" i="12"/>
  <c r="EL165" i="12"/>
  <c r="DZ165" i="12"/>
  <c r="DR165" i="12"/>
  <c r="DV165" i="12"/>
  <c r="EA165" i="12"/>
  <c r="EJ165" i="12"/>
  <c r="DT165" i="12"/>
  <c r="DY165" i="12"/>
  <c r="EF165" i="12"/>
  <c r="EE165" i="12"/>
  <c r="DU165" i="12"/>
  <c r="EM165" i="12"/>
  <c r="EI165" i="12"/>
  <c r="EB165" i="12"/>
  <c r="DW165" i="12"/>
  <c r="EN165" i="12"/>
  <c r="EH165" i="12"/>
  <c r="EG165" i="12"/>
  <c r="EK165" i="12"/>
  <c r="CE17" i="12"/>
  <c r="CE26" i="12"/>
  <c r="CG25" i="12"/>
  <c r="Y34" i="12"/>
  <c r="AA34" i="12" s="1"/>
  <c r="AB34" i="12" s="1"/>
  <c r="DQ32" i="12" s="1"/>
  <c r="EG67" i="12" s="1"/>
  <c r="Y42" i="12"/>
  <c r="DO40" i="12" s="1"/>
  <c r="DR40" i="12" s="1"/>
  <c r="CG39" i="12"/>
  <c r="CG37" i="12" s="1"/>
  <c r="CJ21" i="12" s="1"/>
  <c r="CM21" i="12" s="1"/>
  <c r="CE12" i="12"/>
  <c r="CE8" i="12" s="1"/>
  <c r="CJ8" i="12" s="1"/>
  <c r="CI19" i="12"/>
  <c r="CI9" i="12"/>
  <c r="CG48" i="12"/>
  <c r="CG45" i="12" s="1"/>
  <c r="CJ24" i="12" s="1"/>
  <c r="CE16" i="12"/>
  <c r="CI38" i="12"/>
  <c r="CI37" i="12" s="1"/>
  <c r="CJ22" i="12" s="1"/>
  <c r="CI12" i="12"/>
  <c r="CE19" i="12"/>
  <c r="CG12" i="12"/>
  <c r="CI18" i="12"/>
  <c r="CG18" i="12"/>
  <c r="CG15" i="12" s="1"/>
  <c r="CJ12" i="12" s="1"/>
  <c r="CL12" i="12" s="1"/>
  <c r="CG9" i="12"/>
  <c r="DW129" i="12"/>
  <c r="EC129" i="12"/>
  <c r="EF129" i="12"/>
  <c r="EO129" i="12"/>
  <c r="EM129" i="12"/>
  <c r="DP129" i="12"/>
  <c r="DY129" i="12"/>
  <c r="DU129" i="12"/>
  <c r="EH129" i="12"/>
  <c r="EB129" i="12"/>
  <c r="DZ129" i="12"/>
  <c r="EE129" i="12"/>
  <c r="CH129" i="12"/>
  <c r="CH130" i="12" s="1"/>
  <c r="CH131" i="12" s="1"/>
  <c r="CH132" i="12" s="1"/>
  <c r="CH133" i="12" s="1"/>
  <c r="CH134" i="12" s="1"/>
  <c r="CH135" i="12" s="1"/>
  <c r="CH136" i="12" s="1"/>
  <c r="CH137" i="12" s="1"/>
  <c r="CH138" i="12" s="1"/>
  <c r="CH139" i="12" s="1"/>
  <c r="CH140" i="12" s="1"/>
  <c r="CH141" i="12" s="1"/>
  <c r="CH142" i="12" s="1"/>
  <c r="CH143" i="12" s="1"/>
  <c r="CH144" i="12" s="1"/>
  <c r="CH145" i="12" s="1"/>
  <c r="CH146" i="12" s="1"/>
  <c r="CH147" i="12" s="1"/>
  <c r="CH148" i="12" s="1"/>
  <c r="CH149" i="12" s="1"/>
  <c r="CH150" i="12" s="1"/>
  <c r="CH151" i="12" s="1"/>
  <c r="CH152" i="12" s="1"/>
  <c r="CH153" i="12" s="1"/>
  <c r="CH154" i="12" s="1"/>
  <c r="CH155" i="12" s="1"/>
  <c r="CH156" i="12" s="1"/>
  <c r="CH157" i="12" s="1"/>
  <c r="CH158" i="12" s="1"/>
  <c r="CH159" i="12" s="1"/>
  <c r="CH160" i="12" s="1"/>
  <c r="CH161" i="12" s="1"/>
  <c r="CH162" i="12" s="1"/>
  <c r="CH163" i="12" s="1"/>
  <c r="CH164" i="12" s="1"/>
  <c r="CH165" i="12" s="1"/>
  <c r="CH166" i="12" s="1"/>
  <c r="CH167" i="12" s="1"/>
  <c r="CH168" i="12" s="1"/>
  <c r="CH169" i="12" s="1"/>
  <c r="CH170" i="12" s="1"/>
  <c r="CH171" i="12" s="1"/>
  <c r="CH172" i="12" s="1"/>
  <c r="CH173" i="12" s="1"/>
  <c r="CH174" i="12" s="1"/>
  <c r="CH175" i="12" s="1"/>
  <c r="CH176" i="12" s="1"/>
  <c r="CH177" i="12" s="1"/>
  <c r="CH178" i="12" s="1"/>
  <c r="CH179" i="12" s="1"/>
  <c r="CH180" i="12" s="1"/>
  <c r="CH181" i="12" s="1"/>
  <c r="CH182" i="12" s="1"/>
  <c r="CH183" i="12" s="1"/>
  <c r="CH184" i="12" s="1"/>
  <c r="CH185" i="12" s="1"/>
  <c r="CH186" i="12" s="1"/>
  <c r="CH187" i="12" s="1"/>
  <c r="CH188" i="12" s="1"/>
  <c r="CH189" i="12" s="1"/>
  <c r="CH190" i="12" s="1"/>
  <c r="CH191" i="12" s="1"/>
  <c r="CH192" i="12" s="1"/>
  <c r="CH193" i="12" s="1"/>
  <c r="CH194" i="12" s="1"/>
  <c r="CH195" i="12" s="1"/>
  <c r="EH150" i="12"/>
  <c r="EF174" i="12"/>
  <c r="EP150" i="12"/>
  <c r="DW136" i="12"/>
  <c r="DY150" i="12"/>
  <c r="EC153" i="12"/>
  <c r="EK174" i="12"/>
  <c r="DZ150" i="12"/>
  <c r="DP150" i="12"/>
  <c r="EL150" i="12"/>
  <c r="EA153" i="12"/>
  <c r="EC136" i="12"/>
  <c r="EE136" i="12"/>
  <c r="DR150" i="12"/>
  <c r="EA150" i="12"/>
  <c r="EF150" i="12"/>
  <c r="DS153" i="12"/>
  <c r="EA136" i="12"/>
  <c r="DP136" i="12"/>
  <c r="EK150" i="12"/>
  <c r="EM150" i="12"/>
  <c r="EJ150" i="12"/>
  <c r="EG136" i="12"/>
  <c r="DY153" i="12"/>
  <c r="DU153" i="12"/>
  <c r="EG153" i="12"/>
  <c r="DT136" i="12"/>
  <c r="EF136" i="12"/>
  <c r="EK136" i="12"/>
  <c r="DY136" i="12"/>
  <c r="DS136" i="12"/>
  <c r="EP136" i="12"/>
  <c r="EN136" i="12"/>
  <c r="DQ150" i="12"/>
  <c r="EO150" i="12"/>
  <c r="DW150" i="12"/>
  <c r="DT150" i="12"/>
  <c r="EN150" i="12"/>
  <c r="EG150" i="12"/>
  <c r="DX150" i="12"/>
  <c r="EF153" i="12"/>
  <c r="EH153" i="12"/>
  <c r="EI153" i="12"/>
  <c r="DZ153" i="12"/>
  <c r="EI136" i="12"/>
  <c r="EM136" i="12"/>
  <c r="EB136" i="12"/>
  <c r="EH136" i="12"/>
  <c r="DU136" i="12"/>
  <c r="DZ136" i="12"/>
  <c r="DQ136" i="12"/>
  <c r="DV150" i="12"/>
  <c r="DS150" i="12"/>
  <c r="DU150" i="12"/>
  <c r="EE150" i="12"/>
  <c r="EB150" i="12"/>
  <c r="EI150" i="12"/>
  <c r="EM153" i="12"/>
  <c r="DW153" i="12"/>
  <c r="EK153" i="12"/>
  <c r="DV136" i="12"/>
  <c r="EJ136" i="12"/>
  <c r="EL136" i="12"/>
  <c r="DR136" i="12"/>
  <c r="DX136" i="12"/>
  <c r="EK147" i="12"/>
  <c r="EJ147" i="12"/>
  <c r="DR132" i="12"/>
  <c r="DV147" i="12"/>
  <c r="EI132" i="12"/>
  <c r="EL147" i="12"/>
  <c r="EF147" i="12"/>
  <c r="EN147" i="12"/>
  <c r="EO147" i="12"/>
  <c r="DP162" i="12"/>
  <c r="EI125" i="12"/>
  <c r="DU162" i="12"/>
  <c r="EF125" i="12"/>
  <c r="DX132" i="12"/>
  <c r="DP132" i="12"/>
  <c r="Y3" i="12"/>
  <c r="Y4" i="12" s="1"/>
  <c r="DY147" i="12"/>
  <c r="DW162" i="12"/>
  <c r="DP147" i="12"/>
  <c r="EB147" i="12"/>
  <c r="DW147" i="12"/>
  <c r="DZ147" i="12"/>
  <c r="DR147" i="12"/>
  <c r="DU147" i="12"/>
  <c r="EE125" i="12"/>
  <c r="DZ132" i="12"/>
  <c r="DS162" i="12"/>
  <c r="EH162" i="12"/>
  <c r="DS147" i="12"/>
  <c r="EC147" i="12"/>
  <c r="EA147" i="12"/>
  <c r="EE147" i="12"/>
  <c r="EP147" i="12"/>
  <c r="EM147" i="12"/>
  <c r="EO162" i="12"/>
  <c r="EI162" i="12"/>
  <c r="EG147" i="12"/>
  <c r="EI147" i="12"/>
  <c r="DX147" i="12"/>
  <c r="EH147" i="12"/>
  <c r="DT147" i="12"/>
  <c r="DY132" i="12"/>
  <c r="DX171" i="12"/>
  <c r="EB171" i="12"/>
  <c r="EO132" i="12"/>
  <c r="DV154" i="12"/>
  <c r="DR171" i="12"/>
  <c r="DU171" i="12"/>
  <c r="EP171" i="12"/>
  <c r="DQ171" i="12"/>
  <c r="DU168" i="12"/>
  <c r="EH168" i="12"/>
  <c r="DV168" i="12"/>
  <c r="DX168" i="12"/>
  <c r="DP168" i="12"/>
  <c r="EG168" i="12"/>
  <c r="EI179" i="12"/>
  <c r="DU156" i="12"/>
  <c r="DV152" i="12"/>
  <c r="EJ171" i="12"/>
  <c r="DP171" i="12"/>
  <c r="EE171" i="12"/>
  <c r="DU154" i="12"/>
  <c r="DT149" i="12"/>
  <c r="EN172" i="12"/>
  <c r="EN156" i="12"/>
  <c r="DX154" i="12"/>
  <c r="EG171" i="12"/>
  <c r="EA171" i="12"/>
  <c r="EO171" i="12"/>
  <c r="DT171" i="12"/>
  <c r="EB168" i="12"/>
  <c r="EA168" i="12"/>
  <c r="DY168" i="12"/>
  <c r="DS168" i="12"/>
  <c r="EK163" i="12"/>
  <c r="EM168" i="12"/>
  <c r="EJ168" i="12"/>
  <c r="DT168" i="12"/>
  <c r="DX179" i="12"/>
  <c r="EM162" i="12"/>
  <c r="EK162" i="12"/>
  <c r="DR162" i="12"/>
  <c r="DW168" i="12"/>
  <c r="EE168" i="12"/>
  <c r="EK168" i="12"/>
  <c r="EC168" i="12"/>
  <c r="EL168" i="12"/>
  <c r="DR168" i="12"/>
  <c r="DU179" i="12"/>
  <c r="EM125" i="12"/>
  <c r="EL125" i="12"/>
  <c r="DP163" i="12"/>
  <c r="EJ162" i="12"/>
  <c r="DY162" i="12"/>
  <c r="DX162" i="12"/>
  <c r="DQ168" i="12"/>
  <c r="DZ168" i="12"/>
  <c r="EO168" i="12"/>
  <c r="EP168" i="12"/>
  <c r="EI168" i="12"/>
  <c r="EF168" i="12"/>
  <c r="DY179" i="12"/>
  <c r="DQ125" i="12"/>
  <c r="EE172" i="12"/>
  <c r="EE174" i="12"/>
  <c r="DY174" i="12"/>
  <c r="EM156" i="12"/>
  <c r="EI154" i="12"/>
  <c r="EM171" i="12"/>
  <c r="EF171" i="12"/>
  <c r="DY171" i="12"/>
  <c r="DZ171" i="12"/>
  <c r="EK171" i="12"/>
  <c r="EH171" i="12"/>
  <c r="EE153" i="12"/>
  <c r="EO153" i="12"/>
  <c r="EL153" i="12"/>
  <c r="DR153" i="12"/>
  <c r="DX153" i="12"/>
  <c r="DQ153" i="12"/>
  <c r="EB153" i="12"/>
  <c r="DR174" i="12"/>
  <c r="DS172" i="12"/>
  <c r="EP174" i="12"/>
  <c r="EJ152" i="12"/>
  <c r="EL154" i="12"/>
  <c r="EC154" i="12"/>
  <c r="DV171" i="12"/>
  <c r="DS171" i="12"/>
  <c r="EL171" i="12"/>
  <c r="EI171" i="12"/>
  <c r="EN171" i="12"/>
  <c r="DW171" i="12"/>
  <c r="DT153" i="12"/>
  <c r="EJ153" i="12"/>
  <c r="DP153" i="12"/>
  <c r="EP153" i="12"/>
  <c r="DV153" i="12"/>
  <c r="EL179" i="12"/>
  <c r="EF151" i="12"/>
  <c r="DT179" i="12"/>
  <c r="DQ179" i="12"/>
  <c r="EA151" i="12"/>
  <c r="EL174" i="12"/>
  <c r="EB174" i="12"/>
  <c r="DU174" i="12"/>
  <c r="EH174" i="12"/>
  <c r="EA174" i="12"/>
  <c r="DP174" i="12"/>
  <c r="EG174" i="12"/>
  <c r="EO174" i="12"/>
  <c r="EI174" i="12"/>
  <c r="EJ174" i="12"/>
  <c r="DZ174" i="12"/>
  <c r="DX174" i="12"/>
  <c r="DS174" i="12"/>
  <c r="DQ174" i="12"/>
  <c r="EM174" i="12"/>
  <c r="EN174" i="12"/>
  <c r="DW174" i="12"/>
  <c r="EC174" i="12"/>
  <c r="DT174" i="12"/>
  <c r="DS125" i="12"/>
  <c r="EK125" i="12"/>
  <c r="DU125" i="12"/>
  <c r="DW132" i="12"/>
  <c r="EC132" i="12"/>
  <c r="EG132" i="12"/>
  <c r="DT125" i="12"/>
  <c r="DX125" i="12"/>
  <c r="EO125" i="12"/>
  <c r="EG125" i="12"/>
  <c r="EP132" i="12"/>
  <c r="EA132" i="12"/>
  <c r="EL132" i="12"/>
  <c r="EL173" i="12"/>
  <c r="DT162" i="12"/>
  <c r="EB162" i="12"/>
  <c r="EC162" i="12"/>
  <c r="EF162" i="12"/>
  <c r="DV162" i="12"/>
  <c r="EL162" i="12"/>
  <c r="EA125" i="12"/>
  <c r="EJ125" i="12"/>
  <c r="DY125" i="12"/>
  <c r="DR125" i="12"/>
  <c r="DZ125" i="12"/>
  <c r="DP125" i="12"/>
  <c r="DV125" i="12"/>
  <c r="DS132" i="12"/>
  <c r="EN132" i="12"/>
  <c r="DQ132" i="12"/>
  <c r="EJ132" i="12"/>
  <c r="EM132" i="12"/>
  <c r="EE132" i="12"/>
  <c r="EH132" i="12"/>
  <c r="DW173" i="12"/>
  <c r="DZ173" i="12"/>
  <c r="EN173" i="12"/>
  <c r="DQ162" i="12"/>
  <c r="EG162" i="12"/>
  <c r="DZ162" i="12"/>
  <c r="EP162" i="12"/>
  <c r="EN162" i="12"/>
  <c r="EE162" i="12"/>
  <c r="EP125" i="12"/>
  <c r="EH125" i="12"/>
  <c r="EC125" i="12"/>
  <c r="EN125" i="12"/>
  <c r="EB125" i="12"/>
  <c r="DU132" i="12"/>
  <c r="EK132" i="12"/>
  <c r="DV132" i="12"/>
  <c r="EF132" i="12"/>
  <c r="EB132" i="12"/>
  <c r="DU173" i="12"/>
  <c r="EE173" i="12"/>
  <c r="EL151" i="12"/>
  <c r="EP163" i="12"/>
  <c r="EO163" i="12"/>
  <c r="DW179" i="12"/>
  <c r="EB179" i="12"/>
  <c r="DZ179" i="12"/>
  <c r="DR179" i="12"/>
  <c r="EK179" i="12"/>
  <c r="DV179" i="12"/>
  <c r="EC179" i="12"/>
  <c r="EE179" i="12"/>
  <c r="EG179" i="12"/>
  <c r="EM151" i="12"/>
  <c r="EP151" i="12"/>
  <c r="EE163" i="12"/>
  <c r="EC163" i="12"/>
  <c r="EF179" i="12"/>
  <c r="EO179" i="12"/>
  <c r="DS179" i="12"/>
  <c r="EG160" i="12"/>
  <c r="DP179" i="12"/>
  <c r="EA179" i="12"/>
  <c r="EJ179" i="12"/>
  <c r="EP179" i="12"/>
  <c r="EM179" i="12"/>
  <c r="EH179" i="12"/>
  <c r="DY151" i="12"/>
  <c r="EN151" i="12"/>
  <c r="DV163" i="12"/>
  <c r="DP152" i="12"/>
  <c r="DZ154" i="12"/>
  <c r="DQ154" i="12"/>
  <c r="DS154" i="12"/>
  <c r="EF154" i="12"/>
  <c r="EJ154" i="12"/>
  <c r="EH154" i="12"/>
  <c r="DV149" i="12"/>
  <c r="DP149" i="12"/>
  <c r="EM172" i="12"/>
  <c r="EG172" i="12"/>
  <c r="EH156" i="12"/>
  <c r="DR156" i="12"/>
  <c r="EL152" i="12"/>
  <c r="DU152" i="12"/>
  <c r="DT143" i="12"/>
  <c r="EG154" i="12"/>
  <c r="EB154" i="12"/>
  <c r="EN154" i="12"/>
  <c r="DT154" i="12"/>
  <c r="EO154" i="12"/>
  <c r="EA154" i="12"/>
  <c r="DY154" i="12"/>
  <c r="DY149" i="12"/>
  <c r="EO149" i="12"/>
  <c r="EA173" i="12"/>
  <c r="EK173" i="12"/>
  <c r="EJ173" i="12"/>
  <c r="EA133" i="12"/>
  <c r="DY172" i="12"/>
  <c r="EI156" i="12"/>
  <c r="DZ152" i="12"/>
  <c r="EE152" i="12"/>
  <c r="DV143" i="12"/>
  <c r="EK154" i="12"/>
  <c r="EM154" i="12"/>
  <c r="DR154" i="12"/>
  <c r="DP154" i="12"/>
  <c r="DW154" i="12"/>
  <c r="EP154" i="12"/>
  <c r="EN149" i="12"/>
  <c r="DS173" i="12"/>
  <c r="EG173" i="12"/>
  <c r="DV173" i="12"/>
  <c r="EO173" i="12"/>
  <c r="DP160" i="12"/>
  <c r="EK151" i="12"/>
  <c r="DV151" i="12"/>
  <c r="DQ151" i="12"/>
  <c r="DP151" i="12"/>
  <c r="DZ151" i="12"/>
  <c r="DS151" i="12"/>
  <c r="EG151" i="12"/>
  <c r="EI163" i="12"/>
  <c r="DX163" i="12"/>
  <c r="EM163" i="12"/>
  <c r="EN163" i="12"/>
  <c r="DS163" i="12"/>
  <c r="EJ163" i="12"/>
  <c r="EB173" i="12"/>
  <c r="DY173" i="12"/>
  <c r="DT173" i="12"/>
  <c r="EH173" i="12"/>
  <c r="EI173" i="12"/>
  <c r="EP173" i="12"/>
  <c r="EA160" i="12"/>
  <c r="EH160" i="12"/>
  <c r="DU151" i="12"/>
  <c r="EO151" i="12"/>
  <c r="DW151" i="12"/>
  <c r="EH151" i="12"/>
  <c r="EE151" i="12"/>
  <c r="DT151" i="12"/>
  <c r="DU163" i="12"/>
  <c r="EL163" i="12"/>
  <c r="EG163" i="12"/>
  <c r="EA163" i="12"/>
  <c r="DT163" i="12"/>
  <c r="EH163" i="12"/>
  <c r="EO160" i="12"/>
  <c r="EC160" i="12"/>
  <c r="EB151" i="12"/>
  <c r="EI151" i="12"/>
  <c r="DR151" i="12"/>
  <c r="EJ151" i="12"/>
  <c r="DX151" i="12"/>
  <c r="DY163" i="12"/>
  <c r="DR163" i="12"/>
  <c r="EB163" i="12"/>
  <c r="DZ163" i="12"/>
  <c r="DQ163" i="12"/>
  <c r="DW163" i="12"/>
  <c r="DX173" i="12"/>
  <c r="DQ173" i="12"/>
  <c r="EC173" i="12"/>
  <c r="EF173" i="12"/>
  <c r="DP173" i="12"/>
  <c r="DR173" i="12"/>
  <c r="DV172" i="12"/>
  <c r="EA152" i="12"/>
  <c r="EG152" i="12"/>
  <c r="EP152" i="12"/>
  <c r="DY152" i="12"/>
  <c r="DT152" i="12"/>
  <c r="DW152" i="12"/>
  <c r="EM143" i="12"/>
  <c r="DQ149" i="12"/>
  <c r="EM149" i="12"/>
  <c r="EK149" i="12"/>
  <c r="DZ149" i="12"/>
  <c r="EH149" i="12"/>
  <c r="EB149" i="12"/>
  <c r="EF149" i="12"/>
  <c r="EJ133" i="12"/>
  <c r="EC172" i="12"/>
  <c r="DP172" i="12"/>
  <c r="EI172" i="12"/>
  <c r="EB172" i="12"/>
  <c r="EK172" i="12"/>
  <c r="DQ156" i="12"/>
  <c r="DY156" i="12"/>
  <c r="DP156" i="12"/>
  <c r="EH172" i="12"/>
  <c r="EJ172" i="12"/>
  <c r="DX172" i="12"/>
  <c r="EP172" i="12"/>
  <c r="EO172" i="12"/>
  <c r="DT172" i="12"/>
  <c r="DR172" i="12"/>
  <c r="DX156" i="12"/>
  <c r="EK156" i="12"/>
  <c r="DS156" i="12"/>
  <c r="EP156" i="12"/>
  <c r="EG156" i="12"/>
  <c r="DV156" i="12"/>
  <c r="EA156" i="12"/>
  <c r="EM152" i="12"/>
  <c r="EO152" i="12"/>
  <c r="EH152" i="12"/>
  <c r="DS152" i="12"/>
  <c r="EI152" i="12"/>
  <c r="EC152" i="12"/>
  <c r="EE143" i="12"/>
  <c r="EP143" i="12"/>
  <c r="DW149" i="12"/>
  <c r="EJ149" i="12"/>
  <c r="EI149" i="12"/>
  <c r="DX149" i="12"/>
  <c r="EP149" i="12"/>
  <c r="EC149" i="12"/>
  <c r="DS149" i="12"/>
  <c r="DQ133" i="12"/>
  <c r="EC156" i="12"/>
  <c r="EJ156" i="12"/>
  <c r="DZ156" i="12"/>
  <c r="DW172" i="12"/>
  <c r="DZ172" i="12"/>
  <c r="EL172" i="12"/>
  <c r="DQ172" i="12"/>
  <c r="DU172" i="12"/>
  <c r="EA172" i="12"/>
  <c r="EB156" i="12"/>
  <c r="EE156" i="12"/>
  <c r="DT156" i="12"/>
  <c r="EL156" i="12"/>
  <c r="EO156" i="12"/>
  <c r="EF156" i="12"/>
  <c r="EK152" i="12"/>
  <c r="EB152" i="12"/>
  <c r="DR152" i="12"/>
  <c r="DX152" i="12"/>
  <c r="EN152" i="12"/>
  <c r="DQ152" i="12"/>
  <c r="EC143" i="12"/>
  <c r="EF143" i="12"/>
  <c r="EL149" i="12"/>
  <c r="EA149" i="12"/>
  <c r="EE149" i="12"/>
  <c r="DR149" i="12"/>
  <c r="EG149" i="12"/>
  <c r="EC133" i="12"/>
  <c r="EN157" i="12"/>
  <c r="DT176" i="12"/>
  <c r="EP160" i="12"/>
  <c r="DZ160" i="12"/>
  <c r="EB160" i="12"/>
  <c r="EN160" i="12"/>
  <c r="EL160" i="12"/>
  <c r="DS160" i="12"/>
  <c r="DR133" i="12"/>
  <c r="DW133" i="12"/>
  <c r="DY176" i="12"/>
  <c r="EJ157" i="12"/>
  <c r="EG175" i="12"/>
  <c r="EO157" i="12"/>
  <c r="EI175" i="12"/>
  <c r="EE157" i="12"/>
  <c r="DV175" i="12"/>
  <c r="EB176" i="12"/>
  <c r="DP176" i="12"/>
  <c r="DP157" i="12"/>
  <c r="EK175" i="12"/>
  <c r="EN175" i="12"/>
  <c r="EE176" i="12"/>
  <c r="DR157" i="12"/>
  <c r="DQ157" i="12"/>
  <c r="EM175" i="12"/>
  <c r="EC176" i="12"/>
  <c r="EG176" i="12"/>
  <c r="EP157" i="12"/>
  <c r="DZ157" i="12"/>
  <c r="EL175" i="12"/>
  <c r="EJ175" i="12"/>
  <c r="EA175" i="12"/>
  <c r="EL176" i="12"/>
  <c r="DX176" i="12"/>
  <c r="DQ176" i="12"/>
  <c r="DY157" i="12"/>
  <c r="EM157" i="12"/>
  <c r="DU157" i="12"/>
  <c r="DS157" i="12"/>
  <c r="EJ160" i="12"/>
  <c r="DV160" i="12"/>
  <c r="EM160" i="12"/>
  <c r="DW160" i="12"/>
  <c r="DX160" i="12"/>
  <c r="DQ160" i="12"/>
  <c r="DT160" i="12"/>
  <c r="DY175" i="12"/>
  <c r="DS175" i="12"/>
  <c r="DX175" i="12"/>
  <c r="EE175" i="12"/>
  <c r="DT175" i="12"/>
  <c r="DU175" i="12"/>
  <c r="EB175" i="12"/>
  <c r="EM176" i="12"/>
  <c r="EP176" i="12"/>
  <c r="EA176" i="12"/>
  <c r="EH176" i="12"/>
  <c r="EF176" i="12"/>
  <c r="DU176" i="12"/>
  <c r="EB157" i="12"/>
  <c r="DW157" i="12"/>
  <c r="EL157" i="12"/>
  <c r="EC157" i="12"/>
  <c r="EO175" i="12"/>
  <c r="EH175" i="12"/>
  <c r="DW175" i="12"/>
  <c r="EN176" i="12"/>
  <c r="EK176" i="12"/>
  <c r="EO176" i="12"/>
  <c r="DS176" i="12"/>
  <c r="EH157" i="12"/>
  <c r="EG157" i="12"/>
  <c r="DV157" i="12"/>
  <c r="EI157" i="12"/>
  <c r="EK157" i="12"/>
  <c r="DX157" i="12"/>
  <c r="DT157" i="12"/>
  <c r="EF157" i="12"/>
  <c r="DR160" i="12"/>
  <c r="EK160" i="12"/>
  <c r="DY160" i="12"/>
  <c r="EI160" i="12"/>
  <c r="EE160" i="12"/>
  <c r="EF160" i="12"/>
  <c r="DP175" i="12"/>
  <c r="DZ175" i="12"/>
  <c r="EF175" i="12"/>
  <c r="DQ175" i="12"/>
  <c r="EC175" i="12"/>
  <c r="DR175" i="12"/>
  <c r="DZ176" i="12"/>
  <c r="DW176" i="12"/>
  <c r="DR176" i="12"/>
  <c r="DV176" i="12"/>
  <c r="EJ176" i="12"/>
  <c r="DY143" i="12"/>
  <c r="DW143" i="12"/>
  <c r="DZ143" i="12"/>
  <c r="DS143" i="12"/>
  <c r="EO143" i="12"/>
  <c r="DQ143" i="12"/>
  <c r="EN133" i="12"/>
  <c r="EO133" i="12"/>
  <c r="DZ133" i="12"/>
  <c r="DS133" i="12"/>
  <c r="EK133" i="12"/>
  <c r="EM133" i="12"/>
  <c r="EP133" i="12"/>
  <c r="DR143" i="12"/>
  <c r="EK143" i="12"/>
  <c r="DU143" i="12"/>
  <c r="EI143" i="12"/>
  <c r="EA143" i="12"/>
  <c r="EL143" i="12"/>
  <c r="EF133" i="12"/>
  <c r="EH133" i="12"/>
  <c r="EI133" i="12"/>
  <c r="DY133" i="12"/>
  <c r="DP133" i="12"/>
  <c r="EE133" i="12"/>
  <c r="DX133" i="12"/>
  <c r="EH143" i="12"/>
  <c r="EB143" i="12"/>
  <c r="EG143" i="12"/>
  <c r="DP143" i="12"/>
  <c r="EN143" i="12"/>
  <c r="EJ143" i="12"/>
  <c r="DU133" i="12"/>
  <c r="EB133" i="12"/>
  <c r="EL133" i="12"/>
  <c r="DT133" i="12"/>
  <c r="EG133" i="12"/>
  <c r="CE37" i="12"/>
  <c r="CJ20" i="12" s="1"/>
  <c r="CM20" i="12" s="1"/>
  <c r="CI22" i="12"/>
  <c r="CJ16" i="12" s="1"/>
  <c r="CM16" i="12" s="1"/>
  <c r="AQ185" i="12"/>
  <c r="BU185" i="12"/>
  <c r="AY77" i="12"/>
  <c r="AA48" i="12"/>
  <c r="Y103" i="12"/>
  <c r="DO46" i="12"/>
  <c r="DR46" i="12" s="1"/>
  <c r="BA79" i="12"/>
  <c r="BB79" i="12"/>
  <c r="BE79" i="12"/>
  <c r="AZ79" i="12"/>
  <c r="DY31" i="12"/>
  <c r="EB31" i="12" s="1"/>
  <c r="AY58" i="12"/>
  <c r="AO33" i="12"/>
  <c r="AM88" i="12"/>
  <c r="AF174" i="12" s="1"/>
  <c r="AH46" i="12"/>
  <c r="AY80" i="12"/>
  <c r="AF101" i="12"/>
  <c r="DT44" i="12"/>
  <c r="DW44" i="12" s="1"/>
  <c r="Y73" i="12"/>
  <c r="AF139" i="12" s="1"/>
  <c r="AA18" i="12"/>
  <c r="DO16" i="12"/>
  <c r="DR16" i="12" s="1"/>
  <c r="AY23" i="12"/>
  <c r="DO29" i="12"/>
  <c r="DR29" i="12" s="1"/>
  <c r="Y86" i="12"/>
  <c r="AF162" i="12" s="1"/>
  <c r="AA31" i="12"/>
  <c r="AY46" i="12"/>
  <c r="DY15" i="12"/>
  <c r="EB15" i="12" s="1"/>
  <c r="AM72" i="12"/>
  <c r="AF146" i="12" s="1"/>
  <c r="AY30" i="12"/>
  <c r="AO17" i="12"/>
  <c r="AH17" i="12"/>
  <c r="AY26" i="12"/>
  <c r="AF72" i="12"/>
  <c r="AF142" i="12" s="1"/>
  <c r="DT15" i="12"/>
  <c r="DW15" i="12" s="1"/>
  <c r="BA74" i="12"/>
  <c r="AZ74" i="12"/>
  <c r="BE74" i="12"/>
  <c r="BB74" i="12"/>
  <c r="AH23" i="12"/>
  <c r="DT21" i="12"/>
  <c r="DW21" i="12" s="1"/>
  <c r="AF78" i="12"/>
  <c r="AF153" i="12" s="1"/>
  <c r="AY37" i="12"/>
  <c r="AF74" i="12"/>
  <c r="AF144" i="12" s="1"/>
  <c r="AH19" i="12"/>
  <c r="AY28" i="12"/>
  <c r="DT17" i="12"/>
  <c r="DW17" i="12" s="1"/>
  <c r="Y85" i="12"/>
  <c r="AF161" i="12" s="1"/>
  <c r="AA30" i="12"/>
  <c r="DO28" i="12"/>
  <c r="DR28" i="12" s="1"/>
  <c r="AY45" i="12"/>
  <c r="AM73" i="12"/>
  <c r="AF147" i="12" s="1"/>
  <c r="DY16" i="12"/>
  <c r="EB16" i="12" s="1"/>
  <c r="AO18" i="12"/>
  <c r="AY31" i="12"/>
  <c r="DT16" i="12"/>
  <c r="DW16" i="12" s="1"/>
  <c r="AH18" i="12"/>
  <c r="AF73" i="12"/>
  <c r="AF143" i="12" s="1"/>
  <c r="AY27" i="12"/>
  <c r="AF64" i="12"/>
  <c r="AF129" i="12" s="1"/>
  <c r="DT7" i="12"/>
  <c r="DW7" i="12" s="1"/>
  <c r="AY13" i="12"/>
  <c r="AH9" i="12"/>
  <c r="AM71" i="12"/>
  <c r="AF145" i="12" s="1"/>
  <c r="DY14" i="12"/>
  <c r="EB14" i="12" s="1"/>
  <c r="AO16" i="12"/>
  <c r="AY29" i="12"/>
  <c r="AF85" i="12"/>
  <c r="AF166" i="12" s="1"/>
  <c r="AY50" i="12"/>
  <c r="AH30" i="12"/>
  <c r="DT28" i="12"/>
  <c r="DW28" i="12" s="1"/>
  <c r="AY68" i="12"/>
  <c r="DT39" i="12"/>
  <c r="DW39" i="12" s="1"/>
  <c r="AH41" i="12"/>
  <c r="AF96" i="12"/>
  <c r="AF184" i="12" s="1"/>
  <c r="DO47" i="12"/>
  <c r="DR47" i="12" s="1"/>
  <c r="Y104" i="12"/>
  <c r="AA49" i="12"/>
  <c r="AY78" i="12"/>
  <c r="Y88" i="12"/>
  <c r="AF164" i="12" s="1"/>
  <c r="DO31" i="12"/>
  <c r="DR31" i="12" s="1"/>
  <c r="AY48" i="12"/>
  <c r="AA33" i="12"/>
  <c r="AH31" i="12"/>
  <c r="AF86" i="12"/>
  <c r="AF167" i="12" s="1"/>
  <c r="AY51" i="12"/>
  <c r="DT29" i="12"/>
  <c r="DW29" i="12" s="1"/>
  <c r="AA38" i="12"/>
  <c r="AY60" i="12"/>
  <c r="DO36" i="12"/>
  <c r="DR36" i="12" s="1"/>
  <c r="Y93" i="12"/>
  <c r="AF176" i="12" s="1"/>
  <c r="AH38" i="12"/>
  <c r="AY65" i="12"/>
  <c r="DT36" i="12"/>
  <c r="DW36" i="12" s="1"/>
  <c r="AF93" i="12"/>
  <c r="AF181" i="12" s="1"/>
  <c r="AA10" i="12"/>
  <c r="AY10" i="12"/>
  <c r="DO8" i="12"/>
  <c r="DR8" i="12" s="1"/>
  <c r="Y65" i="12"/>
  <c r="AF126" i="12" s="1"/>
  <c r="AY25" i="12"/>
  <c r="DT14" i="12"/>
  <c r="DW14" i="12" s="1"/>
  <c r="AF71" i="12"/>
  <c r="AF141" i="12" s="1"/>
  <c r="AH16" i="12"/>
  <c r="Y66" i="12"/>
  <c r="AF127" i="12" s="1"/>
  <c r="AY11" i="12"/>
  <c r="DO9" i="12"/>
  <c r="DR9" i="12" s="1"/>
  <c r="AA11" i="12"/>
  <c r="AA32" i="12"/>
  <c r="AY47" i="12"/>
  <c r="DO30" i="12"/>
  <c r="DR30" i="12" s="1"/>
  <c r="Y87" i="12"/>
  <c r="AF163" i="12" s="1"/>
  <c r="AO11" i="12"/>
  <c r="AY19" i="12"/>
  <c r="AM66" i="12"/>
  <c r="AF135" i="12" s="1"/>
  <c r="DY9" i="12"/>
  <c r="EB9" i="12" s="1"/>
  <c r="AY41" i="12"/>
  <c r="DY21" i="12"/>
  <c r="EB21" i="12" s="1"/>
  <c r="AO23" i="12"/>
  <c r="AM78" i="12"/>
  <c r="AF157" i="12" s="1"/>
  <c r="AY15" i="12"/>
  <c r="AH11" i="12"/>
  <c r="AF66" i="12"/>
  <c r="AF131" i="12" s="1"/>
  <c r="DT9" i="12"/>
  <c r="DW9" i="12" s="1"/>
  <c r="AF79" i="12"/>
  <c r="AF154" i="12" s="1"/>
  <c r="AH24" i="12"/>
  <c r="DT22" i="12"/>
  <c r="DW22" i="12" s="1"/>
  <c r="AY38" i="12"/>
  <c r="AY88" i="12"/>
  <c r="DY47" i="12"/>
  <c r="EB47" i="12" s="1"/>
  <c r="AO49" i="12"/>
  <c r="AM104" i="12"/>
  <c r="DO23" i="12"/>
  <c r="DR23" i="12" s="1"/>
  <c r="AY35" i="12"/>
  <c r="AA25" i="12"/>
  <c r="Y80" i="12"/>
  <c r="AF151" i="12" s="1"/>
  <c r="AY22" i="12"/>
  <c r="Y72" i="12"/>
  <c r="AF138" i="12" s="1"/>
  <c r="DO15" i="12"/>
  <c r="DR15" i="12" s="1"/>
  <c r="AA17" i="12"/>
  <c r="DO10" i="12"/>
  <c r="DR10" i="12" s="1"/>
  <c r="AY12" i="12"/>
  <c r="AA12" i="12"/>
  <c r="Y67" i="12"/>
  <c r="AF128" i="12" s="1"/>
  <c r="AY9" i="12"/>
  <c r="AA9" i="12"/>
  <c r="DO7" i="12"/>
  <c r="DR7" i="12" s="1"/>
  <c r="Y64" i="12"/>
  <c r="AF125" i="12" s="1"/>
  <c r="DY17" i="12"/>
  <c r="EB17" i="12" s="1"/>
  <c r="AM74" i="12"/>
  <c r="AF148" i="12" s="1"/>
  <c r="AY32" i="12"/>
  <c r="AO19" i="12"/>
  <c r="Y81" i="12"/>
  <c r="AF152" i="12" s="1"/>
  <c r="AA26" i="12"/>
  <c r="DO24" i="12"/>
  <c r="DR24" i="12" s="1"/>
  <c r="AY36" i="12"/>
  <c r="CI45" i="12"/>
  <c r="CJ25" i="12" s="1"/>
  <c r="AO97" i="12"/>
  <c r="AP42" i="12"/>
  <c r="EA40" i="12" s="1"/>
  <c r="EW86" i="12" s="1"/>
  <c r="DZ40" i="12"/>
  <c r="AN42" i="12"/>
  <c r="BA89" i="12"/>
  <c r="BB54" i="12"/>
  <c r="AZ54" i="12"/>
  <c r="BE54" i="12"/>
  <c r="BA54" i="12"/>
  <c r="BE69" i="12"/>
  <c r="BB69" i="12"/>
  <c r="AZ69" i="12"/>
  <c r="BA69" i="12"/>
  <c r="BU175" i="12"/>
  <c r="AQ175" i="12"/>
  <c r="AY85" i="12"/>
  <c r="AM101" i="12"/>
  <c r="DY44" i="12"/>
  <c r="EB44" i="12" s="1"/>
  <c r="AO46" i="12"/>
  <c r="AY67" i="12"/>
  <c r="DT38" i="12"/>
  <c r="DW38" i="12" s="1"/>
  <c r="AH40" i="12"/>
  <c r="AF95" i="12"/>
  <c r="AF183" i="12" s="1"/>
  <c r="DO45" i="12"/>
  <c r="DR45" i="12" s="1"/>
  <c r="Y102" i="12"/>
  <c r="AY76" i="12"/>
  <c r="AA47" i="12"/>
  <c r="AO10" i="12"/>
  <c r="AY18" i="12"/>
  <c r="AM65" i="12"/>
  <c r="AF134" i="12" s="1"/>
  <c r="DY8" i="12"/>
  <c r="EB8" i="12" s="1"/>
  <c r="AM85" i="12"/>
  <c r="AF171" i="12" s="1"/>
  <c r="AO30" i="12"/>
  <c r="AY55" i="12"/>
  <c r="DY28" i="12"/>
  <c r="EB28" i="12" s="1"/>
  <c r="BB84" i="12"/>
  <c r="BA84" i="12"/>
  <c r="AZ84" i="12"/>
  <c r="BE84" i="12"/>
  <c r="AF102" i="12"/>
  <c r="DT45" i="12"/>
  <c r="DW45" i="12" s="1"/>
  <c r="AH47" i="12"/>
  <c r="AY81" i="12"/>
  <c r="AM86" i="12"/>
  <c r="AF172" i="12" s="1"/>
  <c r="DY29" i="12"/>
  <c r="EB29" i="12" s="1"/>
  <c r="AO31" i="12"/>
  <c r="AY56" i="12"/>
  <c r="AM95" i="12"/>
  <c r="AF188" i="12" s="1"/>
  <c r="AO40" i="12"/>
  <c r="AY72" i="12"/>
  <c r="DY38" i="12"/>
  <c r="EB38" i="12" s="1"/>
  <c r="AH26" i="12"/>
  <c r="AF81" i="12"/>
  <c r="AF156" i="12" s="1"/>
  <c r="DT24" i="12"/>
  <c r="DW24" i="12" s="1"/>
  <c r="AY40" i="12"/>
  <c r="AF80" i="12"/>
  <c r="AF155" i="12" s="1"/>
  <c r="AY39" i="12"/>
  <c r="DT23" i="12"/>
  <c r="DW23" i="12" s="1"/>
  <c r="AH25" i="12"/>
  <c r="AY17" i="12"/>
  <c r="AM64" i="12"/>
  <c r="AF133" i="12" s="1"/>
  <c r="AO9" i="12"/>
  <c r="DY7" i="12"/>
  <c r="EB7" i="12" s="1"/>
  <c r="Y101" i="12"/>
  <c r="AA46" i="12"/>
  <c r="AY75" i="12"/>
  <c r="DO44" i="12"/>
  <c r="DR44" i="12" s="1"/>
  <c r="AY52" i="12"/>
  <c r="AH32" i="12"/>
  <c r="AF87" i="12"/>
  <c r="AF168" i="12" s="1"/>
  <c r="DT30" i="12"/>
  <c r="DW30" i="12" s="1"/>
  <c r="AY73" i="12"/>
  <c r="DY39" i="12"/>
  <c r="EB39" i="12" s="1"/>
  <c r="AO41" i="12"/>
  <c r="AM96" i="12"/>
  <c r="AF189" i="12" s="1"/>
  <c r="Y79" i="12"/>
  <c r="AF150" i="12" s="1"/>
  <c r="DO22" i="12"/>
  <c r="DR22" i="12" s="1"/>
  <c r="AY34" i="12"/>
  <c r="AA24" i="12"/>
  <c r="DY46" i="12"/>
  <c r="EB46" i="12" s="1"/>
  <c r="AY87" i="12"/>
  <c r="AO48" i="12"/>
  <c r="AM103" i="12"/>
  <c r="AO26" i="12"/>
  <c r="AM81" i="12"/>
  <c r="AF160" i="12" s="1"/>
  <c r="DY24" i="12"/>
  <c r="EB24" i="12" s="1"/>
  <c r="AY44" i="12"/>
  <c r="AM80" i="12"/>
  <c r="AF159" i="12" s="1"/>
  <c r="AY43" i="12"/>
  <c r="DY23" i="12"/>
  <c r="EB23" i="12" s="1"/>
  <c r="AO25" i="12"/>
  <c r="AY83" i="12"/>
  <c r="AF104" i="12"/>
  <c r="AH49" i="12"/>
  <c r="DT47" i="12"/>
  <c r="DW47" i="12" s="1"/>
  <c r="DY37" i="12"/>
  <c r="EB37" i="12" s="1"/>
  <c r="AY71" i="12"/>
  <c r="AM94" i="12"/>
  <c r="AF187" i="12" s="1"/>
  <c r="AO39" i="12"/>
  <c r="Y96" i="12"/>
  <c r="AF179" i="12" s="1"/>
  <c r="DO39" i="12"/>
  <c r="DR39" i="12" s="1"/>
  <c r="AA41" i="12"/>
  <c r="AY63" i="12"/>
  <c r="AH39" i="12"/>
  <c r="DT37" i="12"/>
  <c r="DW37" i="12" s="1"/>
  <c r="AY66" i="12"/>
  <c r="AF94" i="12"/>
  <c r="AF182" i="12" s="1"/>
  <c r="DO38" i="12"/>
  <c r="DR38" i="12" s="1"/>
  <c r="AY62" i="12"/>
  <c r="AA40" i="12"/>
  <c r="Y95" i="12"/>
  <c r="AF178" i="12" s="1"/>
  <c r="AA39" i="12"/>
  <c r="Y94" i="12"/>
  <c r="AF177" i="12" s="1"/>
  <c r="AY61" i="12"/>
  <c r="DO37" i="12"/>
  <c r="DR37" i="12" s="1"/>
  <c r="AI42" i="12"/>
  <c r="AG42" i="12"/>
  <c r="DV40" i="12" s="1"/>
  <c r="EO86" i="12" s="1"/>
  <c r="AH97" i="12"/>
  <c r="DU40" i="12"/>
  <c r="AY14" i="12"/>
  <c r="DT8" i="12"/>
  <c r="DW8" i="12" s="1"/>
  <c r="AF65" i="12"/>
  <c r="AF130" i="12" s="1"/>
  <c r="AH10" i="12"/>
  <c r="AY86" i="12"/>
  <c r="AO47" i="12"/>
  <c r="DY45" i="12"/>
  <c r="EB45" i="12" s="1"/>
  <c r="AM102" i="12"/>
  <c r="AY42" i="12"/>
  <c r="AO24" i="12"/>
  <c r="DY22" i="12"/>
  <c r="EB22" i="12" s="1"/>
  <c r="AM79" i="12"/>
  <c r="AF158" i="12" s="1"/>
  <c r="AH33" i="12"/>
  <c r="DT31" i="12"/>
  <c r="DW31" i="12" s="1"/>
  <c r="AF88" i="12"/>
  <c r="AF169" i="12" s="1"/>
  <c r="AY53" i="12"/>
  <c r="AM87" i="12"/>
  <c r="AF173" i="12" s="1"/>
  <c r="AY57" i="12"/>
  <c r="DY30" i="12"/>
  <c r="EB30" i="12" s="1"/>
  <c r="AO32" i="12"/>
  <c r="DO21" i="12"/>
  <c r="DR21" i="12" s="1"/>
  <c r="AY33" i="12"/>
  <c r="AA23" i="12"/>
  <c r="Y78" i="12"/>
  <c r="AF149" i="12" s="1"/>
  <c r="AZ59" i="12"/>
  <c r="BE59" i="12"/>
  <c r="BB59" i="12"/>
  <c r="BA59" i="12"/>
  <c r="DT46" i="12"/>
  <c r="DW46" i="12" s="1"/>
  <c r="AY82" i="12"/>
  <c r="AF103" i="12"/>
  <c r="AH48" i="12"/>
  <c r="AA16" i="12"/>
  <c r="AY21" i="12"/>
  <c r="DO14" i="12"/>
  <c r="DR14" i="12" s="1"/>
  <c r="Y71" i="12"/>
  <c r="AF137" i="12" s="1"/>
  <c r="AM93" i="12"/>
  <c r="AF186" i="12" s="1"/>
  <c r="AY70" i="12"/>
  <c r="AO38" i="12"/>
  <c r="DY36" i="12"/>
  <c r="EB36" i="12" s="1"/>
  <c r="DY10" i="12"/>
  <c r="EB10" i="12" s="1"/>
  <c r="AO12" i="12"/>
  <c r="AM67" i="12"/>
  <c r="AF136" i="12" s="1"/>
  <c r="AY20" i="12"/>
  <c r="AA19" i="12"/>
  <c r="Y74" i="12"/>
  <c r="AF140" i="12" s="1"/>
  <c r="AY24" i="12"/>
  <c r="DO17" i="12"/>
  <c r="DR17" i="12" s="1"/>
  <c r="DT10" i="12"/>
  <c r="DW10" i="12" s="1"/>
  <c r="AF67" i="12"/>
  <c r="AF132" i="12" s="1"/>
  <c r="AY16" i="12"/>
  <c r="AH12" i="12"/>
  <c r="DP48" i="12"/>
  <c r="Z50" i="12"/>
  <c r="AB50" i="12"/>
  <c r="DQ48" i="12" s="1"/>
  <c r="EG105" i="12" s="1"/>
  <c r="AA105" i="12"/>
  <c r="DU48" i="12"/>
  <c r="AH105" i="12"/>
  <c r="AI50" i="12"/>
  <c r="AG50" i="12"/>
  <c r="DV48" i="12" s="1"/>
  <c r="EO105" i="12" s="1"/>
  <c r="AQ190" i="12"/>
  <c r="BU190" i="12"/>
  <c r="BU170" i="12" l="1"/>
  <c r="BE89" i="12"/>
  <c r="BB89" i="12"/>
  <c r="CG22" i="12"/>
  <c r="CJ15" i="12" s="1"/>
  <c r="CM15" i="12" s="1"/>
  <c r="AP50" i="12"/>
  <c r="EA48" i="12" s="1"/>
  <c r="EW105" i="12" s="1"/>
  <c r="AP34" i="12"/>
  <c r="EA32" i="12" s="1"/>
  <c r="EW67" i="12" s="1"/>
  <c r="CG29" i="12"/>
  <c r="CJ18" i="12" s="1"/>
  <c r="CE45" i="12"/>
  <c r="CJ23" i="12" s="1"/>
  <c r="CL23" i="12" s="1"/>
  <c r="AY64" i="12"/>
  <c r="BE64" i="12" s="1"/>
  <c r="CE22" i="12"/>
  <c r="CJ14" i="12" s="1"/>
  <c r="CL14" i="12" s="1"/>
  <c r="DU32" i="12"/>
  <c r="AG34" i="12"/>
  <c r="DV32" i="12" s="1"/>
  <c r="EO67" i="12" s="1"/>
  <c r="AO105" i="12"/>
  <c r="AP105" i="12" s="1"/>
  <c r="AO89" i="12"/>
  <c r="AN89" i="12" s="1"/>
  <c r="DP32" i="12"/>
  <c r="AI34" i="12"/>
  <c r="AN50" i="12"/>
  <c r="AN34" i="12"/>
  <c r="AA89" i="12"/>
  <c r="Z89" i="12" s="1"/>
  <c r="CG8" i="12"/>
  <c r="CJ9" i="12" s="1"/>
  <c r="CL9" i="12" s="1"/>
  <c r="DO32" i="12"/>
  <c r="DR32" i="12" s="1"/>
  <c r="CE15" i="12"/>
  <c r="CJ11" i="12" s="1"/>
  <c r="CL11" i="12" s="1"/>
  <c r="CI8" i="12"/>
  <c r="CJ10" i="12" s="1"/>
  <c r="CM10" i="12" s="1"/>
  <c r="Z34" i="12"/>
  <c r="CI15" i="12"/>
  <c r="CJ13" i="12" s="1"/>
  <c r="CL13" i="12" s="1"/>
  <c r="AY49" i="12"/>
  <c r="BF33" i="12" s="1"/>
  <c r="AA42" i="12"/>
  <c r="Y97" i="12"/>
  <c r="AF180" i="12" s="1"/>
  <c r="AJ170" i="12" s="1"/>
  <c r="Y89" i="12"/>
  <c r="AF165" i="12" s="1"/>
  <c r="BB64" i="12"/>
  <c r="EI123" i="12"/>
  <c r="EI120" i="12" s="1"/>
  <c r="EL123" i="12"/>
  <c r="CK146" i="12" s="1"/>
  <c r="EN123" i="12"/>
  <c r="EN120" i="12" s="1"/>
  <c r="EB123" i="12"/>
  <c r="EB120" i="12" s="1"/>
  <c r="EA123" i="12"/>
  <c r="EM123" i="12"/>
  <c r="EM120" i="12" s="1"/>
  <c r="DV123" i="12"/>
  <c r="DV120" i="12" s="1"/>
  <c r="EH123" i="12"/>
  <c r="EH120" i="12" s="1"/>
  <c r="DY123" i="12"/>
  <c r="CK134" i="12" s="1"/>
  <c r="EK123" i="12"/>
  <c r="CK145" i="12" s="1"/>
  <c r="EO123" i="12"/>
  <c r="EO120" i="12" s="1"/>
  <c r="DS123" i="12"/>
  <c r="CK128" i="12" s="1"/>
  <c r="DZ123" i="12"/>
  <c r="EE123" i="12"/>
  <c r="EE120" i="12" s="1"/>
  <c r="EC123" i="12"/>
  <c r="CK138" i="12" s="1"/>
  <c r="EP123" i="12"/>
  <c r="CK150" i="12" s="1"/>
  <c r="DW123" i="12"/>
  <c r="DW120" i="12" s="1"/>
  <c r="DQ123" i="12"/>
  <c r="DQ120" i="12" s="1"/>
  <c r="EJ123" i="12"/>
  <c r="EJ120" i="12" s="1"/>
  <c r="DP123" i="12"/>
  <c r="CK125" i="12" s="1"/>
  <c r="DX123" i="12"/>
  <c r="EF123" i="12"/>
  <c r="CK140" i="12" s="1"/>
  <c r="EG123" i="12"/>
  <c r="CK141" i="12" s="1"/>
  <c r="DU123" i="12"/>
  <c r="DU120" i="12" s="1"/>
  <c r="DT123" i="12"/>
  <c r="DR123" i="12"/>
  <c r="DR120" i="12" s="1"/>
  <c r="CM12" i="12"/>
  <c r="CL21" i="12"/>
  <c r="CL16" i="12"/>
  <c r="CL20" i="12"/>
  <c r="BC59" i="12"/>
  <c r="BK59" i="12" s="1"/>
  <c r="BC69" i="12"/>
  <c r="BK69" i="12" s="1"/>
  <c r="BC84" i="12"/>
  <c r="BK84" i="12" s="1"/>
  <c r="BC54" i="12"/>
  <c r="BK54" i="12" s="1"/>
  <c r="BF79" i="12"/>
  <c r="BH79" i="12" s="1"/>
  <c r="BC74" i="12"/>
  <c r="BD74" i="12" s="1"/>
  <c r="BC79" i="12"/>
  <c r="CL24" i="12"/>
  <c r="CM24" i="12"/>
  <c r="BV190" i="12"/>
  <c r="AB105" i="12"/>
  <c r="Z105" i="12"/>
  <c r="BA16" i="12"/>
  <c r="BB16" i="12"/>
  <c r="BE16" i="12"/>
  <c r="AZ16" i="12"/>
  <c r="BU136" i="12"/>
  <c r="AQ136" i="12"/>
  <c r="AO93" i="12"/>
  <c r="AN38" i="12"/>
  <c r="AP38" i="12"/>
  <c r="DZ36" i="12"/>
  <c r="BE82" i="12"/>
  <c r="BA82" i="12"/>
  <c r="AZ82" i="12"/>
  <c r="BB82" i="12"/>
  <c r="BF82" i="12"/>
  <c r="AZ33" i="12"/>
  <c r="BB33" i="12"/>
  <c r="BA33" i="12"/>
  <c r="BE33" i="12"/>
  <c r="BB57" i="12"/>
  <c r="AZ57" i="12"/>
  <c r="BA57" i="12"/>
  <c r="BE57" i="12"/>
  <c r="DZ22" i="12"/>
  <c r="AN24" i="12"/>
  <c r="AP24" i="12"/>
  <c r="AO79" i="12"/>
  <c r="AQ130" i="12"/>
  <c r="BU130" i="12"/>
  <c r="Z39" i="12"/>
  <c r="DP37" i="12"/>
  <c r="AA94" i="12"/>
  <c r="AB39" i="12"/>
  <c r="BE71" i="12"/>
  <c r="BA71" i="12"/>
  <c r="AZ71" i="12"/>
  <c r="BB71" i="12"/>
  <c r="BF71" i="12"/>
  <c r="AP48" i="12"/>
  <c r="DZ46" i="12"/>
  <c r="AO103" i="12"/>
  <c r="AN48" i="12"/>
  <c r="DP22" i="12"/>
  <c r="Z24" i="12"/>
  <c r="AB24" i="12"/>
  <c r="AA79" i="12"/>
  <c r="AQ189" i="12"/>
  <c r="BU189" i="12"/>
  <c r="AJ189" i="12"/>
  <c r="BE52" i="12"/>
  <c r="BB52" i="12"/>
  <c r="AZ52" i="12"/>
  <c r="BA52" i="12"/>
  <c r="AZ75" i="12"/>
  <c r="BB75" i="12"/>
  <c r="BA75" i="12"/>
  <c r="BE75" i="12"/>
  <c r="BF75" i="12"/>
  <c r="BU133" i="12"/>
  <c r="AQ133" i="12"/>
  <c r="BA39" i="12"/>
  <c r="BE39" i="12"/>
  <c r="AZ39" i="12"/>
  <c r="BB39" i="12"/>
  <c r="AQ156" i="12"/>
  <c r="BU156" i="12"/>
  <c r="BA72" i="12"/>
  <c r="BE72" i="12"/>
  <c r="BB72" i="12"/>
  <c r="AZ72" i="12"/>
  <c r="DZ29" i="12"/>
  <c r="AP31" i="12"/>
  <c r="EA29" i="12" s="1"/>
  <c r="EW64" i="12" s="1"/>
  <c r="AN31" i="12"/>
  <c r="AO86" i="12"/>
  <c r="BE81" i="12"/>
  <c r="BB81" i="12"/>
  <c r="AZ81" i="12"/>
  <c r="BA81" i="12"/>
  <c r="BF81" i="12"/>
  <c r="AP30" i="12"/>
  <c r="EA28" i="12" s="1"/>
  <c r="EW63" i="12" s="1"/>
  <c r="AN30" i="12"/>
  <c r="AO85" i="12"/>
  <c r="DZ28" i="12"/>
  <c r="AQ134" i="12"/>
  <c r="BU134" i="12"/>
  <c r="BB76" i="12"/>
  <c r="AZ76" i="12"/>
  <c r="BE76" i="12"/>
  <c r="BA76" i="12"/>
  <c r="BF76" i="12"/>
  <c r="AI40" i="12"/>
  <c r="AH95" i="12"/>
  <c r="AG40" i="12"/>
  <c r="DV38" i="12" s="1"/>
  <c r="EO84" i="12" s="1"/>
  <c r="DU38" i="12"/>
  <c r="CK143" i="12"/>
  <c r="CM11" i="12"/>
  <c r="BV175" i="12"/>
  <c r="BC89" i="12"/>
  <c r="AN97" i="12"/>
  <c r="AP97" i="12"/>
  <c r="AH190" i="12"/>
  <c r="AN19" i="12"/>
  <c r="AP19" i="12"/>
  <c r="AO74" i="12"/>
  <c r="DZ17" i="12"/>
  <c r="AB12" i="12"/>
  <c r="DP10" i="12"/>
  <c r="Z12" i="12"/>
  <c r="AA67" i="12"/>
  <c r="DP23" i="12"/>
  <c r="Z25" i="12"/>
  <c r="AA80" i="12"/>
  <c r="AB25" i="12"/>
  <c r="BU154" i="12"/>
  <c r="AQ154" i="12"/>
  <c r="AI11" i="12"/>
  <c r="AH66" i="12"/>
  <c r="DU9" i="12"/>
  <c r="AG11" i="12"/>
  <c r="DV9" i="12" s="1"/>
  <c r="EO8" i="12" s="1"/>
  <c r="BA19" i="12"/>
  <c r="AZ19" i="12"/>
  <c r="BB19" i="12"/>
  <c r="BE19" i="12"/>
  <c r="BB47" i="12"/>
  <c r="BA47" i="12"/>
  <c r="BE47" i="12"/>
  <c r="AZ47" i="12"/>
  <c r="BB11" i="12"/>
  <c r="BA11" i="12"/>
  <c r="AZ11" i="12"/>
  <c r="BE11" i="12"/>
  <c r="BA25" i="12"/>
  <c r="BE25" i="12"/>
  <c r="BB25" i="12"/>
  <c r="AZ25" i="12"/>
  <c r="AZ10" i="12"/>
  <c r="BA10" i="12"/>
  <c r="BE10" i="12"/>
  <c r="BB10" i="12"/>
  <c r="AZ51" i="12"/>
  <c r="BA51" i="12"/>
  <c r="BE51" i="12"/>
  <c r="BB51" i="12"/>
  <c r="AZ48" i="12"/>
  <c r="BE48" i="12"/>
  <c r="BB48" i="12"/>
  <c r="BA48" i="12"/>
  <c r="DP47" i="12"/>
  <c r="Z49" i="12"/>
  <c r="AB49" i="12"/>
  <c r="AA104" i="12"/>
  <c r="AH96" i="12"/>
  <c r="AG41" i="12"/>
  <c r="DV39" i="12" s="1"/>
  <c r="EO85" i="12" s="1"/>
  <c r="DU39" i="12"/>
  <c r="AI41" i="12"/>
  <c r="BE29" i="12"/>
  <c r="AZ29" i="12"/>
  <c r="BA29" i="12"/>
  <c r="BB29" i="12"/>
  <c r="DU7" i="12"/>
  <c r="AH64" i="12"/>
  <c r="AG9" i="12"/>
  <c r="DV7" i="12" s="1"/>
  <c r="EO6" i="12" s="1"/>
  <c r="AI9" i="12"/>
  <c r="BB27" i="12"/>
  <c r="BE27" i="12"/>
  <c r="BA27" i="12"/>
  <c r="AZ27" i="12"/>
  <c r="BB31" i="12"/>
  <c r="BA31" i="12"/>
  <c r="BE31" i="12"/>
  <c r="AZ31" i="12"/>
  <c r="BU161" i="12"/>
  <c r="AQ161" i="12"/>
  <c r="AQ144" i="12"/>
  <c r="BU144" i="12"/>
  <c r="BE37" i="12"/>
  <c r="BB37" i="12"/>
  <c r="AZ37" i="12"/>
  <c r="BA37" i="12"/>
  <c r="BF37" i="12"/>
  <c r="BB26" i="12"/>
  <c r="BE26" i="12"/>
  <c r="AZ26" i="12"/>
  <c r="BA26" i="12"/>
  <c r="AQ146" i="12"/>
  <c r="BU146" i="12"/>
  <c r="Z31" i="12"/>
  <c r="AA86" i="12"/>
  <c r="DP29" i="12"/>
  <c r="AB31" i="12"/>
  <c r="AO88" i="12"/>
  <c r="AN33" i="12"/>
  <c r="AP33" i="12"/>
  <c r="EA31" i="12" s="1"/>
  <c r="EW66" i="12" s="1"/>
  <c r="DZ31" i="12"/>
  <c r="BV185" i="12"/>
  <c r="CL18" i="12"/>
  <c r="CM18" i="12"/>
  <c r="BV170" i="12"/>
  <c r="BA24" i="12"/>
  <c r="BB24" i="12"/>
  <c r="AZ24" i="12"/>
  <c r="BE24" i="12"/>
  <c r="CL17" i="12"/>
  <c r="CM17" i="12"/>
  <c r="AI105" i="12"/>
  <c r="AG105" i="12"/>
  <c r="CK132" i="12"/>
  <c r="AQ132" i="12"/>
  <c r="BU132" i="12"/>
  <c r="BU140" i="12"/>
  <c r="AQ140" i="12"/>
  <c r="AN12" i="12"/>
  <c r="AO67" i="12"/>
  <c r="AP12" i="12"/>
  <c r="DZ10" i="12"/>
  <c r="AZ70" i="12"/>
  <c r="BE70" i="12"/>
  <c r="BA70" i="12"/>
  <c r="BB70" i="12"/>
  <c r="BA21" i="12"/>
  <c r="AZ21" i="12"/>
  <c r="BE21" i="12"/>
  <c r="BB21" i="12"/>
  <c r="BF21" i="12"/>
  <c r="BU173" i="12"/>
  <c r="AQ173" i="12"/>
  <c r="AG33" i="12"/>
  <c r="DV31" i="12" s="1"/>
  <c r="EO66" i="12" s="1"/>
  <c r="DU31" i="12"/>
  <c r="AH88" i="12"/>
  <c r="AI33" i="12"/>
  <c r="BA42" i="12"/>
  <c r="AZ42" i="12"/>
  <c r="BE42" i="12"/>
  <c r="BB42" i="12"/>
  <c r="AN47" i="12"/>
  <c r="AO102" i="12"/>
  <c r="AP47" i="12"/>
  <c r="DZ45" i="12"/>
  <c r="AG97" i="12"/>
  <c r="AH185" i="12"/>
  <c r="AI97" i="12"/>
  <c r="AQ178" i="12"/>
  <c r="BU178" i="12"/>
  <c r="DU37" i="12"/>
  <c r="AG39" i="12"/>
  <c r="DV37" i="12" s="1"/>
  <c r="EO83" i="12" s="1"/>
  <c r="AI39" i="12"/>
  <c r="AH94" i="12"/>
  <c r="BU179" i="12"/>
  <c r="AQ179" i="12"/>
  <c r="AZ83" i="12"/>
  <c r="BB83" i="12"/>
  <c r="BE83" i="12"/>
  <c r="BA83" i="12"/>
  <c r="BF83" i="12"/>
  <c r="BA43" i="12"/>
  <c r="BB43" i="12"/>
  <c r="BE43" i="12"/>
  <c r="AZ43" i="12"/>
  <c r="BU160" i="12"/>
  <c r="AQ160" i="12"/>
  <c r="BE87" i="12"/>
  <c r="AZ87" i="12"/>
  <c r="BA87" i="12"/>
  <c r="BB87" i="12"/>
  <c r="BF87" i="12"/>
  <c r="BA34" i="12"/>
  <c r="AZ34" i="12"/>
  <c r="BB34" i="12"/>
  <c r="BE34" i="12"/>
  <c r="DZ39" i="12"/>
  <c r="AN41" i="12"/>
  <c r="AO96" i="12"/>
  <c r="AP41" i="12"/>
  <c r="DP44" i="12"/>
  <c r="Z46" i="12"/>
  <c r="AA101" i="12"/>
  <c r="AB46" i="12"/>
  <c r="BA17" i="12"/>
  <c r="AZ17" i="12"/>
  <c r="BB17" i="12"/>
  <c r="BE17" i="12"/>
  <c r="BU155" i="12"/>
  <c r="AQ155" i="12"/>
  <c r="AI26" i="12"/>
  <c r="AG26" i="12"/>
  <c r="DV24" i="12" s="1"/>
  <c r="EO47" i="12" s="1"/>
  <c r="AH81" i="12"/>
  <c r="DU24" i="12"/>
  <c r="AN40" i="12"/>
  <c r="DZ38" i="12"/>
  <c r="AP40" i="12"/>
  <c r="AO95" i="12"/>
  <c r="DU45" i="12"/>
  <c r="AI47" i="12"/>
  <c r="AG47" i="12"/>
  <c r="DV45" i="12" s="1"/>
  <c r="EO102" i="12" s="1"/>
  <c r="AH102" i="12"/>
  <c r="BU171" i="12"/>
  <c r="AQ171" i="12"/>
  <c r="AZ18" i="12"/>
  <c r="BA18" i="12"/>
  <c r="BE18" i="12"/>
  <c r="BB18" i="12"/>
  <c r="BF18" i="12"/>
  <c r="CL19" i="12"/>
  <c r="CM19" i="12"/>
  <c r="Z26" i="12"/>
  <c r="DP24" i="12"/>
  <c r="AA81" i="12"/>
  <c r="AB26" i="12"/>
  <c r="BB32" i="12"/>
  <c r="BA32" i="12"/>
  <c r="BE32" i="12"/>
  <c r="AZ32" i="12"/>
  <c r="DP7" i="12"/>
  <c r="AB9" i="12"/>
  <c r="Z9" i="12"/>
  <c r="AA64" i="12"/>
  <c r="BA12" i="12"/>
  <c r="AZ12" i="12"/>
  <c r="BB12" i="12"/>
  <c r="BE12" i="12"/>
  <c r="AQ138" i="12"/>
  <c r="BU138" i="12"/>
  <c r="BB35" i="12"/>
  <c r="BA35" i="12"/>
  <c r="BE35" i="12"/>
  <c r="AZ35" i="12"/>
  <c r="AO104" i="12"/>
  <c r="AN49" i="12"/>
  <c r="AP49" i="12"/>
  <c r="DZ47" i="12"/>
  <c r="BA38" i="12"/>
  <c r="BB38" i="12"/>
  <c r="AZ38" i="12"/>
  <c r="BE38" i="12"/>
  <c r="AZ15" i="12"/>
  <c r="BB15" i="12"/>
  <c r="BA15" i="12"/>
  <c r="BE15" i="12"/>
  <c r="BB41" i="12"/>
  <c r="AZ41" i="12"/>
  <c r="BE41" i="12"/>
  <c r="BA41" i="12"/>
  <c r="AP11" i="12"/>
  <c r="AN11" i="12"/>
  <c r="AO66" i="12"/>
  <c r="DZ9" i="12"/>
  <c r="DP30" i="12"/>
  <c r="AA87" i="12"/>
  <c r="Z32" i="12"/>
  <c r="AB32" i="12"/>
  <c r="BU127" i="12"/>
  <c r="AQ127" i="12"/>
  <c r="AH71" i="12"/>
  <c r="AG16" i="12"/>
  <c r="DV14" i="12" s="1"/>
  <c r="EO25" i="12" s="1"/>
  <c r="DU14" i="12"/>
  <c r="AI16" i="12"/>
  <c r="Z10" i="12"/>
  <c r="AB10" i="12"/>
  <c r="AA65" i="12"/>
  <c r="DP8" i="12"/>
  <c r="BA65" i="12"/>
  <c r="AZ65" i="12"/>
  <c r="BB65" i="12"/>
  <c r="BE65" i="12"/>
  <c r="AZ60" i="12"/>
  <c r="BE60" i="12"/>
  <c r="BB60" i="12"/>
  <c r="BA60" i="12"/>
  <c r="BU167" i="12"/>
  <c r="AQ167" i="12"/>
  <c r="AH85" i="12"/>
  <c r="AG30" i="12"/>
  <c r="DV28" i="12" s="1"/>
  <c r="EO63" i="12" s="1"/>
  <c r="DU28" i="12"/>
  <c r="AI30" i="12"/>
  <c r="DZ14" i="12"/>
  <c r="AN16" i="12"/>
  <c r="AO71" i="12"/>
  <c r="AP16" i="12"/>
  <c r="BB13" i="12"/>
  <c r="AZ13" i="12"/>
  <c r="BA13" i="12"/>
  <c r="BE13" i="12"/>
  <c r="BU143" i="12"/>
  <c r="AQ143" i="12"/>
  <c r="AP18" i="12"/>
  <c r="AN18" i="12"/>
  <c r="DZ16" i="12"/>
  <c r="AO73" i="12"/>
  <c r="BE45" i="12"/>
  <c r="AZ45" i="12"/>
  <c r="BA45" i="12"/>
  <c r="BB45" i="12"/>
  <c r="BU153" i="12"/>
  <c r="AQ153" i="12"/>
  <c r="DU15" i="12"/>
  <c r="AG17" i="12"/>
  <c r="DV15" i="12" s="1"/>
  <c r="EO26" i="12" s="1"/>
  <c r="AH72" i="12"/>
  <c r="AI17" i="12"/>
  <c r="BU162" i="12"/>
  <c r="AQ162" i="12"/>
  <c r="AB18" i="12"/>
  <c r="AA73" i="12"/>
  <c r="DP16" i="12"/>
  <c r="Z18" i="12"/>
  <c r="AZ80" i="12"/>
  <c r="BB80" i="12"/>
  <c r="BA80" i="12"/>
  <c r="BE80" i="12"/>
  <c r="BF80" i="12"/>
  <c r="BB58" i="12"/>
  <c r="AZ58" i="12"/>
  <c r="BA58" i="12"/>
  <c r="BE58" i="12"/>
  <c r="EG120" i="12"/>
  <c r="DX120" i="12"/>
  <c r="CK133" i="12"/>
  <c r="AQ186" i="12"/>
  <c r="BU186" i="12"/>
  <c r="AJ186" i="12"/>
  <c r="AB16" i="12"/>
  <c r="Z16" i="12"/>
  <c r="AA71" i="12"/>
  <c r="DP14" i="12"/>
  <c r="AI48" i="12"/>
  <c r="AH103" i="12"/>
  <c r="DU46" i="12"/>
  <c r="AG48" i="12"/>
  <c r="DV46" i="12" s="1"/>
  <c r="EO103" i="12" s="1"/>
  <c r="AQ149" i="12"/>
  <c r="BU149" i="12"/>
  <c r="AN32" i="12"/>
  <c r="AP32" i="12"/>
  <c r="EA30" i="12" s="1"/>
  <c r="EW65" i="12" s="1"/>
  <c r="AO87" i="12"/>
  <c r="DZ30" i="12"/>
  <c r="BE53" i="12"/>
  <c r="BB53" i="12"/>
  <c r="AZ53" i="12"/>
  <c r="BA53" i="12"/>
  <c r="BU158" i="12"/>
  <c r="AQ158" i="12"/>
  <c r="BB86" i="12"/>
  <c r="BA86" i="12"/>
  <c r="BE86" i="12"/>
  <c r="AZ86" i="12"/>
  <c r="BF86" i="12"/>
  <c r="BA14" i="12"/>
  <c r="AZ14" i="12"/>
  <c r="BE14" i="12"/>
  <c r="BB14" i="12"/>
  <c r="AZ61" i="12"/>
  <c r="BE61" i="12"/>
  <c r="BA61" i="12"/>
  <c r="BB61" i="12"/>
  <c r="Z40" i="12"/>
  <c r="AB40" i="12"/>
  <c r="DP38" i="12"/>
  <c r="AA95" i="12"/>
  <c r="BU182" i="12"/>
  <c r="AQ182" i="12"/>
  <c r="BA63" i="12"/>
  <c r="BE63" i="12"/>
  <c r="BB63" i="12"/>
  <c r="AZ63" i="12"/>
  <c r="BF63" i="12"/>
  <c r="AN39" i="12"/>
  <c r="AP39" i="12"/>
  <c r="DZ37" i="12"/>
  <c r="AO94" i="12"/>
  <c r="BU159" i="12"/>
  <c r="AQ159" i="12"/>
  <c r="AN26" i="12"/>
  <c r="DZ24" i="12"/>
  <c r="AP26" i="12"/>
  <c r="AO81" i="12"/>
  <c r="AQ168" i="12"/>
  <c r="BU168" i="12"/>
  <c r="AN105" i="12"/>
  <c r="AI25" i="12"/>
  <c r="DU23" i="12"/>
  <c r="AG25" i="12"/>
  <c r="DV23" i="12" s="1"/>
  <c r="EO46" i="12" s="1"/>
  <c r="AH80" i="12"/>
  <c r="BB40" i="12"/>
  <c r="BA40" i="12"/>
  <c r="AZ40" i="12"/>
  <c r="BE40" i="12"/>
  <c r="BU188" i="12"/>
  <c r="AQ188" i="12"/>
  <c r="AJ188" i="12"/>
  <c r="AQ172" i="12"/>
  <c r="BU172" i="12"/>
  <c r="AN10" i="12"/>
  <c r="DZ8" i="12"/>
  <c r="AO65" i="12"/>
  <c r="AP10" i="12"/>
  <c r="BE67" i="12"/>
  <c r="AZ67" i="12"/>
  <c r="BB67" i="12"/>
  <c r="BA67" i="12"/>
  <c r="AZ85" i="12"/>
  <c r="BB85" i="12"/>
  <c r="BE85" i="12"/>
  <c r="BA85" i="12"/>
  <c r="BF85" i="12"/>
  <c r="BF69" i="12"/>
  <c r="CM25" i="12"/>
  <c r="CL25" i="12"/>
  <c r="CK135" i="12"/>
  <c r="DZ120" i="12"/>
  <c r="CK136" i="12"/>
  <c r="EA120" i="12"/>
  <c r="AQ152" i="12"/>
  <c r="BU152" i="12"/>
  <c r="AQ148" i="12"/>
  <c r="BU148" i="12"/>
  <c r="BE9" i="12"/>
  <c r="BA9" i="12"/>
  <c r="BB9" i="12"/>
  <c r="AZ9" i="12"/>
  <c r="BB22" i="12"/>
  <c r="AZ22" i="12"/>
  <c r="BE22" i="12"/>
  <c r="BA22" i="12"/>
  <c r="AQ157" i="12"/>
  <c r="BU157" i="12"/>
  <c r="BU163" i="12"/>
  <c r="AQ163" i="12"/>
  <c r="AA66" i="12"/>
  <c r="Z11" i="12"/>
  <c r="DP9" i="12"/>
  <c r="AB11" i="12"/>
  <c r="BU141" i="12"/>
  <c r="AQ141" i="12"/>
  <c r="BU126" i="12"/>
  <c r="AQ126" i="12"/>
  <c r="AH93" i="12"/>
  <c r="AI38" i="12"/>
  <c r="AG38" i="12"/>
  <c r="DV36" i="12" s="1"/>
  <c r="EO82" i="12" s="1"/>
  <c r="DU36" i="12"/>
  <c r="DP36" i="12"/>
  <c r="Z38" i="12"/>
  <c r="AB38" i="12"/>
  <c r="AA93" i="12"/>
  <c r="AG31" i="12"/>
  <c r="DV29" i="12" s="1"/>
  <c r="EO64" i="12" s="1"/>
  <c r="DU29" i="12"/>
  <c r="AH86" i="12"/>
  <c r="AI31" i="12"/>
  <c r="AQ164" i="12"/>
  <c r="BU164" i="12"/>
  <c r="AZ68" i="12"/>
  <c r="BE68" i="12"/>
  <c r="BB68" i="12"/>
  <c r="BA68" i="12"/>
  <c r="BF68" i="12"/>
  <c r="AZ50" i="12"/>
  <c r="BB50" i="12"/>
  <c r="BA50" i="12"/>
  <c r="BE50" i="12"/>
  <c r="AG18" i="12"/>
  <c r="DV16" i="12" s="1"/>
  <c r="EO27" i="12" s="1"/>
  <c r="AH73" i="12"/>
  <c r="AI18" i="12"/>
  <c r="DU16" i="12"/>
  <c r="BB28" i="12"/>
  <c r="BA28" i="12"/>
  <c r="AZ28" i="12"/>
  <c r="BE28" i="12"/>
  <c r="DZ15" i="12"/>
  <c r="AP17" i="12"/>
  <c r="AN17" i="12"/>
  <c r="AO72" i="12"/>
  <c r="BU139" i="12"/>
  <c r="AQ139" i="12"/>
  <c r="AI46" i="12"/>
  <c r="DU44" i="12"/>
  <c r="AG46" i="12"/>
  <c r="DV44" i="12" s="1"/>
  <c r="EO101" i="12" s="1"/>
  <c r="AH101" i="12"/>
  <c r="AA103" i="12"/>
  <c r="DP46" i="12"/>
  <c r="Z48" i="12"/>
  <c r="AB48" i="12"/>
  <c r="Z19" i="12"/>
  <c r="AB19" i="12"/>
  <c r="DP17" i="12"/>
  <c r="AA74" i="12"/>
  <c r="DU10" i="12"/>
  <c r="AH67" i="12"/>
  <c r="AI12" i="12"/>
  <c r="AG12" i="12"/>
  <c r="DV10" i="12" s="1"/>
  <c r="EO9" i="12" s="1"/>
  <c r="BE20" i="12"/>
  <c r="AZ20" i="12"/>
  <c r="BB20" i="12"/>
  <c r="BA20" i="12"/>
  <c r="BU137" i="12"/>
  <c r="AQ137" i="12"/>
  <c r="AB23" i="12"/>
  <c r="DP21" i="12"/>
  <c r="Z23" i="12"/>
  <c r="AA78" i="12"/>
  <c r="BU169" i="12"/>
  <c r="AQ169" i="12"/>
  <c r="AG10" i="12"/>
  <c r="DV8" i="12" s="1"/>
  <c r="EO7" i="12" s="1"/>
  <c r="AH65" i="12"/>
  <c r="DU8" i="12"/>
  <c r="AI10" i="12"/>
  <c r="AQ177" i="12"/>
  <c r="BU177" i="12"/>
  <c r="BA62" i="12"/>
  <c r="BE62" i="12"/>
  <c r="BB62" i="12"/>
  <c r="AZ62" i="12"/>
  <c r="BB66" i="12"/>
  <c r="BA66" i="12"/>
  <c r="AZ66" i="12"/>
  <c r="BE66" i="12"/>
  <c r="Z41" i="12"/>
  <c r="AB41" i="12"/>
  <c r="DP39" i="12"/>
  <c r="AA96" i="12"/>
  <c r="BU187" i="12"/>
  <c r="AQ187" i="12"/>
  <c r="AI49" i="12"/>
  <c r="AH104" i="12"/>
  <c r="AG49" i="12"/>
  <c r="DV47" i="12" s="1"/>
  <c r="EO104" i="12" s="1"/>
  <c r="DU47" i="12"/>
  <c r="AN25" i="12"/>
  <c r="DZ23" i="12"/>
  <c r="AO80" i="12"/>
  <c r="AP25" i="12"/>
  <c r="BE44" i="12"/>
  <c r="AZ44" i="12"/>
  <c r="BA44" i="12"/>
  <c r="BB44" i="12"/>
  <c r="AQ150" i="12"/>
  <c r="BU150" i="12"/>
  <c r="BA73" i="12"/>
  <c r="BB73" i="12"/>
  <c r="AZ73" i="12"/>
  <c r="BE73" i="12"/>
  <c r="BF73" i="12"/>
  <c r="AH170" i="12"/>
  <c r="AI89" i="12"/>
  <c r="AG89" i="12"/>
  <c r="AH87" i="12"/>
  <c r="AI32" i="12"/>
  <c r="AG32" i="12"/>
  <c r="DV30" i="12" s="1"/>
  <c r="EO65" i="12" s="1"/>
  <c r="DU30" i="12"/>
  <c r="AN9" i="12"/>
  <c r="AP9" i="12"/>
  <c r="AO64" i="12"/>
  <c r="DZ7" i="12"/>
  <c r="BE56" i="12"/>
  <c r="AZ56" i="12"/>
  <c r="BB56" i="12"/>
  <c r="BA56" i="12"/>
  <c r="AZ55" i="12"/>
  <c r="BA55" i="12"/>
  <c r="BE55" i="12"/>
  <c r="BB55" i="12"/>
  <c r="AA102" i="12"/>
  <c r="Z47" i="12"/>
  <c r="AB47" i="12"/>
  <c r="DP45" i="12"/>
  <c r="AQ183" i="12"/>
  <c r="BU183" i="12"/>
  <c r="DZ44" i="12"/>
  <c r="AN46" i="12"/>
  <c r="AP46" i="12"/>
  <c r="AO101" i="12"/>
  <c r="EL120" i="12"/>
  <c r="CM22" i="12"/>
  <c r="CL22" i="12"/>
  <c r="BF54" i="12"/>
  <c r="CL10" i="12"/>
  <c r="AZ36" i="12"/>
  <c r="BB36" i="12"/>
  <c r="BA36" i="12"/>
  <c r="BE36" i="12"/>
  <c r="BU125" i="12"/>
  <c r="AQ125" i="12"/>
  <c r="AQ128" i="12"/>
  <c r="BU128" i="12"/>
  <c r="DP15" i="12"/>
  <c r="AB17" i="12"/>
  <c r="Z17" i="12"/>
  <c r="AA72" i="12"/>
  <c r="AQ151" i="12"/>
  <c r="BU151" i="12"/>
  <c r="BA88" i="12"/>
  <c r="BE88" i="12"/>
  <c r="BB88" i="12"/>
  <c r="AZ88" i="12"/>
  <c r="BF88" i="12"/>
  <c r="AI24" i="12"/>
  <c r="DU22" i="12"/>
  <c r="AH79" i="12"/>
  <c r="AG24" i="12"/>
  <c r="DV22" i="12" s="1"/>
  <c r="EO45" i="12" s="1"/>
  <c r="BU131" i="12"/>
  <c r="AQ131" i="12"/>
  <c r="DZ21" i="12"/>
  <c r="AO78" i="12"/>
  <c r="AN23" i="12"/>
  <c r="AP23" i="12"/>
  <c r="AQ135" i="12"/>
  <c r="BU135" i="12"/>
  <c r="AQ181" i="12"/>
  <c r="BU181" i="12"/>
  <c r="AQ176" i="12"/>
  <c r="BU176" i="12"/>
  <c r="AA88" i="12"/>
  <c r="Z33" i="12"/>
  <c r="DP31" i="12"/>
  <c r="AB33" i="12"/>
  <c r="BE78" i="12"/>
  <c r="AZ78" i="12"/>
  <c r="BB78" i="12"/>
  <c r="BA78" i="12"/>
  <c r="BF78" i="12"/>
  <c r="BU184" i="12"/>
  <c r="AQ184" i="12"/>
  <c r="BU166" i="12"/>
  <c r="AQ166" i="12"/>
  <c r="AQ145" i="12"/>
  <c r="BU145" i="12"/>
  <c r="BU129" i="12"/>
  <c r="AQ129" i="12"/>
  <c r="BU147" i="12"/>
  <c r="AQ147" i="12"/>
  <c r="Z30" i="12"/>
  <c r="AA85" i="12"/>
  <c r="DP28" i="12"/>
  <c r="AB30" i="12"/>
  <c r="DU17" i="12"/>
  <c r="AI19" i="12"/>
  <c r="AH74" i="12"/>
  <c r="AG19" i="12"/>
  <c r="DV17" i="12" s="1"/>
  <c r="EO28" i="12" s="1"/>
  <c r="DU21" i="12"/>
  <c r="AG23" i="12"/>
  <c r="DV21" i="12" s="1"/>
  <c r="EO44" i="12" s="1"/>
  <c r="AI23" i="12"/>
  <c r="AH78" i="12"/>
  <c r="AQ142" i="12"/>
  <c r="BU142" i="12"/>
  <c r="AZ30" i="12"/>
  <c r="BB30" i="12"/>
  <c r="BE30" i="12"/>
  <c r="BA30" i="12"/>
  <c r="AZ46" i="12"/>
  <c r="BE46" i="12"/>
  <c r="BA46" i="12"/>
  <c r="BB46" i="12"/>
  <c r="BA23" i="12"/>
  <c r="BB23" i="12"/>
  <c r="BE23" i="12"/>
  <c r="AZ23" i="12"/>
  <c r="AQ174" i="12"/>
  <c r="BU174" i="12"/>
  <c r="BB77" i="12"/>
  <c r="BA77" i="12"/>
  <c r="AZ77" i="12"/>
  <c r="BE77" i="12"/>
  <c r="BF77" i="12"/>
  <c r="CK129" i="12"/>
  <c r="DT120" i="12"/>
  <c r="CM8" i="12"/>
  <c r="CL8" i="12"/>
  <c r="BF36" i="12" l="1"/>
  <c r="CL15" i="12"/>
  <c r="BF64" i="12"/>
  <c r="BF74" i="12"/>
  <c r="BH74" i="12" s="1"/>
  <c r="BF84" i="12"/>
  <c r="AJ190" i="12"/>
  <c r="CM9" i="12"/>
  <c r="BF60" i="12"/>
  <c r="BH60" i="12" s="1"/>
  <c r="BF62" i="12"/>
  <c r="BF28" i="12"/>
  <c r="BG28" i="12" s="1"/>
  <c r="CM23" i="12"/>
  <c r="BF32" i="12"/>
  <c r="BG32" i="12" s="1"/>
  <c r="BF70" i="12"/>
  <c r="BF24" i="12"/>
  <c r="BH24" i="12" s="1"/>
  <c r="BF72" i="12"/>
  <c r="AJ180" i="12"/>
  <c r="BF31" i="12"/>
  <c r="BA64" i="12"/>
  <c r="BC64" i="12" s="1"/>
  <c r="BD64" i="12" s="1"/>
  <c r="AZ64" i="12"/>
  <c r="AJ132" i="12"/>
  <c r="AH175" i="12"/>
  <c r="CM14" i="12"/>
  <c r="AP89" i="12"/>
  <c r="AJ163" i="12"/>
  <c r="AJ148" i="12"/>
  <c r="CM13" i="12"/>
  <c r="CM7" i="12" s="1"/>
  <c r="BF30" i="12"/>
  <c r="BH30" i="12" s="1"/>
  <c r="BF55" i="12"/>
  <c r="BH55" i="12" s="1"/>
  <c r="AH165" i="12"/>
  <c r="AK165" i="12" s="1"/>
  <c r="BF40" i="12"/>
  <c r="BG40" i="12" s="1"/>
  <c r="AJ168" i="12"/>
  <c r="BF61" i="12"/>
  <c r="BH61" i="12" s="1"/>
  <c r="BF53" i="12"/>
  <c r="BG53" i="12" s="1"/>
  <c r="BF45" i="12"/>
  <c r="BG45" i="12" s="1"/>
  <c r="BF25" i="12"/>
  <c r="BG25" i="12" s="1"/>
  <c r="BF49" i="12"/>
  <c r="BH49" i="12" s="1"/>
  <c r="BF23" i="12"/>
  <c r="BG23" i="12" s="1"/>
  <c r="BK74" i="12"/>
  <c r="AJ150" i="12"/>
  <c r="AJ169" i="12"/>
  <c r="BF20" i="12"/>
  <c r="BG20" i="12" s="1"/>
  <c r="AB89" i="12"/>
  <c r="BF67" i="12"/>
  <c r="BG67" i="12" s="1"/>
  <c r="BF13" i="12"/>
  <c r="BG13" i="12" s="1"/>
  <c r="BF15" i="12"/>
  <c r="BG15" i="12" s="1"/>
  <c r="BF38" i="12"/>
  <c r="BG38" i="12" s="1"/>
  <c r="BF34" i="12"/>
  <c r="BH34" i="12" s="1"/>
  <c r="BF42" i="12"/>
  <c r="BG42" i="12" s="1"/>
  <c r="BF29" i="12"/>
  <c r="BG29" i="12" s="1"/>
  <c r="BF39" i="12"/>
  <c r="BH39" i="12" s="1"/>
  <c r="AJ136" i="12"/>
  <c r="AJ130" i="12"/>
  <c r="AJ166" i="12"/>
  <c r="AJ181" i="12"/>
  <c r="AJ128" i="12"/>
  <c r="AJ125" i="12"/>
  <c r="AJ137" i="12"/>
  <c r="AJ160" i="12"/>
  <c r="AJ178" i="12"/>
  <c r="AJ154" i="12"/>
  <c r="AJ129" i="12"/>
  <c r="CK147" i="12"/>
  <c r="CL147" i="12" s="1"/>
  <c r="CM147" i="12" s="1"/>
  <c r="AJ187" i="12"/>
  <c r="AJ126" i="12"/>
  <c r="BD59" i="12"/>
  <c r="AJ127" i="12"/>
  <c r="AJ138" i="12"/>
  <c r="AJ155" i="12"/>
  <c r="AJ146" i="12"/>
  <c r="AJ161" i="12"/>
  <c r="BB49" i="12"/>
  <c r="BA49" i="12"/>
  <c r="BE49" i="12"/>
  <c r="AJ185" i="12"/>
  <c r="AJ174" i="12"/>
  <c r="BF46" i="12"/>
  <c r="BH46" i="12" s="1"/>
  <c r="AJ142" i="12"/>
  <c r="AJ147" i="12"/>
  <c r="AJ145" i="12"/>
  <c r="AJ184" i="12"/>
  <c r="AJ176" i="12"/>
  <c r="AJ135" i="12"/>
  <c r="AJ131" i="12"/>
  <c r="AJ140" i="12"/>
  <c r="AJ151" i="12"/>
  <c r="AJ183" i="12"/>
  <c r="BF56" i="12"/>
  <c r="BH56" i="12" s="1"/>
  <c r="BF44" i="12"/>
  <c r="BH44" i="12" s="1"/>
  <c r="BF66" i="12"/>
  <c r="BH66" i="12" s="1"/>
  <c r="AJ177" i="12"/>
  <c r="AJ165" i="12"/>
  <c r="AJ139" i="12"/>
  <c r="BF50" i="12"/>
  <c r="BG50" i="12" s="1"/>
  <c r="AJ164" i="12"/>
  <c r="AJ141" i="12"/>
  <c r="AJ157" i="12"/>
  <c r="BF22" i="12"/>
  <c r="BH22" i="12" s="1"/>
  <c r="BF9" i="12"/>
  <c r="BG9" i="12" s="1"/>
  <c r="AJ152" i="12"/>
  <c r="AJ175" i="12"/>
  <c r="AJ172" i="12"/>
  <c r="AJ159" i="12"/>
  <c r="AJ182" i="12"/>
  <c r="BF14" i="12"/>
  <c r="BG14" i="12" s="1"/>
  <c r="AJ158" i="12"/>
  <c r="AJ149" i="12"/>
  <c r="BF58" i="12"/>
  <c r="BH58" i="12" s="1"/>
  <c r="AJ162" i="12"/>
  <c r="AJ153" i="12"/>
  <c r="AJ143" i="12"/>
  <c r="AJ167" i="12"/>
  <c r="BF65" i="12"/>
  <c r="BG65" i="12" s="1"/>
  <c r="BF41" i="12"/>
  <c r="BH41" i="12" s="1"/>
  <c r="BF35" i="12"/>
  <c r="BH35" i="12" s="1"/>
  <c r="BF12" i="12"/>
  <c r="BH12" i="12" s="1"/>
  <c r="AJ171" i="12"/>
  <c r="BF17" i="12"/>
  <c r="BG17" i="12" s="1"/>
  <c r="BF43" i="12"/>
  <c r="BH43" i="12" s="1"/>
  <c r="AJ179" i="12"/>
  <c r="AJ173" i="12"/>
  <c r="BF26" i="12"/>
  <c r="BG26" i="12" s="1"/>
  <c r="AJ144" i="12"/>
  <c r="BF27" i="12"/>
  <c r="BH27" i="12" s="1"/>
  <c r="BF48" i="12"/>
  <c r="BH48" i="12" s="1"/>
  <c r="BF51" i="12"/>
  <c r="BG51" i="12" s="1"/>
  <c r="BF10" i="12"/>
  <c r="BG10" i="12" s="1"/>
  <c r="BF11" i="12"/>
  <c r="BG11" i="12" s="1"/>
  <c r="BF47" i="12"/>
  <c r="BH47" i="12" s="1"/>
  <c r="BF19" i="12"/>
  <c r="BG19" i="12" s="1"/>
  <c r="CK139" i="12"/>
  <c r="CN139" i="12" s="1"/>
  <c r="AJ134" i="12"/>
  <c r="AJ156" i="12"/>
  <c r="AJ133" i="12"/>
  <c r="BF52" i="12"/>
  <c r="BG52" i="12" s="1"/>
  <c r="BF57" i="12"/>
  <c r="BH57" i="12" s="1"/>
  <c r="BF16" i="12"/>
  <c r="BG16" i="12" s="1"/>
  <c r="BF89" i="12"/>
  <c r="BH89" i="12" s="1"/>
  <c r="BF59" i="12"/>
  <c r="BG59" i="12" s="1"/>
  <c r="AZ49" i="12"/>
  <c r="DP40" i="12"/>
  <c r="AB42" i="12"/>
  <c r="DQ40" i="12" s="1"/>
  <c r="EG86" i="12" s="1"/>
  <c r="Z42" i="12"/>
  <c r="AA97" i="12"/>
  <c r="BU165" i="12"/>
  <c r="BV165" i="12" s="1"/>
  <c r="AQ165" i="12"/>
  <c r="AQ180" i="12"/>
  <c r="BU180" i="12"/>
  <c r="BV180" i="12" s="1"/>
  <c r="BD69" i="12"/>
  <c r="CK148" i="12"/>
  <c r="CL148" i="12" s="1"/>
  <c r="DY120" i="12"/>
  <c r="CK131" i="12"/>
  <c r="CL131" i="12" s="1"/>
  <c r="CM131" i="12" s="1"/>
  <c r="DS120" i="12"/>
  <c r="CK137" i="12"/>
  <c r="CN137" i="12" s="1"/>
  <c r="CK130" i="12"/>
  <c r="CL130" i="12" s="1"/>
  <c r="DP120" i="12"/>
  <c r="CK142" i="12"/>
  <c r="CL142" i="12" s="1"/>
  <c r="BD84" i="12"/>
  <c r="EP120" i="12"/>
  <c r="EK120" i="12"/>
  <c r="CK127" i="12"/>
  <c r="CN127" i="12" s="1"/>
  <c r="EF120" i="12"/>
  <c r="CK126" i="12"/>
  <c r="CL126" i="12" s="1"/>
  <c r="CM126" i="12" s="1"/>
  <c r="EC120" i="12"/>
  <c r="CK149" i="12"/>
  <c r="CN149" i="12" s="1"/>
  <c r="DP122" i="12"/>
  <c r="CK144" i="12"/>
  <c r="CL144" i="12" s="1"/>
  <c r="CM144" i="12" s="1"/>
  <c r="BD54" i="12"/>
  <c r="CL7" i="12"/>
  <c r="BC39" i="12"/>
  <c r="BD39" i="12" s="1"/>
  <c r="BC75" i="12"/>
  <c r="BK75" i="12" s="1"/>
  <c r="BC47" i="12"/>
  <c r="BD47" i="12" s="1"/>
  <c r="BD79" i="12"/>
  <c r="BK79" i="12"/>
  <c r="BC34" i="12"/>
  <c r="BD34" i="12" s="1"/>
  <c r="BC55" i="12"/>
  <c r="BD55" i="12" s="1"/>
  <c r="BC53" i="12"/>
  <c r="BK53" i="12" s="1"/>
  <c r="BC58" i="12"/>
  <c r="BK58" i="12" s="1"/>
  <c r="BC20" i="12"/>
  <c r="BK20" i="12" s="1"/>
  <c r="BC28" i="12"/>
  <c r="BK28" i="12" s="1"/>
  <c r="BC68" i="12"/>
  <c r="BD68" i="12" s="1"/>
  <c r="BC44" i="12"/>
  <c r="BK44" i="12" s="1"/>
  <c r="BG79" i="12"/>
  <c r="BC73" i="12"/>
  <c r="BD73" i="12" s="1"/>
  <c r="BC66" i="12"/>
  <c r="BD66" i="12" s="1"/>
  <c r="BC32" i="12"/>
  <c r="BK32" i="12" s="1"/>
  <c r="BC37" i="12"/>
  <c r="BC57" i="12"/>
  <c r="BD57" i="12" s="1"/>
  <c r="BC40" i="12"/>
  <c r="BD40" i="12" s="1"/>
  <c r="BC61" i="12"/>
  <c r="BD61" i="12" s="1"/>
  <c r="BC14" i="12"/>
  <c r="BC80" i="12"/>
  <c r="BC65" i="12"/>
  <c r="BC41" i="12"/>
  <c r="BK41" i="12" s="1"/>
  <c r="BC15" i="12"/>
  <c r="BD15" i="12" s="1"/>
  <c r="BC38" i="12"/>
  <c r="BD38" i="12" s="1"/>
  <c r="BC12" i="12"/>
  <c r="BC42" i="12"/>
  <c r="BK42" i="12" s="1"/>
  <c r="BC21" i="12"/>
  <c r="BC70" i="12"/>
  <c r="BC24" i="12"/>
  <c r="BK24" i="12" s="1"/>
  <c r="BC27" i="12"/>
  <c r="BD27" i="12" s="1"/>
  <c r="BC19" i="12"/>
  <c r="BK19" i="12" s="1"/>
  <c r="BV174" i="12"/>
  <c r="BV129" i="12"/>
  <c r="BV166" i="12"/>
  <c r="BV176" i="12"/>
  <c r="BC77" i="12"/>
  <c r="BG30" i="12"/>
  <c r="BC30" i="12"/>
  <c r="BV147" i="12"/>
  <c r="DQ31" i="12"/>
  <c r="EG66" i="12" s="1"/>
  <c r="BV181" i="12"/>
  <c r="BC88" i="12"/>
  <c r="CN146" i="12"/>
  <c r="CL146" i="12"/>
  <c r="CM146" i="12" s="1"/>
  <c r="EA44" i="12"/>
  <c r="EW101" i="12" s="1"/>
  <c r="AH168" i="12"/>
  <c r="AG87" i="12"/>
  <c r="AI87" i="12"/>
  <c r="BG73" i="12"/>
  <c r="BH73" i="12"/>
  <c r="EA23" i="12"/>
  <c r="EW46" i="12" s="1"/>
  <c r="CN128" i="12"/>
  <c r="CL128" i="12"/>
  <c r="BV139" i="12"/>
  <c r="AG93" i="12"/>
  <c r="AH181" i="12"/>
  <c r="AI93" i="12"/>
  <c r="BV141" i="12"/>
  <c r="DQ9" i="12"/>
  <c r="EG8" i="12" s="1"/>
  <c r="AH127" i="12"/>
  <c r="Z66" i="12"/>
  <c r="AB66" i="12"/>
  <c r="CL136" i="12"/>
  <c r="CM136" i="12" s="1"/>
  <c r="CN136" i="12"/>
  <c r="EA8" i="12"/>
  <c r="EW7" i="12" s="1"/>
  <c r="BV159" i="12"/>
  <c r="BC63" i="12"/>
  <c r="BC86" i="12"/>
  <c r="BV158" i="12"/>
  <c r="AB71" i="12"/>
  <c r="Z71" i="12"/>
  <c r="AH137" i="12"/>
  <c r="DQ14" i="12"/>
  <c r="EG25" i="12" s="1"/>
  <c r="BV186" i="12"/>
  <c r="CN133" i="12"/>
  <c r="CL133" i="12"/>
  <c r="CM133" i="12" s="1"/>
  <c r="BV162" i="12"/>
  <c r="AH142" i="12"/>
  <c r="AI72" i="12"/>
  <c r="AG72" i="12"/>
  <c r="BV153" i="12"/>
  <c r="AP73" i="12"/>
  <c r="AN73" i="12"/>
  <c r="AH147" i="12"/>
  <c r="DQ8" i="12"/>
  <c r="EG7" i="12" s="1"/>
  <c r="BV138" i="12"/>
  <c r="DQ24" i="12"/>
  <c r="EG47" i="12" s="1"/>
  <c r="BG18" i="12"/>
  <c r="BH18" i="12"/>
  <c r="BC18" i="12"/>
  <c r="AP95" i="12"/>
  <c r="AH188" i="12"/>
  <c r="AN95" i="12"/>
  <c r="Z101" i="12"/>
  <c r="AB101" i="12"/>
  <c r="AN96" i="12"/>
  <c r="AP96" i="12"/>
  <c r="AH189" i="12"/>
  <c r="BG34" i="12"/>
  <c r="BC87" i="12"/>
  <c r="BV160" i="12"/>
  <c r="AP67" i="12"/>
  <c r="AH136" i="12"/>
  <c r="AN67" i="12"/>
  <c r="CL138" i="12"/>
  <c r="CM138" i="12" s="1"/>
  <c r="CN138" i="12"/>
  <c r="CN148" i="12"/>
  <c r="BC31" i="12"/>
  <c r="BC29" i="12"/>
  <c r="AB104" i="12"/>
  <c r="Z104" i="12"/>
  <c r="BC10" i="12"/>
  <c r="DQ10" i="12"/>
  <c r="EG9" i="12" s="1"/>
  <c r="AN74" i="12"/>
  <c r="AH148" i="12"/>
  <c r="AP74" i="12"/>
  <c r="AK190" i="12"/>
  <c r="AM190" i="12"/>
  <c r="BT190" i="12" s="1"/>
  <c r="BH81" i="12"/>
  <c r="BG81" i="12"/>
  <c r="BC72" i="12"/>
  <c r="AP103" i="12"/>
  <c r="AN103" i="12"/>
  <c r="BG71" i="12"/>
  <c r="BH71" i="12"/>
  <c r="AH158" i="12"/>
  <c r="AN79" i="12"/>
  <c r="AP79" i="12"/>
  <c r="BC82" i="12"/>
  <c r="EA36" i="12"/>
  <c r="EW82" i="12" s="1"/>
  <c r="DQ28" i="12"/>
  <c r="EG63" i="12" s="1"/>
  <c r="AH161" i="12"/>
  <c r="AB85" i="12"/>
  <c r="Z85" i="12"/>
  <c r="BV145" i="12"/>
  <c r="AB88" i="12"/>
  <c r="AH164" i="12"/>
  <c r="Z88" i="12"/>
  <c r="EA21" i="12"/>
  <c r="EW44" i="12" s="1"/>
  <c r="BV151" i="12"/>
  <c r="AH138" i="12"/>
  <c r="AB72" i="12"/>
  <c r="Z72" i="12"/>
  <c r="BG54" i="12"/>
  <c r="BH54" i="12"/>
  <c r="BH64" i="12"/>
  <c r="BG64" i="12"/>
  <c r="AN80" i="12"/>
  <c r="AH159" i="12"/>
  <c r="AP80" i="12"/>
  <c r="AI104" i="12"/>
  <c r="AG104" i="12"/>
  <c r="BV187" i="12"/>
  <c r="BG62" i="12"/>
  <c r="BH62" i="12"/>
  <c r="AG65" i="12"/>
  <c r="AI65" i="12"/>
  <c r="AH130" i="12"/>
  <c r="BV169" i="12"/>
  <c r="BV137" i="12"/>
  <c r="DQ46" i="12"/>
  <c r="EG103" i="12" s="1"/>
  <c r="AB103" i="12"/>
  <c r="Z103" i="12"/>
  <c r="BG68" i="12"/>
  <c r="BH68" i="12"/>
  <c r="DQ36" i="12"/>
  <c r="EG82" i="12" s="1"/>
  <c r="BV126" i="12"/>
  <c r="BV157" i="12"/>
  <c r="BV152" i="12"/>
  <c r="BG69" i="12"/>
  <c r="BH69" i="12"/>
  <c r="CN140" i="12"/>
  <c r="CL140" i="12"/>
  <c r="CM140" i="12" s="1"/>
  <c r="AN65" i="12"/>
  <c r="AH134" i="12"/>
  <c r="AP65" i="12"/>
  <c r="BV172" i="12"/>
  <c r="BV188" i="12"/>
  <c r="AH155" i="12"/>
  <c r="AG80" i="12"/>
  <c r="AI80" i="12"/>
  <c r="AP94" i="12"/>
  <c r="AN94" i="12"/>
  <c r="AH187" i="12"/>
  <c r="EA37" i="12"/>
  <c r="EW83" i="12" s="1"/>
  <c r="BH53" i="12"/>
  <c r="AN87" i="12"/>
  <c r="AP87" i="12"/>
  <c r="AH173" i="12"/>
  <c r="BV149" i="12"/>
  <c r="AG103" i="12"/>
  <c r="AI103" i="12"/>
  <c r="CL150" i="12"/>
  <c r="CN150" i="12"/>
  <c r="BG80" i="12"/>
  <c r="BH80" i="12"/>
  <c r="DQ16" i="12"/>
  <c r="EG27" i="12" s="1"/>
  <c r="BV127" i="12"/>
  <c r="Z87" i="12"/>
  <c r="AB87" i="12"/>
  <c r="AH163" i="12"/>
  <c r="EA9" i="12"/>
  <c r="EW8" i="12" s="1"/>
  <c r="BH15" i="12"/>
  <c r="AN104" i="12"/>
  <c r="AP104" i="12"/>
  <c r="Z81" i="12"/>
  <c r="AB81" i="12"/>
  <c r="AH152" i="12"/>
  <c r="AI81" i="12"/>
  <c r="AG81" i="12"/>
  <c r="AH156" i="12"/>
  <c r="BG87" i="12"/>
  <c r="BH87" i="12"/>
  <c r="BV179" i="12"/>
  <c r="EA45" i="12"/>
  <c r="EW102" i="12" s="1"/>
  <c r="AG88" i="12"/>
  <c r="AH169" i="12"/>
  <c r="AI88" i="12"/>
  <c r="BH70" i="12"/>
  <c r="BG70" i="12"/>
  <c r="BV132" i="12"/>
  <c r="CN132" i="12"/>
  <c r="CL132" i="12"/>
  <c r="CN145" i="12"/>
  <c r="CL145" i="12"/>
  <c r="BG37" i="12"/>
  <c r="BH37" i="12"/>
  <c r="AG64" i="12"/>
  <c r="AI64" i="12"/>
  <c r="AH129" i="12"/>
  <c r="BH29" i="12"/>
  <c r="DQ47" i="12"/>
  <c r="EG104" i="12" s="1"/>
  <c r="BH25" i="12"/>
  <c r="AI66" i="12"/>
  <c r="AH131" i="12"/>
  <c r="AG66" i="12"/>
  <c r="BV154" i="12"/>
  <c r="DQ23" i="12"/>
  <c r="EG46" i="12" s="1"/>
  <c r="AB67" i="12"/>
  <c r="AH128" i="12"/>
  <c r="Z67" i="12"/>
  <c r="CL134" i="12"/>
  <c r="CN134" i="12"/>
  <c r="AG95" i="12"/>
  <c r="AI95" i="12"/>
  <c r="AH183" i="12"/>
  <c r="BV134" i="12"/>
  <c r="AP86" i="12"/>
  <c r="AN86" i="12"/>
  <c r="AH172" i="12"/>
  <c r="BV156" i="12"/>
  <c r="BG75" i="12"/>
  <c r="BH75" i="12"/>
  <c r="Z79" i="12"/>
  <c r="AB79" i="12"/>
  <c r="AH150" i="12"/>
  <c r="BV136" i="12"/>
  <c r="BH23" i="12"/>
  <c r="AI74" i="12"/>
  <c r="AH144" i="12"/>
  <c r="AG74" i="12"/>
  <c r="BV184" i="12"/>
  <c r="BC78" i="12"/>
  <c r="BV128" i="12"/>
  <c r="BV125" i="12"/>
  <c r="AP101" i="12"/>
  <c r="AN101" i="12"/>
  <c r="DQ45" i="12"/>
  <c r="EG102" i="12" s="1"/>
  <c r="AB102" i="12"/>
  <c r="Z102" i="12"/>
  <c r="AN64" i="12"/>
  <c r="AP64" i="12"/>
  <c r="AH133" i="12"/>
  <c r="BV150" i="12"/>
  <c r="DQ39" i="12"/>
  <c r="EG85" i="12" s="1"/>
  <c r="BC62" i="12"/>
  <c r="Z78" i="12"/>
  <c r="AH149" i="12"/>
  <c r="AB78" i="12"/>
  <c r="AG67" i="12"/>
  <c r="AH132" i="12"/>
  <c r="AI67" i="12"/>
  <c r="DQ17" i="12"/>
  <c r="EG28" i="12" s="1"/>
  <c r="AM165" i="12"/>
  <c r="BT165" i="12" s="1"/>
  <c r="AG101" i="12"/>
  <c r="AI101" i="12"/>
  <c r="EA15" i="12"/>
  <c r="EW26" i="12" s="1"/>
  <c r="AG73" i="12"/>
  <c r="AH143" i="12"/>
  <c r="AI73" i="12"/>
  <c r="BC50" i="12"/>
  <c r="BV148" i="12"/>
  <c r="CL135" i="12"/>
  <c r="CM135" i="12" s="1"/>
  <c r="CN135" i="12"/>
  <c r="BG85" i="12"/>
  <c r="BH85" i="12"/>
  <c r="BC85" i="12"/>
  <c r="BC67" i="12"/>
  <c r="BV168" i="12"/>
  <c r="AH160" i="12"/>
  <c r="AN81" i="12"/>
  <c r="AP81" i="12"/>
  <c r="BV182" i="12"/>
  <c r="CL141" i="12"/>
  <c r="CN141" i="12"/>
  <c r="BC45" i="12"/>
  <c r="BV143" i="12"/>
  <c r="BC13" i="12"/>
  <c r="EA14" i="12"/>
  <c r="EW25" i="12" s="1"/>
  <c r="AH166" i="12"/>
  <c r="AG85" i="12"/>
  <c r="AI85" i="12"/>
  <c r="BV167" i="12"/>
  <c r="AH141" i="12"/>
  <c r="AG71" i="12"/>
  <c r="AI71" i="12"/>
  <c r="DQ30" i="12"/>
  <c r="EG65" i="12" s="1"/>
  <c r="AN66" i="12"/>
  <c r="AH135" i="12"/>
  <c r="AP66" i="12"/>
  <c r="EA47" i="12"/>
  <c r="EW104" i="12" s="1"/>
  <c r="CN125" i="12"/>
  <c r="CL125" i="12"/>
  <c r="CM125" i="12" s="1"/>
  <c r="EA38" i="12"/>
  <c r="EW84" i="12" s="1"/>
  <c r="BV155" i="12"/>
  <c r="BC17" i="12"/>
  <c r="EA39" i="12"/>
  <c r="EW85" i="12" s="1"/>
  <c r="BC43" i="12"/>
  <c r="BH83" i="12"/>
  <c r="BG83" i="12"/>
  <c r="BC83" i="12"/>
  <c r="AI94" i="12"/>
  <c r="AH182" i="12"/>
  <c r="AG94" i="12"/>
  <c r="AK185" i="12"/>
  <c r="AM185" i="12"/>
  <c r="BT185" i="12" s="1"/>
  <c r="AN102" i="12"/>
  <c r="AP102" i="12"/>
  <c r="BH21" i="12"/>
  <c r="BG21" i="12"/>
  <c r="BV146" i="12"/>
  <c r="BC26" i="12"/>
  <c r="AI96" i="12"/>
  <c r="AG96" i="12"/>
  <c r="AH184" i="12"/>
  <c r="BC48" i="12"/>
  <c r="BC25" i="12"/>
  <c r="BC11" i="12"/>
  <c r="AB80" i="12"/>
  <c r="AH151" i="12"/>
  <c r="Z80" i="12"/>
  <c r="EA17" i="12"/>
  <c r="EW28" i="12" s="1"/>
  <c r="CL139" i="12"/>
  <c r="BC76" i="12"/>
  <c r="AN85" i="12"/>
  <c r="AH171" i="12"/>
  <c r="AP85" i="12"/>
  <c r="BC81" i="12"/>
  <c r="BV133" i="12"/>
  <c r="BC52" i="12"/>
  <c r="BV189" i="12"/>
  <c r="EA46" i="12"/>
  <c r="EW103" i="12" s="1"/>
  <c r="BC71" i="12"/>
  <c r="DQ37" i="12"/>
  <c r="EG83" i="12" s="1"/>
  <c r="BV130" i="12"/>
  <c r="EA22" i="12"/>
  <c r="EW45" i="12" s="1"/>
  <c r="BG82" i="12"/>
  <c r="BH82" i="12"/>
  <c r="BH77" i="12"/>
  <c r="BG77" i="12"/>
  <c r="BV142" i="12"/>
  <c r="CN129" i="12"/>
  <c r="CL129" i="12"/>
  <c r="BC23" i="12"/>
  <c r="BC46" i="12"/>
  <c r="AI78" i="12"/>
  <c r="AH153" i="12"/>
  <c r="AG78" i="12"/>
  <c r="BH78" i="12"/>
  <c r="BG78" i="12"/>
  <c r="BV135" i="12"/>
  <c r="AP78" i="12"/>
  <c r="AN78" i="12"/>
  <c r="AH157" i="12"/>
  <c r="BV131" i="12"/>
  <c r="AH154" i="12"/>
  <c r="AG79" i="12"/>
  <c r="AI79" i="12"/>
  <c r="BH88" i="12"/>
  <c r="BG88" i="12"/>
  <c r="DQ15" i="12"/>
  <c r="EG26" i="12" s="1"/>
  <c r="BG36" i="12"/>
  <c r="BH36" i="12"/>
  <c r="BC36" i="12"/>
  <c r="BV183" i="12"/>
  <c r="BC56" i="12"/>
  <c r="EA7" i="12"/>
  <c r="EW6" i="12" s="1"/>
  <c r="AK170" i="12"/>
  <c r="AM170" i="12"/>
  <c r="BT170" i="12" s="1"/>
  <c r="AB96" i="12"/>
  <c r="AH179" i="12"/>
  <c r="Z96" i="12"/>
  <c r="BV177" i="12"/>
  <c r="DQ21" i="12"/>
  <c r="EG44" i="12" s="1"/>
  <c r="BH20" i="12"/>
  <c r="AB74" i="12"/>
  <c r="AH140" i="12"/>
  <c r="Z74" i="12"/>
  <c r="AP72" i="12"/>
  <c r="AH146" i="12"/>
  <c r="AN72" i="12"/>
  <c r="BV164" i="12"/>
  <c r="AH167" i="12"/>
  <c r="AG86" i="12"/>
  <c r="AI86" i="12"/>
  <c r="AH176" i="12"/>
  <c r="Z93" i="12"/>
  <c r="AB93" i="12"/>
  <c r="BV163" i="12"/>
  <c r="AM175" i="12"/>
  <c r="BT175" i="12" s="1"/>
  <c r="AK175" i="12"/>
  <c r="BC22" i="12"/>
  <c r="BC9" i="12"/>
  <c r="BH67" i="12"/>
  <c r="EA24" i="12"/>
  <c r="EW47" i="12" s="1"/>
  <c r="BG63" i="12"/>
  <c r="BH63" i="12"/>
  <c r="AH178" i="12"/>
  <c r="Z95" i="12"/>
  <c r="AB95" i="12"/>
  <c r="DQ38" i="12"/>
  <c r="EG84" i="12" s="1"/>
  <c r="BG86" i="12"/>
  <c r="BH86" i="12"/>
  <c r="AB73" i="12"/>
  <c r="Z73" i="12"/>
  <c r="AH139" i="12"/>
  <c r="EA16" i="12"/>
  <c r="EW27" i="12" s="1"/>
  <c r="AP71" i="12"/>
  <c r="AH145" i="12"/>
  <c r="AN71" i="12"/>
  <c r="BC60" i="12"/>
  <c r="Z65" i="12"/>
  <c r="AB65" i="12"/>
  <c r="AH126" i="12"/>
  <c r="BC35" i="12"/>
  <c r="AB64" i="12"/>
  <c r="AH125" i="12"/>
  <c r="Z64" i="12"/>
  <c r="DQ7" i="12"/>
  <c r="EG6" i="12" s="1"/>
  <c r="BV171" i="12"/>
  <c r="AI102" i="12"/>
  <c r="AG102" i="12"/>
  <c r="DQ44" i="12"/>
  <c r="EG101" i="12" s="1"/>
  <c r="BV178" i="12"/>
  <c r="BV173" i="12"/>
  <c r="EA10" i="12"/>
  <c r="EW9" i="12" s="1"/>
  <c r="BV140" i="12"/>
  <c r="AP88" i="12"/>
  <c r="AH174" i="12"/>
  <c r="AN88" i="12"/>
  <c r="DQ29" i="12"/>
  <c r="EG64" i="12" s="1"/>
  <c r="AH162" i="12"/>
  <c r="Z86" i="12"/>
  <c r="AB86" i="12"/>
  <c r="BV144" i="12"/>
  <c r="BV161" i="12"/>
  <c r="BH31" i="12"/>
  <c r="BG31" i="12"/>
  <c r="BC51" i="12"/>
  <c r="BK89" i="12"/>
  <c r="BD89" i="12"/>
  <c r="CL143" i="12"/>
  <c r="CM143" i="12" s="1"/>
  <c r="CN143" i="12"/>
  <c r="BH76" i="12"/>
  <c r="BG76" i="12"/>
  <c r="BG84" i="12"/>
  <c r="BH84" i="12"/>
  <c r="BG72" i="12"/>
  <c r="BH72" i="12"/>
  <c r="DQ22" i="12"/>
  <c r="EG45" i="12" s="1"/>
  <c r="AH177" i="12"/>
  <c r="Z94" i="12"/>
  <c r="AB94" i="12"/>
  <c r="BG33" i="12"/>
  <c r="BH33" i="12"/>
  <c r="BC33" i="12"/>
  <c r="AH186" i="12"/>
  <c r="AN93" i="12"/>
  <c r="AP93" i="12"/>
  <c r="BC16" i="12"/>
  <c r="BG74" i="12" l="1"/>
  <c r="BG24" i="12"/>
  <c r="BG60" i="12"/>
  <c r="BH28" i="12"/>
  <c r="BH32" i="12"/>
  <c r="BG61" i="12"/>
  <c r="BG49" i="12"/>
  <c r="BH40" i="12"/>
  <c r="BG55" i="12"/>
  <c r="CN147" i="12"/>
  <c r="BH42" i="12"/>
  <c r="BG35" i="12"/>
  <c r="BG48" i="12"/>
  <c r="BH38" i="12"/>
  <c r="BH13" i="12"/>
  <c r="BH45" i="12"/>
  <c r="BH14" i="12"/>
  <c r="BG56" i="12"/>
  <c r="BH17" i="12"/>
  <c r="BG39" i="12"/>
  <c r="BH16" i="12"/>
  <c r="BG47" i="12"/>
  <c r="BH65" i="12"/>
  <c r="BH9" i="12"/>
  <c r="BH50" i="12"/>
  <c r="BH52" i="12"/>
  <c r="BG43" i="12"/>
  <c r="BH10" i="12"/>
  <c r="BG22" i="12"/>
  <c r="BG66" i="12"/>
  <c r="BC49" i="12"/>
  <c r="BD49" i="12" s="1"/>
  <c r="BK64" i="12"/>
  <c r="BH51" i="12"/>
  <c r="BG12" i="12"/>
  <c r="BG41" i="12"/>
  <c r="BG44" i="12"/>
  <c r="BH11" i="12"/>
  <c r="BG58" i="12"/>
  <c r="BG46" i="12"/>
  <c r="BG57" i="12"/>
  <c r="BH19" i="12"/>
  <c r="BG27" i="12"/>
  <c r="BH26" i="12"/>
  <c r="BG89" i="12"/>
  <c r="BH59" i="12"/>
  <c r="AH180" i="12"/>
  <c r="Z97" i="12"/>
  <c r="AB97" i="12"/>
  <c r="CN131" i="12"/>
  <c r="CN142" i="12"/>
  <c r="CL127" i="12"/>
  <c r="CL137" i="12"/>
  <c r="CL149" i="12"/>
  <c r="CM149" i="12" s="1"/>
  <c r="DO120" i="12"/>
  <c r="DO147" i="12" s="1"/>
  <c r="CN130" i="12"/>
  <c r="CN144" i="12"/>
  <c r="BD58" i="12"/>
  <c r="BK65" i="12"/>
  <c r="CN126" i="12"/>
  <c r="BK68" i="12"/>
  <c r="BK15" i="12"/>
  <c r="BD37" i="12"/>
  <c r="BK39" i="12"/>
  <c r="BD32" i="12"/>
  <c r="BK61" i="12"/>
  <c r="BK12" i="12"/>
  <c r="BD44" i="12"/>
  <c r="BD42" i="12"/>
  <c r="BD41" i="12"/>
  <c r="BD75" i="12"/>
  <c r="BK38" i="12"/>
  <c r="BD80" i="12"/>
  <c r="BK34" i="12"/>
  <c r="BK70" i="12"/>
  <c r="BK80" i="12"/>
  <c r="BK55" i="12"/>
  <c r="BK73" i="12"/>
  <c r="BK57" i="12"/>
  <c r="BD70" i="12"/>
  <c r="BD28" i="12"/>
  <c r="BD24" i="12"/>
  <c r="BD53" i="12"/>
  <c r="BK66" i="12"/>
  <c r="BK47" i="12"/>
  <c r="BD12" i="12"/>
  <c r="BD65" i="12"/>
  <c r="BK40" i="12"/>
  <c r="BS170" i="12"/>
  <c r="BK37" i="12"/>
  <c r="BD19" i="12"/>
  <c r="BK27" i="12"/>
  <c r="BK14" i="12"/>
  <c r="BD20" i="12"/>
  <c r="BD14" i="12"/>
  <c r="BD21" i="12"/>
  <c r="BK21" i="12"/>
  <c r="BS161" i="12"/>
  <c r="BS180" i="12"/>
  <c r="BS178" i="12"/>
  <c r="BD16" i="12"/>
  <c r="BK16" i="12"/>
  <c r="AK177" i="12"/>
  <c r="AM177" i="12"/>
  <c r="BT177" i="12" s="1"/>
  <c r="AM186" i="12"/>
  <c r="BT186" i="12" s="1"/>
  <c r="AK186" i="12"/>
  <c r="BS175" i="12"/>
  <c r="BD51" i="12"/>
  <c r="BK51" i="12"/>
  <c r="BS144" i="12"/>
  <c r="AM126" i="12"/>
  <c r="BT126" i="12" s="1"/>
  <c r="AK126" i="12"/>
  <c r="BD60" i="12"/>
  <c r="BK60" i="12"/>
  <c r="BK9" i="12"/>
  <c r="BD9" i="12"/>
  <c r="AK176" i="12"/>
  <c r="AM176" i="12"/>
  <c r="BT176" i="12" s="1"/>
  <c r="BS131" i="12"/>
  <c r="AM153" i="12"/>
  <c r="BT153" i="12" s="1"/>
  <c r="AK153" i="12"/>
  <c r="BK71" i="12"/>
  <c r="BD71" i="12"/>
  <c r="BS189" i="12"/>
  <c r="BK81" i="12"/>
  <c r="BD81" i="12"/>
  <c r="BD76" i="12"/>
  <c r="BK76" i="12"/>
  <c r="BK11" i="12"/>
  <c r="BD11" i="12"/>
  <c r="BS146" i="12"/>
  <c r="BD83" i="12"/>
  <c r="BK83" i="12"/>
  <c r="AK166" i="12"/>
  <c r="AM166" i="12"/>
  <c r="BT166" i="12" s="1"/>
  <c r="BS168" i="12"/>
  <c r="BK62" i="12"/>
  <c r="BD62" i="12"/>
  <c r="BS150" i="12"/>
  <c r="AK133" i="12"/>
  <c r="AM133" i="12"/>
  <c r="BT133" i="12" s="1"/>
  <c r="BK78" i="12"/>
  <c r="BD78" i="12"/>
  <c r="AM144" i="12"/>
  <c r="BT144" i="12" s="1"/>
  <c r="AK144" i="12"/>
  <c r="AK150" i="12"/>
  <c r="AM150" i="12"/>
  <c r="BT150" i="12" s="1"/>
  <c r="AK172" i="12"/>
  <c r="AM172" i="12"/>
  <c r="BT172" i="12" s="1"/>
  <c r="AM128" i="12"/>
  <c r="BT128" i="12" s="1"/>
  <c r="AK128" i="12"/>
  <c r="AM129" i="12"/>
  <c r="BT129" i="12" s="1"/>
  <c r="AK129" i="12"/>
  <c r="BS179" i="12"/>
  <c r="BS172" i="12"/>
  <c r="BS157" i="12"/>
  <c r="BS187" i="12"/>
  <c r="AM159" i="12"/>
  <c r="BT159" i="12" s="1"/>
  <c r="AK159" i="12"/>
  <c r="AM161" i="12"/>
  <c r="BT161" i="12" s="1"/>
  <c r="AK161" i="12"/>
  <c r="AM148" i="12"/>
  <c r="BT148" i="12" s="1"/>
  <c r="AK148" i="12"/>
  <c r="BS138" i="12"/>
  <c r="BS162" i="12"/>
  <c r="BD63" i="12"/>
  <c r="BK63" i="12"/>
  <c r="BK88" i="12"/>
  <c r="BD88" i="12"/>
  <c r="BS181" i="12"/>
  <c r="BS166" i="12"/>
  <c r="AK125" i="12"/>
  <c r="AM125" i="12"/>
  <c r="BT125" i="12" s="1"/>
  <c r="AK178" i="12"/>
  <c r="AM178" i="12"/>
  <c r="BT178" i="12" s="1"/>
  <c r="BS164" i="12"/>
  <c r="AM140" i="12"/>
  <c r="BT140" i="12" s="1"/>
  <c r="AK140" i="12"/>
  <c r="BS177" i="12"/>
  <c r="BK36" i="12"/>
  <c r="BD36" i="12"/>
  <c r="AM157" i="12"/>
  <c r="BT157" i="12" s="1"/>
  <c r="AK157" i="12"/>
  <c r="BS135" i="12"/>
  <c r="BS130" i="12"/>
  <c r="BD52" i="12"/>
  <c r="BK52" i="12"/>
  <c r="AM151" i="12"/>
  <c r="BT151" i="12" s="1"/>
  <c r="AK151" i="12"/>
  <c r="BD25" i="12"/>
  <c r="BK25" i="12"/>
  <c r="BD48" i="12"/>
  <c r="BK48" i="12"/>
  <c r="BS155" i="12"/>
  <c r="AM141" i="12"/>
  <c r="BT141" i="12" s="1"/>
  <c r="AK141" i="12"/>
  <c r="BS167" i="12"/>
  <c r="BS143" i="12"/>
  <c r="BS148" i="12"/>
  <c r="BS125" i="12"/>
  <c r="BS134" i="12"/>
  <c r="BS154" i="12"/>
  <c r="BS185" i="12"/>
  <c r="AK169" i="12"/>
  <c r="AM169" i="12"/>
  <c r="BT169" i="12" s="1"/>
  <c r="AK152" i="12"/>
  <c r="AM152" i="12"/>
  <c r="BT152" i="12" s="1"/>
  <c r="AK163" i="12"/>
  <c r="AM163" i="12"/>
  <c r="BT163" i="12" s="1"/>
  <c r="BS127" i="12"/>
  <c r="BS149" i="12"/>
  <c r="AK155" i="12"/>
  <c r="AM155" i="12"/>
  <c r="BT155" i="12" s="1"/>
  <c r="BS152" i="12"/>
  <c r="BS169" i="12"/>
  <c r="BS151" i="12"/>
  <c r="BD72" i="12"/>
  <c r="BK72" i="12"/>
  <c r="BS160" i="12"/>
  <c r="AM189" i="12"/>
  <c r="BT189" i="12" s="1"/>
  <c r="AK189" i="12"/>
  <c r="AM147" i="12"/>
  <c r="BT147" i="12" s="1"/>
  <c r="AK147" i="12"/>
  <c r="AM137" i="12"/>
  <c r="BT137" i="12" s="1"/>
  <c r="AK137" i="12"/>
  <c r="BS158" i="12"/>
  <c r="AK127" i="12"/>
  <c r="AM127" i="12"/>
  <c r="BT127" i="12" s="1"/>
  <c r="BS141" i="12"/>
  <c r="BS147" i="12"/>
  <c r="BD77" i="12"/>
  <c r="BK77" i="12"/>
  <c r="BS176" i="12"/>
  <c r="BK33" i="12"/>
  <c r="BD33" i="12"/>
  <c r="AM162" i="12"/>
  <c r="BT162" i="12" s="1"/>
  <c r="AK162" i="12"/>
  <c r="AK174" i="12"/>
  <c r="AM174" i="12"/>
  <c r="BT174" i="12" s="1"/>
  <c r="BK22" i="12"/>
  <c r="BD22" i="12"/>
  <c r="AM146" i="12"/>
  <c r="BT146" i="12" s="1"/>
  <c r="AK146" i="12"/>
  <c r="BD56" i="12"/>
  <c r="BK56" i="12"/>
  <c r="BS183" i="12"/>
  <c r="AM154" i="12"/>
  <c r="BT154" i="12" s="1"/>
  <c r="AK154" i="12"/>
  <c r="BK46" i="12"/>
  <c r="BD46" i="12"/>
  <c r="BS190" i="12"/>
  <c r="AM171" i="12"/>
  <c r="BT171" i="12" s="1"/>
  <c r="AK171" i="12"/>
  <c r="AM184" i="12"/>
  <c r="BT184" i="12" s="1"/>
  <c r="AK184" i="12"/>
  <c r="BK26" i="12"/>
  <c r="BD26" i="12"/>
  <c r="AK182" i="12"/>
  <c r="AM182" i="12"/>
  <c r="BT182" i="12" s="1"/>
  <c r="BD45" i="12"/>
  <c r="BK45" i="12"/>
  <c r="AK160" i="12"/>
  <c r="AM160" i="12"/>
  <c r="BT160" i="12" s="1"/>
  <c r="BD67" i="12"/>
  <c r="BK67" i="12"/>
  <c r="BK50" i="12"/>
  <c r="BD50" i="12"/>
  <c r="AM143" i="12"/>
  <c r="BT143" i="12" s="1"/>
  <c r="AK143" i="12"/>
  <c r="AM132" i="12"/>
  <c r="BT132" i="12" s="1"/>
  <c r="AK132" i="12"/>
  <c r="AM149" i="12"/>
  <c r="BT149" i="12" s="1"/>
  <c r="AK149" i="12"/>
  <c r="BS184" i="12"/>
  <c r="BS136" i="12"/>
  <c r="AK183" i="12"/>
  <c r="AM183" i="12"/>
  <c r="BT183" i="12" s="1"/>
  <c r="AK173" i="12"/>
  <c r="AM173" i="12"/>
  <c r="BT173" i="12" s="1"/>
  <c r="BS188" i="12"/>
  <c r="AK134" i="12"/>
  <c r="AM134" i="12"/>
  <c r="BT134" i="12" s="1"/>
  <c r="BS126" i="12"/>
  <c r="AK130" i="12"/>
  <c r="AM130" i="12"/>
  <c r="BT130" i="12" s="1"/>
  <c r="BS145" i="12"/>
  <c r="BS165" i="12"/>
  <c r="AK158" i="12"/>
  <c r="AM158" i="12"/>
  <c r="BT158" i="12" s="1"/>
  <c r="BK10" i="12"/>
  <c r="BD10" i="12"/>
  <c r="BD29" i="12"/>
  <c r="BK29" i="12"/>
  <c r="BD31" i="12"/>
  <c r="BK31" i="12"/>
  <c r="BK87" i="12"/>
  <c r="BD87" i="12"/>
  <c r="BD18" i="12"/>
  <c r="BK18" i="12"/>
  <c r="BS153" i="12"/>
  <c r="AK142" i="12"/>
  <c r="AM142" i="12"/>
  <c r="BT142" i="12" s="1"/>
  <c r="BS186" i="12"/>
  <c r="BS159" i="12"/>
  <c r="BS139" i="12"/>
  <c r="BD30" i="12"/>
  <c r="BK30" i="12"/>
  <c r="BS140" i="12"/>
  <c r="BS173" i="12"/>
  <c r="BS171" i="12"/>
  <c r="BK35" i="12"/>
  <c r="BD35" i="12"/>
  <c r="AK145" i="12"/>
  <c r="AM145" i="12"/>
  <c r="BT145" i="12" s="1"/>
  <c r="AM139" i="12"/>
  <c r="BT139" i="12" s="1"/>
  <c r="AK139" i="12"/>
  <c r="BS163" i="12"/>
  <c r="AK167" i="12"/>
  <c r="AM167" i="12"/>
  <c r="BT167" i="12" s="1"/>
  <c r="AM179" i="12"/>
  <c r="BT179" i="12" s="1"/>
  <c r="AK179" i="12"/>
  <c r="BD23" i="12"/>
  <c r="BK23" i="12"/>
  <c r="BS142" i="12"/>
  <c r="BS133" i="12"/>
  <c r="BK43" i="12"/>
  <c r="BD43" i="12"/>
  <c r="BD17" i="12"/>
  <c r="BK17" i="12"/>
  <c r="AK135" i="12"/>
  <c r="AM135" i="12"/>
  <c r="BT135" i="12" s="1"/>
  <c r="BK13" i="12"/>
  <c r="BD13" i="12"/>
  <c r="BS182" i="12"/>
  <c r="BD85" i="12"/>
  <c r="BK85" i="12"/>
  <c r="BS128" i="12"/>
  <c r="BS156" i="12"/>
  <c r="AK131" i="12"/>
  <c r="AM131" i="12"/>
  <c r="BT131" i="12" s="1"/>
  <c r="BS132" i="12"/>
  <c r="AK156" i="12"/>
  <c r="AM156" i="12"/>
  <c r="BT156" i="12" s="1"/>
  <c r="AK187" i="12"/>
  <c r="AM187" i="12"/>
  <c r="BT187" i="12" s="1"/>
  <c r="BS137" i="12"/>
  <c r="AM138" i="12"/>
  <c r="BT138" i="12" s="1"/>
  <c r="AK138" i="12"/>
  <c r="AK164" i="12"/>
  <c r="AM164" i="12"/>
  <c r="BT164" i="12" s="1"/>
  <c r="BD82" i="12"/>
  <c r="BK82" i="12"/>
  <c r="AM136" i="12"/>
  <c r="BT136" i="12" s="1"/>
  <c r="AK136" i="12"/>
  <c r="AM188" i="12"/>
  <c r="BT188" i="12" s="1"/>
  <c r="AK188" i="12"/>
  <c r="BD86" i="12"/>
  <c r="BK86" i="12"/>
  <c r="AM181" i="12"/>
  <c r="BT181" i="12" s="1"/>
  <c r="AK181" i="12"/>
  <c r="AK168" i="12"/>
  <c r="AM168" i="12"/>
  <c r="BT168" i="12" s="1"/>
  <c r="BS129" i="12"/>
  <c r="BS174" i="12"/>
  <c r="BH7" i="12" l="1"/>
  <c r="BK49" i="12"/>
  <c r="AK180" i="12"/>
  <c r="AM180" i="12"/>
  <c r="BT180" i="12" s="1"/>
  <c r="CM139" i="12"/>
  <c r="CM127" i="12"/>
  <c r="CM128" i="12"/>
  <c r="CM137" i="12"/>
  <c r="DO150" i="12"/>
  <c r="CM148" i="12"/>
  <c r="CM134" i="12"/>
  <c r="CM129" i="12"/>
  <c r="CM130" i="12"/>
  <c r="CM150" i="12"/>
  <c r="CM142" i="12"/>
  <c r="CM141" i="12"/>
  <c r="DO133" i="12" s="1"/>
  <c r="A23" i="12" s="1"/>
  <c r="EV90" i="12" s="1"/>
  <c r="EY90" i="12" s="1"/>
  <c r="CM145" i="12"/>
  <c r="DO135" i="12" s="1"/>
  <c r="A27" i="12" s="1"/>
  <c r="CM132" i="12"/>
  <c r="DO148" i="12"/>
  <c r="DO138" i="12"/>
  <c r="A33" i="12" s="1"/>
  <c r="EV38" i="12" s="1"/>
  <c r="EY38" i="12" s="1"/>
  <c r="EZ38" i="12" s="1"/>
  <c r="EX38" i="12" s="1"/>
  <c r="DO144" i="12"/>
  <c r="DO146" i="12"/>
  <c r="DO149" i="12"/>
  <c r="DO140" i="12"/>
  <c r="A37" i="12" s="1"/>
  <c r="EN21" i="12" s="1"/>
  <c r="EQ21" i="12" s="1"/>
  <c r="ER21" i="12" s="1"/>
  <c r="EP21" i="12" s="1"/>
  <c r="DO145" i="12"/>
  <c r="DO142" i="12"/>
  <c r="A41" i="12" s="1"/>
  <c r="A42" i="12" s="1"/>
  <c r="DO137" i="12"/>
  <c r="A31" i="12" s="1"/>
  <c r="EV75" i="12" s="1"/>
  <c r="EY75" i="12" s="1"/>
  <c r="EZ75" i="12" s="1"/>
  <c r="EX75" i="12" s="1"/>
  <c r="DO141" i="12"/>
  <c r="A39" i="12" s="1"/>
  <c r="A40" i="12" s="1"/>
  <c r="DO139" i="12"/>
  <c r="A35" i="12" s="1"/>
  <c r="A36" i="12" s="1"/>
  <c r="DO143" i="12"/>
  <c r="A6" i="12"/>
  <c r="DO136" i="12"/>
  <c r="A29" i="12" s="1"/>
  <c r="EN112" i="12" s="1"/>
  <c r="EQ112" i="12" s="1"/>
  <c r="ER112" i="12" s="1"/>
  <c r="EP112" i="12" s="1"/>
  <c r="DO132" i="12"/>
  <c r="A21" i="12" s="1"/>
  <c r="EN108" i="12" s="1"/>
  <c r="EQ108" i="12" s="1"/>
  <c r="ER108" i="12" s="1"/>
  <c r="EP108" i="12" s="1"/>
  <c r="BJ64" i="12"/>
  <c r="BJ79" i="12"/>
  <c r="BJ33" i="12"/>
  <c r="BJ42" i="12"/>
  <c r="BJ21" i="12"/>
  <c r="BJ76" i="12"/>
  <c r="BJ26" i="12"/>
  <c r="BJ17" i="12"/>
  <c r="BJ40" i="12"/>
  <c r="BJ16" i="12"/>
  <c r="BJ10" i="12"/>
  <c r="BJ36" i="12"/>
  <c r="BJ85" i="12"/>
  <c r="BJ68" i="12"/>
  <c r="BJ74" i="12"/>
  <c r="BJ63" i="12"/>
  <c r="BJ90" i="12"/>
  <c r="BJ61" i="12"/>
  <c r="BJ48" i="12"/>
  <c r="BJ35" i="12"/>
  <c r="BJ69" i="12"/>
  <c r="BJ88" i="12"/>
  <c r="BJ83" i="12"/>
  <c r="BJ31" i="12"/>
  <c r="BJ23" i="12"/>
  <c r="BJ67" i="12"/>
  <c r="BJ14" i="12"/>
  <c r="BJ41" i="12"/>
  <c r="BJ54" i="12"/>
  <c r="BJ39" i="12"/>
  <c r="BJ73" i="12"/>
  <c r="BJ77" i="12"/>
  <c r="BJ80" i="12"/>
  <c r="BJ46" i="12"/>
  <c r="BJ51" i="12"/>
  <c r="BJ70" i="12"/>
  <c r="BJ18" i="12"/>
  <c r="BJ27" i="12"/>
  <c r="BJ84" i="12"/>
  <c r="BJ49" i="12"/>
  <c r="BJ43" i="12"/>
  <c r="BJ37" i="12"/>
  <c r="BJ11" i="12"/>
  <c r="BJ44" i="12"/>
  <c r="BJ87" i="12"/>
  <c r="BJ86" i="12"/>
  <c r="BJ15" i="12"/>
  <c r="BJ72" i="12"/>
  <c r="BJ19" i="12"/>
  <c r="BJ62" i="12"/>
  <c r="BJ38" i="12"/>
  <c r="BJ89" i="12"/>
  <c r="BJ50" i="12"/>
  <c r="BJ81" i="12"/>
  <c r="BJ78" i="12"/>
  <c r="BJ13" i="12"/>
  <c r="BJ32" i="12"/>
  <c r="BJ20" i="12"/>
  <c r="BJ53" i="12"/>
  <c r="BJ60" i="12"/>
  <c r="BJ66" i="12"/>
  <c r="BJ34" i="12"/>
  <c r="BJ47" i="12"/>
  <c r="BJ71" i="12"/>
  <c r="BJ59" i="12"/>
  <c r="BJ58" i="12"/>
  <c r="BJ56" i="12"/>
  <c r="BJ57" i="12"/>
  <c r="BJ28" i="12"/>
  <c r="BJ24" i="12"/>
  <c r="BJ82" i="12"/>
  <c r="BJ75" i="12"/>
  <c r="BJ9" i="12"/>
  <c r="BJ45" i="12"/>
  <c r="BJ65" i="12"/>
  <c r="BJ25" i="12"/>
  <c r="BJ22" i="12"/>
  <c r="BJ30" i="12"/>
  <c r="BJ29" i="12"/>
  <c r="BJ55" i="12"/>
  <c r="BJ12" i="12"/>
  <c r="BJ52" i="12"/>
  <c r="BR126" i="12"/>
  <c r="BR127" i="12" s="1"/>
  <c r="BQ127" i="12" s="1"/>
  <c r="BW127" i="12" s="1"/>
  <c r="EV56" i="12"/>
  <c r="EY56" i="12" s="1"/>
  <c r="EZ56" i="12" s="1"/>
  <c r="EX56" i="12" s="1"/>
  <c r="EF56" i="12"/>
  <c r="EI56" i="12" s="1"/>
  <c r="EJ56" i="12" s="1"/>
  <c r="EH56" i="12" s="1"/>
  <c r="EN113" i="12"/>
  <c r="EQ113" i="12" s="1"/>
  <c r="ER113" i="12" s="1"/>
  <c r="EP113" i="12" s="1"/>
  <c r="BN125" i="12"/>
  <c r="BX125" i="12"/>
  <c r="CA125" i="12" s="1"/>
  <c r="BQ125" i="12"/>
  <c r="BW125" i="12" s="1"/>
  <c r="AK119" i="12"/>
  <c r="BK5" i="12"/>
  <c r="EF18" i="12" l="1"/>
  <c r="EI18" i="12" s="1"/>
  <c r="EJ18" i="12" s="1"/>
  <c r="EH18" i="12" s="1"/>
  <c r="EN75" i="12"/>
  <c r="EQ75" i="12" s="1"/>
  <c r="ER75" i="12" s="1"/>
  <c r="EP75" i="12" s="1"/>
  <c r="EF113" i="12"/>
  <c r="EI113" i="12" s="1"/>
  <c r="EJ113" i="12" s="1"/>
  <c r="EH113" i="12" s="1"/>
  <c r="EF94" i="12"/>
  <c r="EI94" i="12" s="1"/>
  <c r="EJ94" i="12" s="1"/>
  <c r="EH94" i="12" s="1"/>
  <c r="A32" i="12"/>
  <c r="EV113" i="12"/>
  <c r="EY113" i="12" s="1"/>
  <c r="EZ113" i="12" s="1"/>
  <c r="EX113" i="12" s="1"/>
  <c r="A38" i="12"/>
  <c r="EF21" i="12"/>
  <c r="EI21" i="12" s="1"/>
  <c r="EJ21" i="12" s="1"/>
  <c r="EH21" i="12" s="1"/>
  <c r="EN77" i="12"/>
  <c r="EQ77" i="12" s="1"/>
  <c r="ER77" i="12" s="1"/>
  <c r="EP77" i="12" s="1"/>
  <c r="EV35" i="12"/>
  <c r="EY35" i="12" s="1"/>
  <c r="EV54" i="12"/>
  <c r="EY54" i="12" s="1"/>
  <c r="DO134" i="12"/>
  <c r="A25" i="12" s="1"/>
  <c r="EV34" i="12" s="1"/>
  <c r="EY34" i="12" s="1"/>
  <c r="DO131" i="12"/>
  <c r="A19" i="12" s="1"/>
  <c r="EN31" i="12" s="1"/>
  <c r="EQ31" i="12" s="1"/>
  <c r="EV59" i="12"/>
  <c r="EY59" i="12" s="1"/>
  <c r="EZ59" i="12" s="1"/>
  <c r="EX59" i="12" s="1"/>
  <c r="EF95" i="12"/>
  <c r="EI95" i="12" s="1"/>
  <c r="EJ95" i="12" s="1"/>
  <c r="EH95" i="12" s="1"/>
  <c r="EN97" i="12"/>
  <c r="EQ97" i="12" s="1"/>
  <c r="ER97" i="12" s="1"/>
  <c r="EP97" i="12" s="1"/>
  <c r="EF59" i="12"/>
  <c r="EI59" i="12" s="1"/>
  <c r="EJ59" i="12" s="1"/>
  <c r="EH59" i="12" s="1"/>
  <c r="EF78" i="12"/>
  <c r="EI78" i="12" s="1"/>
  <c r="EJ78" i="12" s="1"/>
  <c r="EH78" i="12" s="1"/>
  <c r="EN78" i="12"/>
  <c r="EQ78" i="12" s="1"/>
  <c r="ER78" i="12" s="1"/>
  <c r="EP78" i="12" s="1"/>
  <c r="EF97" i="12"/>
  <c r="EI97" i="12" s="1"/>
  <c r="EJ97" i="12" s="1"/>
  <c r="EH97" i="12" s="1"/>
  <c r="EV116" i="12"/>
  <c r="EY116" i="12" s="1"/>
  <c r="EZ116" i="12" s="1"/>
  <c r="EX116" i="12" s="1"/>
  <c r="EN59" i="12"/>
  <c r="EQ59" i="12" s="1"/>
  <c r="ER59" i="12" s="1"/>
  <c r="EP59" i="12" s="1"/>
  <c r="EN40" i="12"/>
  <c r="EQ40" i="12" s="1"/>
  <c r="ER40" i="12" s="1"/>
  <c r="EP40" i="12" s="1"/>
  <c r="EV78" i="12"/>
  <c r="EY78" i="12" s="1"/>
  <c r="EZ78" i="12" s="1"/>
  <c r="EX78" i="12" s="1"/>
  <c r="EV97" i="12"/>
  <c r="EY97" i="12" s="1"/>
  <c r="EZ97" i="12" s="1"/>
  <c r="EX97" i="12" s="1"/>
  <c r="EV21" i="12"/>
  <c r="EY21" i="12" s="1"/>
  <c r="EZ21" i="12" s="1"/>
  <c r="EX21" i="12" s="1"/>
  <c r="EN37" i="12"/>
  <c r="EQ37" i="12" s="1"/>
  <c r="ER37" i="12" s="1"/>
  <c r="EP37" i="12" s="1"/>
  <c r="EN94" i="12"/>
  <c r="EQ94" i="12" s="1"/>
  <c r="ER94" i="12" s="1"/>
  <c r="EP94" i="12" s="1"/>
  <c r="EN56" i="12"/>
  <c r="EQ56" i="12" s="1"/>
  <c r="ER56" i="12" s="1"/>
  <c r="EP56" i="12" s="1"/>
  <c r="EV94" i="12"/>
  <c r="EY94" i="12" s="1"/>
  <c r="EZ94" i="12" s="1"/>
  <c r="EX94" i="12" s="1"/>
  <c r="EV18" i="12"/>
  <c r="EY18" i="12" s="1"/>
  <c r="EZ18" i="12" s="1"/>
  <c r="EX18" i="12" s="1"/>
  <c r="EF114" i="12"/>
  <c r="EI114" i="12" s="1"/>
  <c r="EJ114" i="12" s="1"/>
  <c r="EH114" i="12" s="1"/>
  <c r="EN95" i="12"/>
  <c r="EQ95" i="12" s="1"/>
  <c r="ER95" i="12" s="1"/>
  <c r="EP95" i="12" s="1"/>
  <c r="EF40" i="12"/>
  <c r="EI40" i="12" s="1"/>
  <c r="EJ40" i="12" s="1"/>
  <c r="EH40" i="12" s="1"/>
  <c r="EV40" i="12"/>
  <c r="EY40" i="12" s="1"/>
  <c r="EZ40" i="12" s="1"/>
  <c r="EX40" i="12" s="1"/>
  <c r="EN116" i="12"/>
  <c r="EQ116" i="12" s="1"/>
  <c r="ER116" i="12" s="1"/>
  <c r="EP116" i="12" s="1"/>
  <c r="EF116" i="12"/>
  <c r="EI116" i="12" s="1"/>
  <c r="EJ116" i="12" s="1"/>
  <c r="EH116" i="12" s="1"/>
  <c r="EF75" i="12"/>
  <c r="EI75" i="12" s="1"/>
  <c r="EJ75" i="12" s="1"/>
  <c r="EH75" i="12" s="1"/>
  <c r="EF37" i="12"/>
  <c r="EI37" i="12" s="1"/>
  <c r="EJ37" i="12" s="1"/>
  <c r="EH37" i="12" s="1"/>
  <c r="EV37" i="12"/>
  <c r="EY37" i="12" s="1"/>
  <c r="EZ37" i="12" s="1"/>
  <c r="EX37" i="12" s="1"/>
  <c r="EN18" i="12"/>
  <c r="EQ18" i="12" s="1"/>
  <c r="ER18" i="12" s="1"/>
  <c r="EP18" i="12" s="1"/>
  <c r="EF76" i="12"/>
  <c r="EI76" i="12" s="1"/>
  <c r="EJ76" i="12" s="1"/>
  <c r="EH76" i="12" s="1"/>
  <c r="EF13" i="12"/>
  <c r="EI13" i="12" s="1"/>
  <c r="EJ13" i="12" s="1"/>
  <c r="EH13" i="12" s="1"/>
  <c r="EN51" i="12"/>
  <c r="EQ51" i="12" s="1"/>
  <c r="A34" i="12"/>
  <c r="EV76" i="12"/>
  <c r="EY76" i="12" s="1"/>
  <c r="EZ76" i="12" s="1"/>
  <c r="EX76" i="12" s="1"/>
  <c r="EF38" i="12"/>
  <c r="EI38" i="12" s="1"/>
  <c r="EJ38" i="12" s="1"/>
  <c r="EH38" i="12" s="1"/>
  <c r="EN76" i="12"/>
  <c r="EQ76" i="12" s="1"/>
  <c r="ER76" i="12" s="1"/>
  <c r="EP76" i="12" s="1"/>
  <c r="EN19" i="12"/>
  <c r="EQ19" i="12" s="1"/>
  <c r="ER19" i="12" s="1"/>
  <c r="EP19" i="12" s="1"/>
  <c r="EF58" i="12"/>
  <c r="EI58" i="12" s="1"/>
  <c r="EJ58" i="12" s="1"/>
  <c r="EH58" i="12" s="1"/>
  <c r="DO125" i="12"/>
  <c r="A7" i="12" s="1"/>
  <c r="EN82" i="12" s="1"/>
  <c r="EQ82" i="12" s="1"/>
  <c r="EN20" i="12"/>
  <c r="EQ20" i="12" s="1"/>
  <c r="ER20" i="12" s="1"/>
  <c r="EP20" i="12" s="1"/>
  <c r="DO127" i="12"/>
  <c r="A11" i="12" s="1"/>
  <c r="EV84" i="12" s="1"/>
  <c r="EY84" i="12" s="1"/>
  <c r="A30" i="12"/>
  <c r="EN55" i="12"/>
  <c r="EQ55" i="12" s="1"/>
  <c r="DO129" i="12"/>
  <c r="A15" i="12" s="1"/>
  <c r="A16" i="12" s="1"/>
  <c r="EV74" i="12"/>
  <c r="EY74" i="12" s="1"/>
  <c r="EF92" i="12"/>
  <c r="EI92" i="12" s="1"/>
  <c r="DO128" i="12"/>
  <c r="A13" i="12" s="1"/>
  <c r="EF66" i="12" s="1"/>
  <c r="EI66" i="12" s="1"/>
  <c r="EF57" i="12"/>
  <c r="EI57" i="12" s="1"/>
  <c r="EJ57" i="12" s="1"/>
  <c r="EH57" i="12" s="1"/>
  <c r="EV57" i="12"/>
  <c r="EY57" i="12" s="1"/>
  <c r="EZ57" i="12" s="1"/>
  <c r="EX57" i="12" s="1"/>
  <c r="EN38" i="12"/>
  <c r="EQ38" i="12" s="1"/>
  <c r="ER38" i="12" s="1"/>
  <c r="EP38" i="12" s="1"/>
  <c r="EV95" i="12"/>
  <c r="EY95" i="12" s="1"/>
  <c r="EZ95" i="12" s="1"/>
  <c r="EX95" i="12" s="1"/>
  <c r="EV114" i="12"/>
  <c r="EY114" i="12" s="1"/>
  <c r="EZ114" i="12" s="1"/>
  <c r="EX114" i="12" s="1"/>
  <c r="EN36" i="12"/>
  <c r="EQ36" i="12" s="1"/>
  <c r="DO130" i="12"/>
  <c r="A17" i="12" s="1"/>
  <c r="EF87" i="12" s="1"/>
  <c r="EI87" i="12" s="1"/>
  <c r="EV19" i="12"/>
  <c r="EY19" i="12" s="1"/>
  <c r="EZ19" i="12" s="1"/>
  <c r="EX19" i="12" s="1"/>
  <c r="EF19" i="12"/>
  <c r="EI19" i="12" s="1"/>
  <c r="EJ19" i="12" s="1"/>
  <c r="EH19" i="12" s="1"/>
  <c r="EN57" i="12"/>
  <c r="EQ57" i="12" s="1"/>
  <c r="ER57" i="12" s="1"/>
  <c r="EP57" i="12" s="1"/>
  <c r="EN114" i="12"/>
  <c r="EQ114" i="12" s="1"/>
  <c r="ER114" i="12" s="1"/>
  <c r="EP114" i="12" s="1"/>
  <c r="DO126" i="12"/>
  <c r="A9" i="12" s="1"/>
  <c r="EF64" i="12" s="1"/>
  <c r="EI64" i="12" s="1"/>
  <c r="EF17" i="12"/>
  <c r="EI17" i="12" s="1"/>
  <c r="EV32" i="12"/>
  <c r="EY32" i="12" s="1"/>
  <c r="EN115" i="12"/>
  <c r="EQ115" i="12" s="1"/>
  <c r="ER115" i="12" s="1"/>
  <c r="EP115" i="12" s="1"/>
  <c r="EF16" i="12"/>
  <c r="EI16" i="12" s="1"/>
  <c r="EN109" i="12"/>
  <c r="EQ109" i="12" s="1"/>
  <c r="EN73" i="12"/>
  <c r="EQ73" i="12" s="1"/>
  <c r="EV14" i="12"/>
  <c r="EY14" i="12" s="1"/>
  <c r="EF70" i="12"/>
  <c r="EI70" i="12" s="1"/>
  <c r="EJ70" i="12" s="1"/>
  <c r="EH70" i="12" s="1"/>
  <c r="EN39" i="12"/>
  <c r="EQ39" i="12" s="1"/>
  <c r="ER39" i="12" s="1"/>
  <c r="EP39" i="12" s="1"/>
  <c r="EV112" i="12"/>
  <c r="EY112" i="12" s="1"/>
  <c r="EF74" i="12"/>
  <c r="EI74" i="12" s="1"/>
  <c r="EF55" i="12"/>
  <c r="EI55" i="12" s="1"/>
  <c r="EF54" i="12"/>
  <c r="EI54" i="12" s="1"/>
  <c r="EN35" i="12"/>
  <c r="EQ35" i="12" s="1"/>
  <c r="EF52" i="12"/>
  <c r="EI52" i="12" s="1"/>
  <c r="EJ52" i="12" s="1"/>
  <c r="EH52" i="12" s="1"/>
  <c r="A24" i="12"/>
  <c r="EF111" i="12"/>
  <c r="EI111" i="12" s="1"/>
  <c r="EJ111" i="12" s="1"/>
  <c r="EH111" i="12" s="1"/>
  <c r="EF35" i="12"/>
  <c r="EI35" i="12" s="1"/>
  <c r="EN92" i="12"/>
  <c r="EQ92" i="12" s="1"/>
  <c r="ER92" i="12" s="1"/>
  <c r="EP92" i="12" s="1"/>
  <c r="A28" i="12"/>
  <c r="EF73" i="12"/>
  <c r="EI73" i="12" s="1"/>
  <c r="EN52" i="12"/>
  <c r="EQ52" i="12" s="1"/>
  <c r="ER52" i="12" s="1"/>
  <c r="EP52" i="12" s="1"/>
  <c r="EF109" i="12"/>
  <c r="EI109" i="12" s="1"/>
  <c r="EN90" i="12"/>
  <c r="EQ90" i="12" s="1"/>
  <c r="EN54" i="12"/>
  <c r="EQ54" i="12" s="1"/>
  <c r="EN111" i="12"/>
  <c r="EQ111" i="12" s="1"/>
  <c r="EV92" i="12"/>
  <c r="EY92" i="12" s="1"/>
  <c r="EZ92" i="12" s="1"/>
  <c r="EX92" i="12" s="1"/>
  <c r="EV71" i="12"/>
  <c r="EY71" i="12" s="1"/>
  <c r="EZ71" i="12" s="1"/>
  <c r="EX71" i="12" s="1"/>
  <c r="EN16" i="12"/>
  <c r="EQ16" i="12" s="1"/>
  <c r="EV16" i="12"/>
  <c r="EY16" i="12" s="1"/>
  <c r="EV73" i="12"/>
  <c r="EY73" i="12" s="1"/>
  <c r="EV111" i="12"/>
  <c r="EY111" i="12" s="1"/>
  <c r="EN33" i="12"/>
  <c r="EQ33" i="12" s="1"/>
  <c r="EN14" i="12"/>
  <c r="EQ14" i="12" s="1"/>
  <c r="EN93" i="12"/>
  <c r="EQ93" i="12" s="1"/>
  <c r="EV17" i="12"/>
  <c r="EY17" i="12" s="1"/>
  <c r="EF90" i="12"/>
  <c r="EI90" i="12" s="1"/>
  <c r="EN71" i="12"/>
  <c r="EQ71" i="12" s="1"/>
  <c r="ER71" i="12" s="1"/>
  <c r="EP71" i="12" s="1"/>
  <c r="EF33" i="12"/>
  <c r="EI33" i="12" s="1"/>
  <c r="EF14" i="12"/>
  <c r="EI14" i="12" s="1"/>
  <c r="EF71" i="12"/>
  <c r="EI71" i="12" s="1"/>
  <c r="EV52" i="12"/>
  <c r="EY52" i="12" s="1"/>
  <c r="EV33" i="12"/>
  <c r="EY33" i="12" s="1"/>
  <c r="EV109" i="12"/>
  <c r="EY109" i="12" s="1"/>
  <c r="EN89" i="12"/>
  <c r="EQ89" i="12" s="1"/>
  <c r="EV13" i="12"/>
  <c r="EY13" i="12" s="1"/>
  <c r="EZ13" i="12" s="1"/>
  <c r="EX13" i="12" s="1"/>
  <c r="EN32" i="12"/>
  <c r="EQ32" i="12" s="1"/>
  <c r="ER32" i="12" s="1"/>
  <c r="EP32" i="12" s="1"/>
  <c r="EV70" i="12"/>
  <c r="EY70" i="12" s="1"/>
  <c r="EN13" i="12"/>
  <c r="EQ13" i="12" s="1"/>
  <c r="ER13" i="12" s="1"/>
  <c r="EP13" i="12" s="1"/>
  <c r="EV77" i="12"/>
  <c r="EY77" i="12" s="1"/>
  <c r="EZ77" i="12" s="1"/>
  <c r="EX77" i="12" s="1"/>
  <c r="EN58" i="12"/>
  <c r="EQ58" i="12" s="1"/>
  <c r="ER58" i="12" s="1"/>
  <c r="EP58" i="12" s="1"/>
  <c r="EN96" i="12"/>
  <c r="EQ96" i="12" s="1"/>
  <c r="ER96" i="12" s="1"/>
  <c r="EP96" i="12" s="1"/>
  <c r="EF39" i="12"/>
  <c r="EI39" i="12" s="1"/>
  <c r="EJ39" i="12" s="1"/>
  <c r="EH39" i="12" s="1"/>
  <c r="EF77" i="12"/>
  <c r="EI77" i="12" s="1"/>
  <c r="EJ77" i="12" s="1"/>
  <c r="EH77" i="12" s="1"/>
  <c r="EN70" i="12"/>
  <c r="EQ70" i="12" s="1"/>
  <c r="EV108" i="12"/>
  <c r="EY108" i="12" s="1"/>
  <c r="A22" i="12"/>
  <c r="EF89" i="12"/>
  <c r="EI89" i="12" s="1"/>
  <c r="EF108" i="12"/>
  <c r="EI108" i="12" s="1"/>
  <c r="EJ108" i="12" s="1"/>
  <c r="EH108" i="12" s="1"/>
  <c r="EV96" i="12"/>
  <c r="EY96" i="12" s="1"/>
  <c r="EZ96" i="12" s="1"/>
  <c r="EX96" i="12" s="1"/>
  <c r="EV58" i="12"/>
  <c r="EY58" i="12" s="1"/>
  <c r="EZ58" i="12" s="1"/>
  <c r="EX58" i="12" s="1"/>
  <c r="EV20" i="12"/>
  <c r="EY20" i="12" s="1"/>
  <c r="EZ20" i="12" s="1"/>
  <c r="EX20" i="12" s="1"/>
  <c r="EV115" i="12"/>
  <c r="EY115" i="12" s="1"/>
  <c r="EZ115" i="12" s="1"/>
  <c r="EX115" i="12" s="1"/>
  <c r="EV39" i="12"/>
  <c r="EY39" i="12" s="1"/>
  <c r="EZ39" i="12" s="1"/>
  <c r="EX39" i="12" s="1"/>
  <c r="EF93" i="12"/>
  <c r="EI93" i="12" s="1"/>
  <c r="EN17" i="12"/>
  <c r="EQ17" i="12" s="1"/>
  <c r="EV93" i="12"/>
  <c r="EY93" i="12" s="1"/>
  <c r="EF112" i="12"/>
  <c r="EI112" i="12" s="1"/>
  <c r="EF36" i="12"/>
  <c r="EI36" i="12" s="1"/>
  <c r="EF51" i="12"/>
  <c r="EI51" i="12" s="1"/>
  <c r="EV89" i="12"/>
  <c r="EY89" i="12" s="1"/>
  <c r="EZ89" i="12" s="1"/>
  <c r="EX89" i="12" s="1"/>
  <c r="EF32" i="12"/>
  <c r="EI32" i="12" s="1"/>
  <c r="EJ32" i="12" s="1"/>
  <c r="EH32" i="12" s="1"/>
  <c r="EV51" i="12"/>
  <c r="EY51" i="12" s="1"/>
  <c r="EF96" i="12"/>
  <c r="EI96" i="12" s="1"/>
  <c r="EJ96" i="12" s="1"/>
  <c r="EH96" i="12" s="1"/>
  <c r="EF20" i="12"/>
  <c r="EI20" i="12" s="1"/>
  <c r="EJ20" i="12" s="1"/>
  <c r="EH20" i="12" s="1"/>
  <c r="EF115" i="12"/>
  <c r="EI115" i="12" s="1"/>
  <c r="EJ115" i="12" s="1"/>
  <c r="EH115" i="12" s="1"/>
  <c r="EV36" i="12"/>
  <c r="EY36" i="12" s="1"/>
  <c r="EN74" i="12"/>
  <c r="EQ74" i="12" s="1"/>
  <c r="EV55" i="12"/>
  <c r="EY55" i="12" s="1"/>
  <c r="BN127" i="12"/>
  <c r="BX127" i="12"/>
  <c r="CA127" i="12" s="1"/>
  <c r="EV103" i="12"/>
  <c r="EY103" i="12" s="1"/>
  <c r="EV46" i="12"/>
  <c r="EY46" i="12" s="1"/>
  <c r="EF84" i="12"/>
  <c r="EI84" i="12" s="1"/>
  <c r="EN46" i="12"/>
  <c r="EQ46" i="12" s="1"/>
  <c r="EN8" i="12"/>
  <c r="EQ8" i="12" s="1"/>
  <c r="EN65" i="12"/>
  <c r="EQ65" i="12" s="1"/>
  <c r="EN103" i="12"/>
  <c r="EQ103" i="12" s="1"/>
  <c r="BX126" i="12"/>
  <c r="CA126" i="12" s="1"/>
  <c r="EN88" i="12"/>
  <c r="EQ88" i="12" s="1"/>
  <c r="EF88" i="12"/>
  <c r="EI88" i="12" s="1"/>
  <c r="A20" i="12"/>
  <c r="EV31" i="12"/>
  <c r="EY31" i="12" s="1"/>
  <c r="EV12" i="12"/>
  <c r="EY12" i="12" s="1"/>
  <c r="EV107" i="12"/>
  <c r="EY107" i="12" s="1"/>
  <c r="EN12" i="12"/>
  <c r="EQ12" i="12" s="1"/>
  <c r="EF107" i="12"/>
  <c r="EI107" i="12" s="1"/>
  <c r="EF50" i="12"/>
  <c r="EI50" i="12" s="1"/>
  <c r="BN126" i="12"/>
  <c r="BQ126" i="12"/>
  <c r="BW126" i="12" s="1"/>
  <c r="BR128" i="12"/>
  <c r="BR129" i="12" s="1"/>
  <c r="EV101" i="12"/>
  <c r="EY101" i="12" s="1"/>
  <c r="EV6" i="12"/>
  <c r="EY6" i="12" s="1"/>
  <c r="EN72" i="12" l="1"/>
  <c r="EQ72" i="12" s="1"/>
  <c r="ER72" i="12" s="1"/>
  <c r="EP72" i="12" s="1"/>
  <c r="EF15" i="12"/>
  <c r="EI15" i="12" s="1"/>
  <c r="EN25" i="12"/>
  <c r="EQ25" i="12" s="1"/>
  <c r="EV44" i="12"/>
  <c r="EY44" i="12" s="1"/>
  <c r="EN69" i="12"/>
  <c r="EQ69" i="12" s="1"/>
  <c r="EV88" i="12"/>
  <c r="EY88" i="12" s="1"/>
  <c r="EV69" i="12"/>
  <c r="EY69" i="12" s="1"/>
  <c r="EN107" i="12"/>
  <c r="EQ107" i="12" s="1"/>
  <c r="EN50" i="12"/>
  <c r="EQ50" i="12" s="1"/>
  <c r="EF31" i="12"/>
  <c r="EI31" i="12" s="1"/>
  <c r="EV50" i="12"/>
  <c r="EY50" i="12" s="1"/>
  <c r="EF12" i="12"/>
  <c r="EI12" i="12" s="1"/>
  <c r="EF69" i="12"/>
  <c r="EI69" i="12" s="1"/>
  <c r="EF27" i="12"/>
  <c r="EI27" i="12" s="1"/>
  <c r="EF8" i="12"/>
  <c r="EI8" i="12" s="1"/>
  <c r="A12" i="12"/>
  <c r="EF46" i="12"/>
  <c r="EI46" i="12" s="1"/>
  <c r="EV27" i="12"/>
  <c r="EY27" i="12" s="1"/>
  <c r="EF65" i="12"/>
  <c r="EI65" i="12" s="1"/>
  <c r="EN27" i="12"/>
  <c r="EQ27" i="12" s="1"/>
  <c r="EV72" i="12"/>
  <c r="EY72" i="12" s="1"/>
  <c r="EZ72" i="12" s="1"/>
  <c r="EX72" i="12" s="1"/>
  <c r="EN15" i="12"/>
  <c r="EQ15" i="12" s="1"/>
  <c r="EN110" i="12"/>
  <c r="EQ110" i="12" s="1"/>
  <c r="A18" i="12"/>
  <c r="EN68" i="12"/>
  <c r="EQ68" i="12" s="1"/>
  <c r="EF49" i="12"/>
  <c r="EI49" i="12" s="1"/>
  <c r="EV15" i="12"/>
  <c r="EY15" i="12" s="1"/>
  <c r="EV110" i="12"/>
  <c r="EY110" i="12" s="1"/>
  <c r="EN91" i="12"/>
  <c r="EQ91" i="12" s="1"/>
  <c r="ER91" i="12" s="1"/>
  <c r="EP91" i="12" s="1"/>
  <c r="EN53" i="12"/>
  <c r="EQ53" i="12" s="1"/>
  <c r="EN67" i="12"/>
  <c r="EQ67" i="12" s="1"/>
  <c r="EN34" i="12"/>
  <c r="EQ34" i="12" s="1"/>
  <c r="EF34" i="12"/>
  <c r="EI34" i="12" s="1"/>
  <c r="A26" i="12"/>
  <c r="EF110" i="12"/>
  <c r="EI110" i="12" s="1"/>
  <c r="EF53" i="12"/>
  <c r="EI53" i="12" s="1"/>
  <c r="EV91" i="12"/>
  <c r="EY91" i="12" s="1"/>
  <c r="EF91" i="12"/>
  <c r="EI91" i="12" s="1"/>
  <c r="EJ91" i="12" s="1"/>
  <c r="EH91" i="12" s="1"/>
  <c r="EV53" i="12"/>
  <c r="EY53" i="12" s="1"/>
  <c r="EF72" i="12"/>
  <c r="EI72" i="12" s="1"/>
  <c r="EJ72" i="12" s="1"/>
  <c r="EH72" i="12" s="1"/>
  <c r="EV25" i="12"/>
  <c r="EY25" i="12" s="1"/>
  <c r="EZ32" i="12" s="1"/>
  <c r="EF25" i="12"/>
  <c r="EI25" i="12" s="1"/>
  <c r="EN101" i="12"/>
  <c r="EQ101" i="12" s="1"/>
  <c r="EF82" i="12"/>
  <c r="EI82" i="12" s="1"/>
  <c r="EF44" i="12"/>
  <c r="EI44" i="12" s="1"/>
  <c r="EF10" i="12"/>
  <c r="EI10" i="12" s="1"/>
  <c r="EN10" i="12"/>
  <c r="EQ10" i="12" s="1"/>
  <c r="EF86" i="12"/>
  <c r="EI86" i="12" s="1"/>
  <c r="EV86" i="12"/>
  <c r="EY86" i="12" s="1"/>
  <c r="EV10" i="12"/>
  <c r="EY10" i="12" s="1"/>
  <c r="EV29" i="12"/>
  <c r="EY29" i="12" s="1"/>
  <c r="EN63" i="12"/>
  <c r="EQ63" i="12" s="1"/>
  <c r="A8" i="12"/>
  <c r="EN44" i="12"/>
  <c r="EQ44" i="12" s="1"/>
  <c r="EF63" i="12"/>
  <c r="EI63" i="12" s="1"/>
  <c r="EF6" i="12"/>
  <c r="EI6" i="12" s="1"/>
  <c r="EF67" i="12"/>
  <c r="EI67" i="12" s="1"/>
  <c r="EN105" i="12"/>
  <c r="EQ105" i="12" s="1"/>
  <c r="EF48" i="12"/>
  <c r="EI48" i="12" s="1"/>
  <c r="EF105" i="12"/>
  <c r="EI105" i="12" s="1"/>
  <c r="EN29" i="12"/>
  <c r="EQ29" i="12" s="1"/>
  <c r="EV67" i="12"/>
  <c r="EY67" i="12" s="1"/>
  <c r="EV63" i="12"/>
  <c r="EY63" i="12" s="1"/>
  <c r="EZ73" i="12" s="1"/>
  <c r="EN6" i="12"/>
  <c r="EQ6" i="12" s="1"/>
  <c r="EF101" i="12"/>
  <c r="EI101" i="12" s="1"/>
  <c r="EV82" i="12"/>
  <c r="EY82" i="12" s="1"/>
  <c r="EN28" i="12"/>
  <c r="EQ28" i="12" s="1"/>
  <c r="EF29" i="12"/>
  <c r="EI29" i="12" s="1"/>
  <c r="EV48" i="12"/>
  <c r="EY48" i="12" s="1"/>
  <c r="EN86" i="12"/>
  <c r="EQ86" i="12" s="1"/>
  <c r="EN48" i="12"/>
  <c r="EQ48" i="12" s="1"/>
  <c r="EN49" i="12"/>
  <c r="EQ49" i="12" s="1"/>
  <c r="EF68" i="12"/>
  <c r="EI68" i="12" s="1"/>
  <c r="EV11" i="12"/>
  <c r="EY11" i="12" s="1"/>
  <c r="EV49" i="12"/>
  <c r="EY49" i="12" s="1"/>
  <c r="EV8" i="12"/>
  <c r="EY8" i="12" s="1"/>
  <c r="EN84" i="12"/>
  <c r="EQ84" i="12" s="1"/>
  <c r="EV65" i="12"/>
  <c r="EY65" i="12" s="1"/>
  <c r="EF103" i="12"/>
  <c r="EI103" i="12" s="1"/>
  <c r="EN87" i="12"/>
  <c r="EQ87" i="12" s="1"/>
  <c r="EV106" i="12"/>
  <c r="EY106" i="12" s="1"/>
  <c r="EF11" i="12"/>
  <c r="EI11" i="12" s="1"/>
  <c r="EF106" i="12"/>
  <c r="EI106" i="12" s="1"/>
  <c r="EF30" i="12"/>
  <c r="EI30" i="12" s="1"/>
  <c r="EN30" i="12"/>
  <c r="EQ30" i="12" s="1"/>
  <c r="EV87" i="12"/>
  <c r="EY87" i="12" s="1"/>
  <c r="EV68" i="12"/>
  <c r="EY68" i="12" s="1"/>
  <c r="EN106" i="12"/>
  <c r="EQ106" i="12" s="1"/>
  <c r="EN11" i="12"/>
  <c r="EQ11" i="12" s="1"/>
  <c r="EV30" i="12"/>
  <c r="EY30" i="12" s="1"/>
  <c r="EF47" i="12"/>
  <c r="EI47" i="12" s="1"/>
  <c r="EV102" i="12"/>
  <c r="EY102" i="12" s="1"/>
  <c r="EV66" i="12"/>
  <c r="EY66" i="12" s="1"/>
  <c r="EV85" i="12"/>
  <c r="EY85" i="12" s="1"/>
  <c r="EN85" i="12"/>
  <c r="EQ85" i="12" s="1"/>
  <c r="EN45" i="12"/>
  <c r="EQ45" i="12" s="1"/>
  <c r="EV105" i="12"/>
  <c r="EY105" i="12" s="1"/>
  <c r="EF26" i="12"/>
  <c r="EI26" i="12" s="1"/>
  <c r="EN83" i="12"/>
  <c r="EQ83" i="12" s="1"/>
  <c r="EV64" i="12"/>
  <c r="EY64" i="12" s="1"/>
  <c r="EV28" i="12"/>
  <c r="EY28" i="12" s="1"/>
  <c r="EV47" i="12"/>
  <c r="EY47" i="12" s="1"/>
  <c r="A14" i="12"/>
  <c r="EV83" i="12"/>
  <c r="EY83" i="12" s="1"/>
  <c r="EV45" i="12"/>
  <c r="EY45" i="12" s="1"/>
  <c r="EN66" i="12"/>
  <c r="EQ66" i="12" s="1"/>
  <c r="EF28" i="12"/>
  <c r="EI28" i="12" s="1"/>
  <c r="EF102" i="12"/>
  <c r="EI102" i="12" s="1"/>
  <c r="EJ109" i="12" s="1"/>
  <c r="EF83" i="12"/>
  <c r="EI83" i="12" s="1"/>
  <c r="EN47" i="12"/>
  <c r="EQ47" i="12" s="1"/>
  <c r="EF85" i="12"/>
  <c r="EI85" i="12" s="1"/>
  <c r="EF104" i="12"/>
  <c r="EI104" i="12" s="1"/>
  <c r="EN9" i="12"/>
  <c r="EQ9" i="12" s="1"/>
  <c r="EV104" i="12"/>
  <c r="EY104" i="12" s="1"/>
  <c r="EV26" i="12"/>
  <c r="EY26" i="12" s="1"/>
  <c r="EF45" i="12"/>
  <c r="EI45" i="12" s="1"/>
  <c r="EN64" i="12"/>
  <c r="EQ64" i="12" s="1"/>
  <c r="A10" i="12"/>
  <c r="EV7" i="12"/>
  <c r="EY7" i="12" s="1"/>
  <c r="EF9" i="12"/>
  <c r="EI9" i="12" s="1"/>
  <c r="EN104" i="12"/>
  <c r="EQ104" i="12" s="1"/>
  <c r="EV9" i="12"/>
  <c r="EY9" i="12" s="1"/>
  <c r="EN7" i="12"/>
  <c r="EQ7" i="12" s="1"/>
  <c r="EN26" i="12"/>
  <c r="EQ26" i="12" s="1"/>
  <c r="ER33" i="12" s="1"/>
  <c r="EN102" i="12"/>
  <c r="EQ102" i="12" s="1"/>
  <c r="EF7" i="12"/>
  <c r="EI7" i="12" s="1"/>
  <c r="EJ17" i="12"/>
  <c r="EZ52" i="12"/>
  <c r="EZ108" i="12"/>
  <c r="EJ92" i="12"/>
  <c r="EJ73" i="12"/>
  <c r="ER90" i="12"/>
  <c r="ER93" i="12"/>
  <c r="EJ74" i="12"/>
  <c r="EJ55" i="12"/>
  <c r="EJ71" i="12"/>
  <c r="EJ51" i="12"/>
  <c r="EJ54" i="12"/>
  <c r="BQ129" i="12"/>
  <c r="BW129" i="12" s="1"/>
  <c r="BN129" i="12"/>
  <c r="BX129" i="12"/>
  <c r="CA129" i="12" s="1"/>
  <c r="BQ128" i="12"/>
  <c r="BW128" i="12" s="1"/>
  <c r="BN128" i="12"/>
  <c r="BX128" i="12"/>
  <c r="CA128" i="12" s="1"/>
  <c r="BR130" i="12"/>
  <c r="EJ6" i="12" l="1"/>
  <c r="EZ26" i="12"/>
  <c r="ER15" i="12"/>
  <c r="EZ84" i="12"/>
  <c r="EJ64" i="12"/>
  <c r="EJ104" i="12"/>
  <c r="EJ103" i="12"/>
  <c r="ER48" i="12"/>
  <c r="EJ48" i="12"/>
  <c r="EJ66" i="12"/>
  <c r="EJ68" i="12"/>
  <c r="EJ63" i="12"/>
  <c r="EJ69" i="12"/>
  <c r="EJ50" i="12"/>
  <c r="ER85" i="12"/>
  <c r="EJ45" i="12"/>
  <c r="EJ28" i="12"/>
  <c r="ER87" i="12"/>
  <c r="ER28" i="12"/>
  <c r="ER31" i="12"/>
  <c r="ER88" i="12"/>
  <c r="EJ107" i="12"/>
  <c r="ER34" i="12"/>
  <c r="EJ44" i="12"/>
  <c r="EZ74" i="12"/>
  <c r="EX74" i="12" s="1"/>
  <c r="EJ105" i="12"/>
  <c r="EZ70" i="12"/>
  <c r="EX70" i="12" s="1"/>
  <c r="EJ110" i="12"/>
  <c r="EH110" i="12" s="1"/>
  <c r="EJ14" i="12"/>
  <c r="EZ112" i="12"/>
  <c r="ER46" i="12"/>
  <c r="EZ51" i="12"/>
  <c r="EZ34" i="12"/>
  <c r="EZ67" i="12"/>
  <c r="ER35" i="12"/>
  <c r="EP35" i="12" s="1"/>
  <c r="ER25" i="12"/>
  <c r="EJ112" i="12"/>
  <c r="EJ49" i="12"/>
  <c r="EH54" i="12" s="1"/>
  <c r="ER36" i="12"/>
  <c r="ER84" i="12"/>
  <c r="ER89" i="12"/>
  <c r="EP89" i="12" s="1"/>
  <c r="EJ53" i="12"/>
  <c r="EH53" i="12" s="1"/>
  <c r="ER109" i="12"/>
  <c r="ER27" i="12"/>
  <c r="EZ64" i="12"/>
  <c r="ER6" i="12"/>
  <c r="EJ88" i="12"/>
  <c r="EJ67" i="12"/>
  <c r="EZ12" i="12"/>
  <c r="EJ25" i="12"/>
  <c r="EZ85" i="12"/>
  <c r="ER66" i="12"/>
  <c r="EZ66" i="12"/>
  <c r="ER83" i="12"/>
  <c r="ER86" i="12"/>
  <c r="EJ65" i="12"/>
  <c r="ER29" i="12"/>
  <c r="EZ65" i="12"/>
  <c r="ER8" i="12"/>
  <c r="EJ46" i="12"/>
  <c r="EJ101" i="12"/>
  <c r="EZ63" i="12"/>
  <c r="ER82" i="12"/>
  <c r="EJ106" i="12"/>
  <c r="EJ8" i="12"/>
  <c r="EZ87" i="12"/>
  <c r="EZ69" i="12"/>
  <c r="EZ68" i="12"/>
  <c r="EJ10" i="12"/>
  <c r="ER30" i="12"/>
  <c r="EJ47" i="12"/>
  <c r="ER26" i="12"/>
  <c r="ER68" i="12"/>
  <c r="EZ48" i="12"/>
  <c r="EJ102" i="12"/>
  <c r="EZ6" i="12"/>
  <c r="EZ30" i="12"/>
  <c r="EZ106" i="12"/>
  <c r="EZ90" i="12"/>
  <c r="EZ91" i="12"/>
  <c r="EZ83" i="12"/>
  <c r="EZ86" i="12"/>
  <c r="EZ82" i="12"/>
  <c r="EZ10" i="12"/>
  <c r="EZ88" i="12"/>
  <c r="ER55" i="12"/>
  <c r="EZ93" i="12"/>
  <c r="EJ87" i="12"/>
  <c r="EZ45" i="12"/>
  <c r="ER101" i="12"/>
  <c r="EZ105" i="12"/>
  <c r="EZ47" i="12"/>
  <c r="EJ34" i="12"/>
  <c r="EJ16" i="12"/>
  <c r="ER50" i="12"/>
  <c r="EJ30" i="12"/>
  <c r="EJ29" i="12"/>
  <c r="EZ49" i="12"/>
  <c r="EZ14" i="12"/>
  <c r="EZ111" i="12"/>
  <c r="ER54" i="12"/>
  <c r="EZ15" i="12"/>
  <c r="EJ31" i="12"/>
  <c r="EJ36" i="12"/>
  <c r="ER53" i="12"/>
  <c r="EZ109" i="12"/>
  <c r="EJ35" i="12"/>
  <c r="ER49" i="12"/>
  <c r="EJ33" i="12"/>
  <c r="EZ110" i="12"/>
  <c r="ER51" i="12"/>
  <c r="EJ15" i="12"/>
  <c r="ER74" i="12"/>
  <c r="ER14" i="12"/>
  <c r="EJ93" i="12"/>
  <c r="EZ53" i="12"/>
  <c r="EZ33" i="12"/>
  <c r="EZ103" i="12"/>
  <c r="EJ27" i="12"/>
  <c r="EJ26" i="12"/>
  <c r="EZ101" i="12"/>
  <c r="EZ107" i="12"/>
  <c r="ER67" i="12"/>
  <c r="ER104" i="12"/>
  <c r="ER106" i="12"/>
  <c r="EJ9" i="12"/>
  <c r="ER47" i="12"/>
  <c r="EZ8" i="12"/>
  <c r="ER45" i="12"/>
  <c r="ER64" i="12"/>
  <c r="EZ104" i="12"/>
  <c r="ER44" i="12"/>
  <c r="EZ11" i="12"/>
  <c r="EZ102" i="12"/>
  <c r="EJ12" i="12"/>
  <c r="ER103" i="12"/>
  <c r="EJ83" i="12"/>
  <c r="ER12" i="12"/>
  <c r="EZ36" i="12"/>
  <c r="ER73" i="12"/>
  <c r="EZ31" i="12"/>
  <c r="EZ27" i="12"/>
  <c r="ER107" i="12"/>
  <c r="ER65" i="12"/>
  <c r="EZ46" i="12"/>
  <c r="EZ55" i="12"/>
  <c r="EJ86" i="12"/>
  <c r="EJ84" i="12"/>
  <c r="EZ44" i="12"/>
  <c r="EJ90" i="12"/>
  <c r="EH90" i="12" s="1"/>
  <c r="ER110" i="12"/>
  <c r="EJ85" i="12"/>
  <c r="EZ28" i="12"/>
  <c r="EZ50" i="12"/>
  <c r="EZ29" i="12"/>
  <c r="ER10" i="12"/>
  <c r="ER7" i="12"/>
  <c r="EJ82" i="12"/>
  <c r="EJ89" i="12"/>
  <c r="EZ25" i="12"/>
  <c r="EZ54" i="12"/>
  <c r="EZ35" i="12"/>
  <c r="EZ9" i="12"/>
  <c r="ER69" i="12"/>
  <c r="ER9" i="12"/>
  <c r="ER11" i="12"/>
  <c r="ER70" i="12"/>
  <c r="EJ11" i="12"/>
  <c r="EZ7" i="12"/>
  <c r="EZ16" i="12"/>
  <c r="ER63" i="12"/>
  <c r="ER16" i="12"/>
  <c r="ER105" i="12"/>
  <c r="ER17" i="12"/>
  <c r="ER111" i="12"/>
  <c r="EZ17" i="12"/>
  <c r="EJ7" i="12"/>
  <c r="ER102" i="12"/>
  <c r="EH17" i="12"/>
  <c r="EX32" i="12"/>
  <c r="EX52" i="12"/>
  <c r="EX108" i="12"/>
  <c r="EH6" i="12"/>
  <c r="EP90" i="12"/>
  <c r="EH73" i="12"/>
  <c r="EH71" i="12"/>
  <c r="EH74" i="12"/>
  <c r="EX73" i="12"/>
  <c r="EP93" i="12"/>
  <c r="EH51" i="12"/>
  <c r="BQ130" i="12"/>
  <c r="BW130" i="12" s="1"/>
  <c r="BX130" i="12"/>
  <c r="CA130" i="12" s="1"/>
  <c r="BN130" i="12"/>
  <c r="BR131" i="12"/>
  <c r="EH63" i="12" l="1"/>
  <c r="EH106" i="12"/>
  <c r="EH45" i="12"/>
  <c r="EX67" i="12"/>
  <c r="EP30" i="12"/>
  <c r="EX51" i="12"/>
  <c r="EH69" i="12"/>
  <c r="EP84" i="12"/>
  <c r="EP88" i="12"/>
  <c r="EX64" i="12"/>
  <c r="EP85" i="12"/>
  <c r="EH66" i="12"/>
  <c r="EH50" i="12"/>
  <c r="EH105" i="12"/>
  <c r="EP29" i="12"/>
  <c r="EP82" i="12"/>
  <c r="EX26" i="12"/>
  <c r="EX68" i="12"/>
  <c r="EH48" i="12"/>
  <c r="EP87" i="12"/>
  <c r="EH103" i="12"/>
  <c r="EP33" i="12"/>
  <c r="EH55" i="12"/>
  <c r="EP34" i="12"/>
  <c r="EH109" i="12"/>
  <c r="EX17" i="12"/>
  <c r="EP103" i="12"/>
  <c r="EH36" i="12"/>
  <c r="EX53" i="12"/>
  <c r="EX84" i="12"/>
  <c r="EH67" i="12"/>
  <c r="EP86" i="12"/>
  <c r="EH112" i="12"/>
  <c r="EH49" i="12"/>
  <c r="EP36" i="12"/>
  <c r="EP25" i="12"/>
  <c r="EH102" i="12"/>
  <c r="EH104" i="12"/>
  <c r="EH26" i="12"/>
  <c r="EH47" i="12"/>
  <c r="EX63" i="12"/>
  <c r="EH68" i="12"/>
  <c r="EP31" i="12"/>
  <c r="EH44" i="12"/>
  <c r="EH65" i="12"/>
  <c r="EH107" i="12"/>
  <c r="EH64" i="12"/>
  <c r="EP28" i="12"/>
  <c r="EX65" i="12"/>
  <c r="EX28" i="12"/>
  <c r="EH88" i="12"/>
  <c r="EH28" i="12"/>
  <c r="EH46" i="12"/>
  <c r="EX69" i="12"/>
  <c r="EP83" i="12"/>
  <c r="EH101" i="12"/>
  <c r="EP27" i="12"/>
  <c r="EP26" i="12"/>
  <c r="EX87" i="12"/>
  <c r="EX110" i="12"/>
  <c r="EX111" i="12"/>
  <c r="EX66" i="12"/>
  <c r="EX6" i="12"/>
  <c r="EP70" i="12"/>
  <c r="EX48" i="12"/>
  <c r="EX82" i="12"/>
  <c r="EX91" i="12"/>
  <c r="EP73" i="12"/>
  <c r="EX15" i="12"/>
  <c r="EX112" i="12"/>
  <c r="EH25" i="12"/>
  <c r="EX90" i="12"/>
  <c r="EH31" i="12"/>
  <c r="EX109" i="12"/>
  <c r="EH89" i="12"/>
  <c r="EH35" i="12"/>
  <c r="EX85" i="12"/>
  <c r="EX93" i="12"/>
  <c r="EH92" i="12"/>
  <c r="EX29" i="12"/>
  <c r="EX35" i="12"/>
  <c r="EX88" i="12"/>
  <c r="EX83" i="12"/>
  <c r="EX86" i="12"/>
  <c r="EP65" i="12"/>
  <c r="EH30" i="12"/>
  <c r="EP54" i="12"/>
  <c r="EP50" i="12"/>
  <c r="EP67" i="12"/>
  <c r="EX30" i="12"/>
  <c r="EP64" i="12"/>
  <c r="EH27" i="12"/>
  <c r="EH29" i="12"/>
  <c r="EH33" i="12"/>
  <c r="EP8" i="12"/>
  <c r="EX49" i="12"/>
  <c r="EP63" i="12"/>
  <c r="EH11" i="12"/>
  <c r="EP53" i="12"/>
  <c r="EX55" i="12"/>
  <c r="EX36" i="12"/>
  <c r="EX33" i="12"/>
  <c r="EP49" i="12"/>
  <c r="EP55" i="12"/>
  <c r="EP51" i="12"/>
  <c r="EH34" i="12"/>
  <c r="EH8" i="12"/>
  <c r="EH14" i="12"/>
  <c r="EP74" i="12"/>
  <c r="EH16" i="12"/>
  <c r="EX34" i="12"/>
  <c r="EH15" i="12"/>
  <c r="EH93" i="12"/>
  <c r="EH9" i="12"/>
  <c r="EP107" i="12"/>
  <c r="EX54" i="12"/>
  <c r="EX46" i="12"/>
  <c r="EX31" i="12"/>
  <c r="EH86" i="12"/>
  <c r="EP46" i="12"/>
  <c r="EX106" i="12"/>
  <c r="EP102" i="12"/>
  <c r="EX45" i="12"/>
  <c r="EX47" i="12"/>
  <c r="EP104" i="12"/>
  <c r="EP47" i="12"/>
  <c r="EP45" i="12"/>
  <c r="EP101" i="12"/>
  <c r="EX103" i="12"/>
  <c r="EH7" i="12"/>
  <c r="EP6" i="12"/>
  <c r="EH84" i="12"/>
  <c r="EP44" i="12"/>
  <c r="EP48" i="12"/>
  <c r="EH10" i="12"/>
  <c r="EH87" i="12"/>
  <c r="EX50" i="12"/>
  <c r="EP66" i="12"/>
  <c r="EX107" i="12"/>
  <c r="EH12" i="12"/>
  <c r="EX105" i="12"/>
  <c r="EX44" i="12"/>
  <c r="EX9" i="12"/>
  <c r="EP106" i="12"/>
  <c r="EX8" i="12"/>
  <c r="EX104" i="12"/>
  <c r="EX101" i="12"/>
  <c r="EP68" i="12"/>
  <c r="EH82" i="12"/>
  <c r="EH85" i="12"/>
  <c r="EX27" i="12"/>
  <c r="EH83" i="12"/>
  <c r="EX102" i="12"/>
  <c r="EX25" i="12"/>
  <c r="EP69" i="12"/>
  <c r="EP111" i="12"/>
  <c r="EX7" i="12"/>
  <c r="EP14" i="12"/>
  <c r="EP16" i="12"/>
  <c r="EP11" i="12"/>
  <c r="EP7" i="12"/>
  <c r="EP10" i="12"/>
  <c r="EX10" i="12"/>
  <c r="EP109" i="12"/>
  <c r="EX16" i="12"/>
  <c r="EP105" i="12"/>
  <c r="EX14" i="12"/>
  <c r="EP110" i="12"/>
  <c r="EX12" i="12"/>
  <c r="EP17" i="12"/>
  <c r="EP15" i="12"/>
  <c r="EP12" i="12"/>
  <c r="EX11" i="12"/>
  <c r="EP9" i="12"/>
  <c r="BR132" i="12"/>
  <c r="BR133" i="12" s="1"/>
  <c r="BQ131" i="12"/>
  <c r="BW131" i="12" s="1"/>
  <c r="BN131" i="12"/>
  <c r="BX131" i="12"/>
  <c r="CA131" i="12" s="1"/>
  <c r="FA69" i="12" l="1"/>
  <c r="FB65" i="12" s="1"/>
  <c r="AQ32" i="12" s="1"/>
  <c r="EK107" i="12"/>
  <c r="EL105" i="12" s="1"/>
  <c r="AC50" i="12" s="1"/>
  <c r="EK50" i="12"/>
  <c r="EL48" i="12" s="1"/>
  <c r="ES88" i="12"/>
  <c r="ET82" i="12" s="1"/>
  <c r="AJ38" i="12" s="1"/>
  <c r="AE38" i="12" s="1"/>
  <c r="EK69" i="12"/>
  <c r="EL66" i="12" s="1"/>
  <c r="AC33" i="12" s="1"/>
  <c r="ES31" i="12"/>
  <c r="ET28" i="12" s="1"/>
  <c r="AJ19" i="12" s="1"/>
  <c r="FA88" i="12"/>
  <c r="FB83" i="12" s="1"/>
  <c r="AQ39" i="12" s="1"/>
  <c r="FA31" i="12"/>
  <c r="FB25" i="12" s="1"/>
  <c r="AQ16" i="12" s="1"/>
  <c r="EK31" i="12"/>
  <c r="EL28" i="12" s="1"/>
  <c r="AC19" i="12" s="1"/>
  <c r="FA107" i="12"/>
  <c r="FB101" i="12" s="1"/>
  <c r="AQ46" i="12" s="1"/>
  <c r="ES69" i="12"/>
  <c r="ET65" i="12" s="1"/>
  <c r="AJ32" i="12" s="1"/>
  <c r="EK12" i="12"/>
  <c r="EL6" i="12" s="1"/>
  <c r="AC9" i="12" s="1"/>
  <c r="FA50" i="12"/>
  <c r="FB44" i="12" s="1"/>
  <c r="AQ23" i="12" s="1"/>
  <c r="ES50" i="12"/>
  <c r="ET44" i="12" s="1"/>
  <c r="AJ23" i="12" s="1"/>
  <c r="EK88" i="12"/>
  <c r="EL84" i="12" s="1"/>
  <c r="AC40" i="12" s="1"/>
  <c r="FA12" i="12"/>
  <c r="FB6" i="12" s="1"/>
  <c r="AQ9" i="12" s="1"/>
  <c r="ES12" i="12"/>
  <c r="ET10" i="12" s="1"/>
  <c r="ES107" i="12"/>
  <c r="ET104" i="12" s="1"/>
  <c r="FB67" i="12"/>
  <c r="AQ34" i="12" s="1"/>
  <c r="EL44" i="12"/>
  <c r="AC23" i="12" s="1"/>
  <c r="DL32" i="12"/>
  <c r="BQ132" i="12"/>
  <c r="BW132" i="12" s="1"/>
  <c r="BX132" i="12"/>
  <c r="CA132" i="12" s="1"/>
  <c r="BN132" i="12"/>
  <c r="BR134" i="12"/>
  <c r="BQ133" i="12"/>
  <c r="BW133" i="12" s="1"/>
  <c r="BX133" i="12"/>
  <c r="CA133" i="12" s="1"/>
  <c r="BN133" i="12"/>
  <c r="EL67" i="12" l="1"/>
  <c r="AC34" i="12" s="1"/>
  <c r="X34" i="12" s="1"/>
  <c r="FB64" i="12"/>
  <c r="AQ31" i="12" s="1"/>
  <c r="AL31" i="12" s="1"/>
  <c r="FB66" i="12"/>
  <c r="AQ33" i="12" s="1"/>
  <c r="AQ88" i="12" s="1"/>
  <c r="AL88" i="12" s="1"/>
  <c r="FB63" i="12"/>
  <c r="AQ30" i="12" s="1"/>
  <c r="AL30" i="12" s="1"/>
  <c r="ET26" i="12"/>
  <c r="AJ17" i="12" s="1"/>
  <c r="EL101" i="12"/>
  <c r="AC46" i="12" s="1"/>
  <c r="X46" i="12" s="1"/>
  <c r="ET25" i="12"/>
  <c r="AJ16" i="12" s="1"/>
  <c r="ET27" i="12"/>
  <c r="AJ18" i="12" s="1"/>
  <c r="EL102" i="12"/>
  <c r="AC47" i="12" s="1"/>
  <c r="AC102" i="12" s="1"/>
  <c r="ET29" i="12"/>
  <c r="DH50" i="12"/>
  <c r="EL103" i="12"/>
  <c r="AC48" i="12" s="1"/>
  <c r="X48" i="12" s="1"/>
  <c r="EL104" i="12"/>
  <c r="AC49" i="12" s="1"/>
  <c r="AC104" i="12" s="1"/>
  <c r="ET45" i="12"/>
  <c r="AJ24" i="12" s="1"/>
  <c r="DH33" i="12"/>
  <c r="EL47" i="12"/>
  <c r="AC26" i="12" s="1"/>
  <c r="X26" i="12" s="1"/>
  <c r="EL45" i="12"/>
  <c r="AC24" i="12" s="1"/>
  <c r="X24" i="12" s="1"/>
  <c r="FB29" i="12"/>
  <c r="EL46" i="12"/>
  <c r="AC25" i="12" s="1"/>
  <c r="X25" i="12" s="1"/>
  <c r="ET86" i="12"/>
  <c r="AJ42" i="12" s="1"/>
  <c r="AE42" i="12" s="1"/>
  <c r="EL85" i="12"/>
  <c r="AC41" i="12" s="1"/>
  <c r="DH9" i="12"/>
  <c r="DL16" i="12"/>
  <c r="EL8" i="12"/>
  <c r="AC11" i="12" s="1"/>
  <c r="X11" i="12" s="1"/>
  <c r="FB28" i="12"/>
  <c r="AQ19" i="12" s="1"/>
  <c r="AL19" i="12" s="1"/>
  <c r="ET84" i="12"/>
  <c r="DJ40" i="12" s="1"/>
  <c r="DJ38" i="12"/>
  <c r="ET85" i="12"/>
  <c r="DJ41" i="12" s="1"/>
  <c r="FB26" i="12"/>
  <c r="AQ17" i="12" s="1"/>
  <c r="AL17" i="12" s="1"/>
  <c r="FB27" i="12"/>
  <c r="AQ18" i="12" s="1"/>
  <c r="AL18" i="12" s="1"/>
  <c r="ET83" i="12"/>
  <c r="DJ39" i="12" s="1"/>
  <c r="FB86" i="12"/>
  <c r="AQ42" i="12" s="1"/>
  <c r="AQ97" i="12" s="1"/>
  <c r="AL97" i="12" s="1"/>
  <c r="FB85" i="12"/>
  <c r="AQ41" i="12" s="1"/>
  <c r="AL41" i="12" s="1"/>
  <c r="DL39" i="12"/>
  <c r="FB82" i="12"/>
  <c r="AQ38" i="12" s="1"/>
  <c r="AQ93" i="12" s="1"/>
  <c r="AL93" i="12" s="1"/>
  <c r="ET9" i="12"/>
  <c r="AJ12" i="12" s="1"/>
  <c r="FB84" i="12"/>
  <c r="AQ40" i="12" s="1"/>
  <c r="AL40" i="12" s="1"/>
  <c r="EL64" i="12"/>
  <c r="DH31" i="12" s="1"/>
  <c r="EL65" i="12"/>
  <c r="AC32" i="12" s="1"/>
  <c r="AC87" i="12" s="1"/>
  <c r="EL29" i="12"/>
  <c r="EL63" i="12"/>
  <c r="AC30" i="12" s="1"/>
  <c r="X30" i="12" s="1"/>
  <c r="EL26" i="12"/>
  <c r="AC17" i="12" s="1"/>
  <c r="EL83" i="12"/>
  <c r="AC39" i="12" s="1"/>
  <c r="EL27" i="12"/>
  <c r="AC18" i="12" s="1"/>
  <c r="EL25" i="12"/>
  <c r="AC16" i="12" s="1"/>
  <c r="EL82" i="12"/>
  <c r="AC38" i="12" s="1"/>
  <c r="EL86" i="12"/>
  <c r="AC42" i="12" s="1"/>
  <c r="FB102" i="12"/>
  <c r="AQ47" i="12" s="1"/>
  <c r="AL47" i="12" s="1"/>
  <c r="FB10" i="12"/>
  <c r="DL46" i="12"/>
  <c r="FB48" i="12"/>
  <c r="FB104" i="12"/>
  <c r="AQ49" i="12" s="1"/>
  <c r="AQ104" i="12" s="1"/>
  <c r="AL104" i="12" s="1"/>
  <c r="FB105" i="12"/>
  <c r="AQ50" i="12" s="1"/>
  <c r="AQ105" i="12" s="1"/>
  <c r="AL105" i="12" s="1"/>
  <c r="FB103" i="12"/>
  <c r="AQ48" i="12" s="1"/>
  <c r="AL48" i="12" s="1"/>
  <c r="ET64" i="12"/>
  <c r="AJ31" i="12" s="1"/>
  <c r="AE31" i="12" s="1"/>
  <c r="ET66" i="12"/>
  <c r="AJ33" i="12" s="1"/>
  <c r="AE33" i="12" s="1"/>
  <c r="FB7" i="12"/>
  <c r="AQ10" i="12" s="1"/>
  <c r="ET47" i="12"/>
  <c r="AJ26" i="12" s="1"/>
  <c r="FB8" i="12"/>
  <c r="AQ11" i="12" s="1"/>
  <c r="ET48" i="12"/>
  <c r="ET46" i="12"/>
  <c r="AJ25" i="12" s="1"/>
  <c r="ET63" i="12"/>
  <c r="AJ30" i="12" s="1"/>
  <c r="AE30" i="12" s="1"/>
  <c r="ET67" i="12"/>
  <c r="AJ34" i="12" s="1"/>
  <c r="AJ89" i="12" s="1"/>
  <c r="AE89" i="12" s="1"/>
  <c r="FB9" i="12"/>
  <c r="AQ12" i="12" s="1"/>
  <c r="DH47" i="12"/>
  <c r="EL7" i="12"/>
  <c r="AC10" i="12" s="1"/>
  <c r="X10" i="12" s="1"/>
  <c r="EL10" i="12"/>
  <c r="DH49" i="12"/>
  <c r="EL9" i="12"/>
  <c r="AC12" i="12" s="1"/>
  <c r="AC67" i="12" s="1"/>
  <c r="ET7" i="12"/>
  <c r="AJ10" i="12" s="1"/>
  <c r="FB45" i="12"/>
  <c r="AQ24" i="12" s="1"/>
  <c r="AQ79" i="12" s="1"/>
  <c r="AL79" i="12" s="1"/>
  <c r="ET8" i="12"/>
  <c r="AJ11" i="12" s="1"/>
  <c r="DL23" i="12"/>
  <c r="ET6" i="12"/>
  <c r="DJ9" i="12" s="1"/>
  <c r="FB47" i="12"/>
  <c r="AQ26" i="12" s="1"/>
  <c r="AQ81" i="12" s="1"/>
  <c r="AL81" i="12" s="1"/>
  <c r="FB46" i="12"/>
  <c r="AQ25" i="12" s="1"/>
  <c r="AL25" i="12" s="1"/>
  <c r="DJ32" i="12"/>
  <c r="AJ49" i="12"/>
  <c r="AE49" i="12" s="1"/>
  <c r="DJ49" i="12"/>
  <c r="ET101" i="12"/>
  <c r="ET102" i="12"/>
  <c r="ET103" i="12"/>
  <c r="ET105" i="12"/>
  <c r="DL34" i="12"/>
  <c r="DL33" i="12"/>
  <c r="AJ93" i="12"/>
  <c r="AE93" i="12" s="1"/>
  <c r="DH23" i="12"/>
  <c r="DH34" i="12"/>
  <c r="DH19" i="12"/>
  <c r="X23" i="12"/>
  <c r="AC78" i="12"/>
  <c r="AL32" i="12"/>
  <c r="AQ87" i="12"/>
  <c r="AL87" i="12" s="1"/>
  <c r="AQ89" i="12"/>
  <c r="AL89" i="12" s="1"/>
  <c r="AL34" i="12"/>
  <c r="AL23" i="12"/>
  <c r="AQ78" i="12"/>
  <c r="AL78" i="12" s="1"/>
  <c r="AL33" i="12"/>
  <c r="AE32" i="12"/>
  <c r="AJ87" i="12"/>
  <c r="AE87" i="12" s="1"/>
  <c r="DJ19" i="12"/>
  <c r="DJ23" i="12"/>
  <c r="DL9" i="12"/>
  <c r="DH40" i="12"/>
  <c r="X9" i="12"/>
  <c r="AC64" i="12"/>
  <c r="X33" i="12"/>
  <c r="AC88" i="12"/>
  <c r="X50" i="12"/>
  <c r="AC105" i="12"/>
  <c r="AL16" i="12"/>
  <c r="AQ71" i="12"/>
  <c r="AL71" i="12" s="1"/>
  <c r="AQ94" i="12"/>
  <c r="AL94" i="12" s="1"/>
  <c r="AL39" i="12"/>
  <c r="X47" i="12"/>
  <c r="AQ101" i="12"/>
  <c r="AL101" i="12" s="1"/>
  <c r="AL46" i="12"/>
  <c r="AR39" i="12"/>
  <c r="AU39" i="12"/>
  <c r="BR135" i="12"/>
  <c r="BQ134" i="12"/>
  <c r="BW134" i="12" s="1"/>
  <c r="BX134" i="12"/>
  <c r="CA134" i="12" s="1"/>
  <c r="BN134" i="12"/>
  <c r="AQ86" i="12" l="1"/>
  <c r="AL86" i="12" s="1"/>
  <c r="DL31" i="12"/>
  <c r="DH48" i="12"/>
  <c r="DH46" i="12"/>
  <c r="DJ17" i="12"/>
  <c r="AQ85" i="12"/>
  <c r="AL85" i="12" s="1"/>
  <c r="DH11" i="12"/>
  <c r="DL30" i="12"/>
  <c r="AC103" i="12"/>
  <c r="AC101" i="12"/>
  <c r="AC66" i="12"/>
  <c r="X49" i="12"/>
  <c r="DJ16" i="12"/>
  <c r="DJ24" i="12"/>
  <c r="DJ18" i="12"/>
  <c r="DH26" i="12"/>
  <c r="AJ97" i="12"/>
  <c r="AE97" i="12" s="1"/>
  <c r="DH24" i="12"/>
  <c r="AC79" i="12"/>
  <c r="AJ40" i="12"/>
  <c r="AE40" i="12" s="1"/>
  <c r="AC80" i="12"/>
  <c r="DL10" i="12"/>
  <c r="DH17" i="12"/>
  <c r="X32" i="12"/>
  <c r="DH39" i="12"/>
  <c r="AQ73" i="12"/>
  <c r="AL73" i="12" s="1"/>
  <c r="AC31" i="12"/>
  <c r="X31" i="12" s="1"/>
  <c r="DL38" i="12"/>
  <c r="DH25" i="12"/>
  <c r="DJ25" i="12"/>
  <c r="DL18" i="12"/>
  <c r="AJ39" i="12"/>
  <c r="AJ94" i="12" s="1"/>
  <c r="AE94" i="12" s="1"/>
  <c r="DJ12" i="12"/>
  <c r="AJ86" i="12"/>
  <c r="AE86" i="12" s="1"/>
  <c r="AL42" i="12"/>
  <c r="DL42" i="12"/>
  <c r="DJ33" i="12"/>
  <c r="AQ80" i="12"/>
  <c r="AL80" i="12" s="1"/>
  <c r="DH18" i="12"/>
  <c r="AQ95" i="12"/>
  <c r="AL95" i="12" s="1"/>
  <c r="DL40" i="12"/>
  <c r="DJ42" i="12"/>
  <c r="AC85" i="12"/>
  <c r="DH41" i="12"/>
  <c r="DL19" i="12"/>
  <c r="DL17" i="12"/>
  <c r="AQ74" i="12"/>
  <c r="AL74" i="12" s="1"/>
  <c r="AQ72" i="12"/>
  <c r="AL72" i="12" s="1"/>
  <c r="AQ96" i="12"/>
  <c r="AL96" i="12" s="1"/>
  <c r="DL41" i="12"/>
  <c r="AL38" i="12"/>
  <c r="AV38" i="12" s="1"/>
  <c r="DH32" i="12"/>
  <c r="DH30" i="12"/>
  <c r="DH16" i="12"/>
  <c r="AQ102" i="12"/>
  <c r="AL102" i="12" s="1"/>
  <c r="AJ9" i="12"/>
  <c r="AE9" i="12" s="1"/>
  <c r="AR10" i="12" s="1"/>
  <c r="DL47" i="12"/>
  <c r="AJ88" i="12"/>
  <c r="AE88" i="12" s="1"/>
  <c r="AL49" i="12"/>
  <c r="AV46" i="12" s="1"/>
  <c r="AL26" i="12"/>
  <c r="AL24" i="12"/>
  <c r="AV25" i="12" s="1"/>
  <c r="DL24" i="12"/>
  <c r="AQ103" i="12"/>
  <c r="AL103" i="12" s="1"/>
  <c r="AL50" i="12"/>
  <c r="DH42" i="12"/>
  <c r="DL48" i="12"/>
  <c r="DH38" i="12"/>
  <c r="AJ85" i="12"/>
  <c r="AE85" i="12" s="1"/>
  <c r="X12" i="12"/>
  <c r="DL50" i="12"/>
  <c r="DL11" i="12"/>
  <c r="DJ31" i="12"/>
  <c r="AE34" i="12"/>
  <c r="DL26" i="12"/>
  <c r="DL49" i="12"/>
  <c r="DL12" i="12"/>
  <c r="DH10" i="12"/>
  <c r="AC65" i="12"/>
  <c r="DJ26" i="12"/>
  <c r="DH12" i="12"/>
  <c r="DJ30" i="12"/>
  <c r="AJ104" i="12"/>
  <c r="AE104" i="12" s="1"/>
  <c r="DJ34" i="12"/>
  <c r="AJ95" i="12"/>
  <c r="AE95" i="12" s="1"/>
  <c r="DJ10" i="12"/>
  <c r="DJ11" i="12"/>
  <c r="DL25" i="12"/>
  <c r="AJ47" i="12"/>
  <c r="DJ47" i="12"/>
  <c r="AJ50" i="12"/>
  <c r="DJ50" i="12"/>
  <c r="AJ46" i="12"/>
  <c r="DJ46" i="12"/>
  <c r="AJ48" i="12"/>
  <c r="DJ48" i="12"/>
  <c r="AC81" i="12"/>
  <c r="AC89" i="12"/>
  <c r="AE10" i="12"/>
  <c r="AJ65" i="12"/>
  <c r="AE65" i="12" s="1"/>
  <c r="X39" i="12"/>
  <c r="AC94" i="12"/>
  <c r="X16" i="12"/>
  <c r="AC71" i="12"/>
  <c r="AL10" i="12"/>
  <c r="AQ65" i="12"/>
  <c r="AL65" i="12" s="1"/>
  <c r="AE26" i="12"/>
  <c r="AJ81" i="12"/>
  <c r="AE81" i="12" s="1"/>
  <c r="AE16" i="12"/>
  <c r="AJ71" i="12"/>
  <c r="AE71" i="12" s="1"/>
  <c r="AE11" i="12"/>
  <c r="AJ66" i="12"/>
  <c r="AE66" i="12" s="1"/>
  <c r="X42" i="12"/>
  <c r="AC97" i="12"/>
  <c r="AE23" i="12"/>
  <c r="AJ78" i="12"/>
  <c r="AE78" i="12" s="1"/>
  <c r="X18" i="12"/>
  <c r="AC73" i="12"/>
  <c r="X41" i="12"/>
  <c r="AC96" i="12"/>
  <c r="AE17" i="12"/>
  <c r="AJ72" i="12"/>
  <c r="AE72" i="12" s="1"/>
  <c r="AR18" i="12"/>
  <c r="AV19" i="12"/>
  <c r="AV16" i="12"/>
  <c r="AV18" i="12"/>
  <c r="AV17" i="12"/>
  <c r="AR9" i="12"/>
  <c r="AT10" i="12"/>
  <c r="AT11" i="12"/>
  <c r="AT9" i="12"/>
  <c r="AT12" i="12"/>
  <c r="AR25" i="12"/>
  <c r="AV24" i="12"/>
  <c r="AR23" i="12"/>
  <c r="AT23" i="12"/>
  <c r="AT25" i="12"/>
  <c r="AT24" i="12"/>
  <c r="AT26" i="12"/>
  <c r="AL12" i="12"/>
  <c r="AQ67" i="12"/>
  <c r="AL67" i="12" s="1"/>
  <c r="AE24" i="12"/>
  <c r="AJ79" i="12"/>
  <c r="AE79" i="12" s="1"/>
  <c r="AR48" i="12"/>
  <c r="AV50" i="12"/>
  <c r="AV47" i="12"/>
  <c r="AV49" i="12"/>
  <c r="AR32" i="12"/>
  <c r="AV30" i="12"/>
  <c r="AV31" i="12"/>
  <c r="AV34" i="12"/>
  <c r="AV32" i="12"/>
  <c r="AV33" i="12"/>
  <c r="AE12" i="12"/>
  <c r="AJ67" i="12"/>
  <c r="AE67" i="12" s="1"/>
  <c r="X40" i="12"/>
  <c r="AC95" i="12"/>
  <c r="AE18" i="12"/>
  <c r="AJ73" i="12"/>
  <c r="AE73" i="12" s="1"/>
  <c r="X17" i="12"/>
  <c r="AC72" i="12"/>
  <c r="AL9" i="12"/>
  <c r="AQ64" i="12"/>
  <c r="AL64" i="12" s="1"/>
  <c r="X38" i="12"/>
  <c r="AC93" i="12"/>
  <c r="AE19" i="12"/>
  <c r="AJ74" i="12"/>
  <c r="AE74" i="12" s="1"/>
  <c r="AV42" i="12"/>
  <c r="AV41" i="12"/>
  <c r="AQ66" i="12"/>
  <c r="AL66" i="12" s="1"/>
  <c r="AL11" i="12"/>
  <c r="AE25" i="12"/>
  <c r="AJ80" i="12"/>
  <c r="AE80" i="12" s="1"/>
  <c r="X19" i="12"/>
  <c r="AC74" i="12"/>
  <c r="AR31" i="12"/>
  <c r="AU34" i="12"/>
  <c r="AU30" i="12"/>
  <c r="AU32" i="12"/>
  <c r="AU31" i="12"/>
  <c r="AU33" i="12"/>
  <c r="AR46" i="12"/>
  <c r="AT50" i="12"/>
  <c r="AT46" i="12"/>
  <c r="AT47" i="12"/>
  <c r="AT48" i="12"/>
  <c r="AT49" i="12"/>
  <c r="AR30" i="12"/>
  <c r="AT31" i="12"/>
  <c r="BQ135" i="12"/>
  <c r="BW135" i="12" s="1"/>
  <c r="BX135" i="12"/>
  <c r="CA135" i="12" s="1"/>
  <c r="BN135" i="12"/>
  <c r="BR136" i="12"/>
  <c r="AT33" i="12" l="1"/>
  <c r="AV48" i="12"/>
  <c r="AT34" i="12"/>
  <c r="AV23" i="12"/>
  <c r="AT30" i="12"/>
  <c r="AC86" i="12"/>
  <c r="AT32" i="12"/>
  <c r="AV39" i="12"/>
  <c r="AE39" i="12"/>
  <c r="AV40" i="12"/>
  <c r="AR40" i="12"/>
  <c r="AV26" i="12"/>
  <c r="AU10" i="12"/>
  <c r="AJ64" i="12"/>
  <c r="AE64" i="12" s="1"/>
  <c r="AU11" i="12"/>
  <c r="AU9" i="12"/>
  <c r="AE48" i="12"/>
  <c r="AJ103" i="12"/>
  <c r="AE103" i="12" s="1"/>
  <c r="AE50" i="12"/>
  <c r="AJ105" i="12"/>
  <c r="AE105" i="12" s="1"/>
  <c r="AE46" i="12"/>
  <c r="AJ101" i="12"/>
  <c r="AE101" i="12" s="1"/>
  <c r="AE47" i="12"/>
  <c r="AJ102" i="12"/>
  <c r="AE102" i="12" s="1"/>
  <c r="AU12" i="12"/>
  <c r="AR11" i="12"/>
  <c r="AR12" i="12" s="1"/>
  <c r="AV10" i="12"/>
  <c r="AV9" i="12"/>
  <c r="AV11" i="12"/>
  <c r="AV12" i="12"/>
  <c r="AR24" i="12"/>
  <c r="AR26" i="12" s="1"/>
  <c r="AU26" i="12"/>
  <c r="AU24" i="12"/>
  <c r="AU25" i="12"/>
  <c r="AU23" i="12"/>
  <c r="AR16" i="12"/>
  <c r="AT19" i="12"/>
  <c r="AT16" i="12"/>
  <c r="AT17" i="12"/>
  <c r="AT18" i="12"/>
  <c r="AR38" i="12"/>
  <c r="AT38" i="12"/>
  <c r="AT42" i="12"/>
  <c r="AT40" i="12"/>
  <c r="AT39" i="12"/>
  <c r="AT41" i="12"/>
  <c r="AR33" i="12"/>
  <c r="AR17" i="12"/>
  <c r="AU17" i="12"/>
  <c r="AU19" i="12"/>
  <c r="AU16" i="12"/>
  <c r="AU18" i="12"/>
  <c r="BQ136" i="12"/>
  <c r="BW136" i="12" s="1"/>
  <c r="BX136" i="12"/>
  <c r="CA136" i="12" s="1"/>
  <c r="BN136" i="12"/>
  <c r="BR137" i="12"/>
  <c r="AU41" i="12" l="1"/>
  <c r="AU42" i="12"/>
  <c r="AU38" i="12"/>
  <c r="AU40" i="12"/>
  <c r="AR41" i="12"/>
  <c r="AU50" i="12"/>
  <c r="AR47" i="12"/>
  <c r="AR49" i="12" s="1"/>
  <c r="AU46" i="12"/>
  <c r="AU48" i="12"/>
  <c r="AU47" i="12"/>
  <c r="AU49" i="12"/>
  <c r="AR19" i="12"/>
  <c r="BQ137" i="12"/>
  <c r="BW137" i="12" s="1"/>
  <c r="BN137" i="12"/>
  <c r="BX137" i="12"/>
  <c r="CA137" i="12" s="1"/>
  <c r="BR138" i="12"/>
  <c r="AR4" i="12" l="1"/>
  <c r="BQ138" i="12"/>
  <c r="BW138" i="12" s="1"/>
  <c r="BN138" i="12"/>
  <c r="BX138" i="12"/>
  <c r="CA138" i="12" s="1"/>
  <c r="BR139" i="12"/>
  <c r="BQ139" i="12" l="1"/>
  <c r="BW139" i="12" s="1"/>
  <c r="BN139" i="12"/>
  <c r="BX139" i="12"/>
  <c r="CA139" i="12" s="1"/>
  <c r="BR140" i="12"/>
  <c r="BQ140" i="12" l="1"/>
  <c r="BW140" i="12" s="1"/>
  <c r="BX140" i="12"/>
  <c r="CA140" i="12" s="1"/>
  <c r="BN140" i="12"/>
  <c r="BR141" i="12"/>
  <c r="BQ141" i="12" l="1"/>
  <c r="BW141" i="12" s="1"/>
  <c r="BN141" i="12"/>
  <c r="BX141" i="12"/>
  <c r="CA141" i="12" s="1"/>
  <c r="BR142" i="12"/>
  <c r="BQ142" i="12" l="1"/>
  <c r="BW142" i="12" s="1"/>
  <c r="BN142" i="12"/>
  <c r="BX142" i="12"/>
  <c r="CA142" i="12" s="1"/>
  <c r="BR143" i="12"/>
  <c r="BQ143" i="12" l="1"/>
  <c r="BW143" i="12" s="1"/>
  <c r="BX143" i="12"/>
  <c r="CA143" i="12" s="1"/>
  <c r="BN143" i="12"/>
  <c r="BR144" i="12"/>
  <c r="BQ144" i="12" l="1"/>
  <c r="BW144" i="12" s="1"/>
  <c r="BX144" i="12"/>
  <c r="CA144" i="12" s="1"/>
  <c r="BN144" i="12"/>
  <c r="BR145" i="12"/>
  <c r="BQ145" i="12" l="1"/>
  <c r="BW145" i="12" s="1"/>
  <c r="BN145" i="12"/>
  <c r="BX145" i="12"/>
  <c r="CA145" i="12" s="1"/>
  <c r="BR146" i="12"/>
  <c r="BQ146" i="12" l="1"/>
  <c r="BW146" i="12" s="1"/>
  <c r="BN146" i="12"/>
  <c r="BX146" i="12"/>
  <c r="CA146" i="12" s="1"/>
  <c r="BR147" i="12"/>
  <c r="BQ147" i="12" l="1"/>
  <c r="BW147" i="12" s="1"/>
  <c r="BN147" i="12"/>
  <c r="BX147" i="12"/>
  <c r="CA147" i="12" s="1"/>
  <c r="BR148" i="12"/>
  <c r="BQ148" i="12" l="1"/>
  <c r="BW148" i="12" s="1"/>
  <c r="BN148" i="12"/>
  <c r="BX148" i="12"/>
  <c r="CA148" i="12" s="1"/>
  <c r="BR149" i="12"/>
  <c r="BQ149" i="12" l="1"/>
  <c r="BW149" i="12" s="1"/>
  <c r="BN149" i="12"/>
  <c r="BX149" i="12"/>
  <c r="CA149" i="12" s="1"/>
  <c r="BR150" i="12"/>
  <c r="BQ150" i="12" l="1"/>
  <c r="BW150" i="12" s="1"/>
  <c r="BX150" i="12"/>
  <c r="CA150" i="12" s="1"/>
  <c r="BN150" i="12"/>
  <c r="BR151" i="12"/>
  <c r="BQ151" i="12" l="1"/>
  <c r="BW151" i="12" s="1"/>
  <c r="BN151" i="12"/>
  <c r="BX151" i="12"/>
  <c r="CA151" i="12" s="1"/>
  <c r="BR152" i="12"/>
  <c r="BQ152" i="12" l="1"/>
  <c r="BW152" i="12" s="1"/>
  <c r="BN152" i="12"/>
  <c r="BX152" i="12"/>
  <c r="CA152" i="12" s="1"/>
  <c r="BR153" i="12"/>
  <c r="BQ153" i="12" l="1"/>
  <c r="BW153" i="12" s="1"/>
  <c r="BN153" i="12"/>
  <c r="BX153" i="12"/>
  <c r="CA153" i="12" s="1"/>
  <c r="BR154" i="12"/>
  <c r="BQ154" i="12" l="1"/>
  <c r="BW154" i="12" s="1"/>
  <c r="BX154" i="12"/>
  <c r="CA154" i="12" s="1"/>
  <c r="BN154" i="12"/>
  <c r="BR155" i="12"/>
  <c r="BQ155" i="12" l="1"/>
  <c r="BW155" i="12" s="1"/>
  <c r="BX155" i="12"/>
  <c r="CA155" i="12" s="1"/>
  <c r="BN155" i="12"/>
  <c r="BR156" i="12"/>
  <c r="BQ156" i="12" l="1"/>
  <c r="BW156" i="12" s="1"/>
  <c r="BX156" i="12"/>
  <c r="CA156" i="12" s="1"/>
  <c r="BN156" i="12"/>
  <c r="BR157" i="12"/>
  <c r="BQ157" i="12" l="1"/>
  <c r="BW157" i="12" s="1"/>
  <c r="BN157" i="12"/>
  <c r="BX157" i="12"/>
  <c r="CA157" i="12" s="1"/>
  <c r="BR158" i="12"/>
  <c r="BQ158" i="12" l="1"/>
  <c r="BW158" i="12" s="1"/>
  <c r="BX158" i="12"/>
  <c r="CA158" i="12" s="1"/>
  <c r="BN158" i="12"/>
  <c r="BR159" i="12"/>
  <c r="BQ159" i="12" l="1"/>
  <c r="BW159" i="12" s="1"/>
  <c r="BX159" i="12"/>
  <c r="CA159" i="12" s="1"/>
  <c r="BN159" i="12"/>
  <c r="BR160" i="12"/>
  <c r="BQ160" i="12" l="1"/>
  <c r="BW160" i="12" s="1"/>
  <c r="BX160" i="12"/>
  <c r="CA160" i="12" s="1"/>
  <c r="BN160" i="12"/>
  <c r="BR161" i="12"/>
  <c r="BQ161" i="12" l="1"/>
  <c r="BW161" i="12" s="1"/>
  <c r="BN161" i="12"/>
  <c r="BX161" i="12"/>
  <c r="CA161" i="12" s="1"/>
  <c r="BR162" i="12"/>
  <c r="BQ162" i="12" l="1"/>
  <c r="BW162" i="12" s="1"/>
  <c r="BX162" i="12"/>
  <c r="CA162" i="12" s="1"/>
  <c r="BN162" i="12"/>
  <c r="BR163" i="12"/>
  <c r="BQ163" i="12" l="1"/>
  <c r="BW163" i="12" s="1"/>
  <c r="BN163" i="12"/>
  <c r="BX163" i="12"/>
  <c r="CA163" i="12" s="1"/>
  <c r="BR164" i="12"/>
  <c r="BQ164" i="12" l="1"/>
  <c r="BW164" i="12" s="1"/>
  <c r="BX164" i="12"/>
  <c r="CA164" i="12" s="1"/>
  <c r="BN164" i="12"/>
  <c r="BR165" i="12"/>
  <c r="BQ165" i="12" l="1"/>
  <c r="BW165" i="12" s="1"/>
  <c r="BN165" i="12"/>
  <c r="BX165" i="12"/>
  <c r="CA165" i="12" s="1"/>
  <c r="BR166" i="12"/>
  <c r="BQ166" i="12" l="1"/>
  <c r="BW166" i="12" s="1"/>
  <c r="BX166" i="12"/>
  <c r="CA166" i="12" s="1"/>
  <c r="BN166" i="12"/>
  <c r="BR167" i="12"/>
  <c r="BQ167" i="12" l="1"/>
  <c r="BW167" i="12" s="1"/>
  <c r="BN167" i="12"/>
  <c r="BX167" i="12"/>
  <c r="CA167" i="12" s="1"/>
  <c r="BR168" i="12"/>
  <c r="BQ168" i="12" l="1"/>
  <c r="BW168" i="12" s="1"/>
  <c r="BX168" i="12"/>
  <c r="CA168" i="12" s="1"/>
  <c r="BN168" i="12"/>
  <c r="BR169" i="12"/>
  <c r="BQ169" i="12" l="1"/>
  <c r="BW169" i="12" s="1"/>
  <c r="BX169" i="12"/>
  <c r="CA169" i="12" s="1"/>
  <c r="BN169" i="12"/>
  <c r="BR170" i="12"/>
  <c r="BQ170" i="12" l="1"/>
  <c r="BW170" i="12" s="1"/>
  <c r="BX170" i="12"/>
  <c r="CA170" i="12" s="1"/>
  <c r="BN170" i="12"/>
  <c r="BR171" i="12"/>
  <c r="BQ171" i="12" l="1"/>
  <c r="BW171" i="12" s="1"/>
  <c r="BX171" i="12"/>
  <c r="CA171" i="12" s="1"/>
  <c r="BN171" i="12"/>
  <c r="BR172" i="12"/>
  <c r="BQ172" i="12" l="1"/>
  <c r="BW172" i="12" s="1"/>
  <c r="BX172" i="12"/>
  <c r="CA172" i="12" s="1"/>
  <c r="BN172" i="12"/>
  <c r="BR173" i="12"/>
  <c r="BQ173" i="12" l="1"/>
  <c r="BW173" i="12" s="1"/>
  <c r="BN173" i="12"/>
  <c r="BX173" i="12"/>
  <c r="CA173" i="12" s="1"/>
  <c r="BR174" i="12"/>
  <c r="BQ174" i="12" l="1"/>
  <c r="BW174" i="12" s="1"/>
  <c r="BX174" i="12"/>
  <c r="CA174" i="12" s="1"/>
  <c r="BN174" i="12"/>
  <c r="BR175" i="12"/>
  <c r="BQ175" i="12" l="1"/>
  <c r="BW175" i="12" s="1"/>
  <c r="BX175" i="12"/>
  <c r="CA175" i="12" s="1"/>
  <c r="BN175" i="12"/>
  <c r="BR176" i="12"/>
  <c r="BQ176" i="12" l="1"/>
  <c r="BW176" i="12" s="1"/>
  <c r="BX176" i="12"/>
  <c r="CA176" i="12" s="1"/>
  <c r="BN176" i="12"/>
  <c r="BR177" i="12"/>
  <c r="BQ177" i="12" l="1"/>
  <c r="BW177" i="12" s="1"/>
  <c r="BX177" i="12"/>
  <c r="CA177" i="12" s="1"/>
  <c r="BN177" i="12"/>
  <c r="BR178" i="12"/>
  <c r="BQ178" i="12" l="1"/>
  <c r="BW178" i="12" s="1"/>
  <c r="BN178" i="12"/>
  <c r="BX178" i="12"/>
  <c r="CA178" i="12" s="1"/>
  <c r="BR179" i="12"/>
  <c r="BQ179" i="12" l="1"/>
  <c r="BW179" i="12" s="1"/>
  <c r="BN179" i="12"/>
  <c r="BX179" i="12"/>
  <c r="CA179" i="12" s="1"/>
  <c r="BR180" i="12"/>
  <c r="BQ180" i="12" l="1"/>
  <c r="BW180" i="12" s="1"/>
  <c r="BX180" i="12"/>
  <c r="CA180" i="12" s="1"/>
  <c r="BN180" i="12"/>
  <c r="BR181" i="12"/>
  <c r="BQ181" i="12" l="1"/>
  <c r="BW181" i="12" s="1"/>
  <c r="BN181" i="12"/>
  <c r="BX181" i="12"/>
  <c r="CA181" i="12" s="1"/>
  <c r="BR182" i="12"/>
  <c r="BQ182" i="12" l="1"/>
  <c r="BW182" i="12" s="1"/>
  <c r="BN182" i="12"/>
  <c r="BX182" i="12"/>
  <c r="CA182" i="12" s="1"/>
  <c r="BR183" i="12"/>
  <c r="BQ183" i="12" l="1"/>
  <c r="BW183" i="12" s="1"/>
  <c r="BX183" i="12"/>
  <c r="CA183" i="12" s="1"/>
  <c r="BN183" i="12"/>
  <c r="BR184" i="12"/>
  <c r="BQ184" i="12" l="1"/>
  <c r="BW184" i="12" s="1"/>
  <c r="BN184" i="12"/>
  <c r="BX184" i="12"/>
  <c r="CA184" i="12" s="1"/>
  <c r="BR185" i="12"/>
  <c r="BQ185" i="12" l="1"/>
  <c r="BW185" i="12" s="1"/>
  <c r="BX185" i="12"/>
  <c r="CA185" i="12" s="1"/>
  <c r="BN185" i="12"/>
  <c r="BR186" i="12"/>
  <c r="BQ186" i="12" l="1"/>
  <c r="BW186" i="12" s="1"/>
  <c r="BN186" i="12"/>
  <c r="BX186" i="12"/>
  <c r="CA186" i="12" s="1"/>
  <c r="BR187" i="12"/>
  <c r="BQ187" i="12" l="1"/>
  <c r="BW187" i="12" s="1"/>
  <c r="BN187" i="12"/>
  <c r="BX187" i="12"/>
  <c r="CA187" i="12" s="1"/>
  <c r="BR188" i="12"/>
  <c r="BQ188" i="12" l="1"/>
  <c r="BW188" i="12" s="1"/>
  <c r="BX188" i="12"/>
  <c r="CA188" i="12" s="1"/>
  <c r="BN188" i="12"/>
  <c r="BR189" i="12"/>
  <c r="BQ189" i="12" l="1"/>
  <c r="BW189" i="12" s="1"/>
  <c r="BX189" i="12"/>
  <c r="CA189" i="12" s="1"/>
  <c r="BN189" i="12"/>
  <c r="BR190" i="12"/>
  <c r="BQ190" i="12" l="1"/>
  <c r="BW190" i="12" s="1"/>
  <c r="BX190" i="12"/>
  <c r="CA190" i="12" s="1"/>
  <c r="BN190" i="12"/>
</calcChain>
</file>

<file path=xl/sharedStrings.xml><?xml version="1.0" encoding="utf-8"?>
<sst xmlns="http://schemas.openxmlformats.org/spreadsheetml/2006/main" count="815" uniqueCount="203">
  <si>
    <t>Effectif</t>
  </si>
  <si>
    <t>Classement</t>
  </si>
  <si>
    <t>NIVEAU 3</t>
  </si>
  <si>
    <t>NIVEAU 1</t>
  </si>
  <si>
    <t>NIVEAU 2</t>
  </si>
  <si>
    <t>N°</t>
  </si>
  <si>
    <t>NOMS</t>
  </si>
  <si>
    <t>Etab</t>
  </si>
  <si>
    <t>INSCRIPTIONS</t>
  </si>
  <si>
    <t>Retour</t>
  </si>
  <si>
    <t>N1</t>
  </si>
  <si>
    <t>N2</t>
  </si>
  <si>
    <t>N3</t>
  </si>
  <si>
    <t>Effectif total</t>
  </si>
  <si>
    <t>T1</t>
  </si>
  <si>
    <t>T2</t>
  </si>
  <si>
    <t>T3</t>
  </si>
  <si>
    <t>T4</t>
  </si>
  <si>
    <t>T5</t>
  </si>
  <si>
    <t>N° J</t>
  </si>
  <si>
    <t>Noms</t>
  </si>
  <si>
    <t>Class</t>
  </si>
  <si>
    <t>T6</t>
  </si>
  <si>
    <t>T7</t>
  </si>
  <si>
    <t>T8</t>
  </si>
  <si>
    <t>T9</t>
  </si>
  <si>
    <t>T10</t>
  </si>
  <si>
    <t>T11</t>
  </si>
  <si>
    <t>T12</t>
  </si>
  <si>
    <t>T13</t>
  </si>
  <si>
    <t>T14</t>
  </si>
  <si>
    <t>T15</t>
  </si>
  <si>
    <t>+</t>
  </si>
  <si>
    <t>joueurs</t>
  </si>
  <si>
    <t>N°joueurs</t>
  </si>
  <si>
    <t>Doublons</t>
  </si>
  <si>
    <t>T de poules</t>
  </si>
  <si>
    <t>N°J</t>
  </si>
  <si>
    <t>POULE  7</t>
  </si>
  <si>
    <t>POULE  8</t>
  </si>
  <si>
    <t>POULE  9</t>
  </si>
  <si>
    <t>POULE  10</t>
  </si>
  <si>
    <t>POULE  11</t>
  </si>
  <si>
    <t>POULE  12</t>
  </si>
  <si>
    <t>POULE  13</t>
  </si>
  <si>
    <t>POULE  14</t>
  </si>
  <si>
    <t>POULE  15</t>
  </si>
  <si>
    <t>POULE  1</t>
  </si>
  <si>
    <t>POULE  2</t>
  </si>
  <si>
    <t>POULE  3</t>
  </si>
  <si>
    <t>POULE  4</t>
  </si>
  <si>
    <t>POULE  5</t>
  </si>
  <si>
    <t>POULE  6</t>
  </si>
  <si>
    <t>Effectifs par Poules</t>
  </si>
  <si>
    <t xml:space="preserve">poule(s)   à </t>
  </si>
  <si>
    <t xml:space="preserve">poule(s)    à </t>
  </si>
  <si>
    <t>Poule 7</t>
  </si>
  <si>
    <t>Poule 8</t>
  </si>
  <si>
    <t>Poule 9</t>
  </si>
  <si>
    <t>Poule 10</t>
  </si>
  <si>
    <t>Poule 11</t>
  </si>
  <si>
    <t>Poule 12</t>
  </si>
  <si>
    <t>Poule 13</t>
  </si>
  <si>
    <t>Poule 14</t>
  </si>
  <si>
    <t>Poule 15</t>
  </si>
  <si>
    <t>Fiches de Poules</t>
  </si>
  <si>
    <t>Nbre J restant</t>
  </si>
  <si>
    <t>Nbre T vide</t>
  </si>
  <si>
    <t>Ligne 1</t>
  </si>
  <si>
    <t>Ligne 2</t>
  </si>
  <si>
    <t>Ligne 3</t>
  </si>
  <si>
    <t>Ligne 4</t>
  </si>
  <si>
    <t>Ligne 5</t>
  </si>
  <si>
    <t>Colonne 3</t>
  </si>
  <si>
    <t>Colonne 1</t>
  </si>
  <si>
    <t>Colonne 2</t>
  </si>
  <si>
    <t>Nombre de poules</t>
  </si>
  <si>
    <t>TOURNOI DE BRASSAGE
TERMINÉ</t>
  </si>
  <si>
    <t>PREPA. TABLEAUX CLASSEMENT</t>
  </si>
  <si>
    <t>VH.</t>
  </si>
  <si>
    <t>PRG</t>
  </si>
  <si>
    <t>CX.</t>
  </si>
  <si>
    <t>SH.</t>
  </si>
  <si>
    <t>EX.</t>
  </si>
  <si>
    <t>PJ.</t>
  </si>
  <si>
    <t>CAU</t>
  </si>
  <si>
    <t>HOT</t>
  </si>
  <si>
    <t>FB.</t>
  </si>
  <si>
    <t>FER</t>
  </si>
  <si>
    <t>BEL</t>
  </si>
  <si>
    <t>ARE</t>
  </si>
  <si>
    <t>BAG</t>
  </si>
  <si>
    <t>FON</t>
  </si>
  <si>
    <t>GAR</t>
  </si>
  <si>
    <t>NAV</t>
  </si>
  <si>
    <t>OZE</t>
  </si>
  <si>
    <t>PA.</t>
  </si>
  <si>
    <t>ROD</t>
  </si>
  <si>
    <t>SER</t>
  </si>
  <si>
    <t>SMC</t>
  </si>
  <si>
    <t>SMN</t>
  </si>
  <si>
    <t>SO.</t>
  </si>
  <si>
    <t>TLA</t>
  </si>
  <si>
    <t>POULE  16</t>
  </si>
  <si>
    <t>POULE  17</t>
  </si>
  <si>
    <t>POULE  18</t>
  </si>
  <si>
    <t>N°poules</t>
  </si>
  <si>
    <t>T16</t>
  </si>
  <si>
    <t>T17</t>
  </si>
  <si>
    <t>T18</t>
  </si>
  <si>
    <t>Poules</t>
  </si>
  <si>
    <t>P4</t>
  </si>
  <si>
    <t>P3</t>
  </si>
  <si>
    <t>Poule 16</t>
  </si>
  <si>
    <t>Poule 17</t>
  </si>
  <si>
    <t>Poule 18</t>
  </si>
  <si>
    <t>DEO</t>
  </si>
  <si>
    <t>Niveau 1</t>
  </si>
  <si>
    <t>Poule  1</t>
  </si>
  <si>
    <t>Poule  4</t>
  </si>
  <si>
    <t>Poule  2</t>
  </si>
  <si>
    <t>Poule  5</t>
  </si>
  <si>
    <t>Poule  3</t>
  </si>
  <si>
    <t>Poule  6</t>
  </si>
  <si>
    <t>Calcul effectif</t>
  </si>
  <si>
    <t>Total Poules</t>
  </si>
  <si>
    <t>Effectif total accepté</t>
  </si>
  <si>
    <t>Poules à 3</t>
  </si>
  <si>
    <t>poules à 4</t>
  </si>
  <si>
    <t>CDG</t>
  </si>
  <si>
    <t>P1</t>
  </si>
  <si>
    <t>P7</t>
  </si>
  <si>
    <t>P10</t>
  </si>
  <si>
    <t>P13</t>
  </si>
  <si>
    <t>P16</t>
  </si>
  <si>
    <t>P2</t>
  </si>
  <si>
    <t>P5</t>
  </si>
  <si>
    <t>P8</t>
  </si>
  <si>
    <t>P11</t>
  </si>
  <si>
    <t>P14</t>
  </si>
  <si>
    <t>P17</t>
  </si>
  <si>
    <t>P6</t>
  </si>
  <si>
    <t>P9</t>
  </si>
  <si>
    <t>P12</t>
  </si>
  <si>
    <t>P15</t>
  </si>
  <si>
    <t>P18</t>
  </si>
  <si>
    <t>retour</t>
  </si>
  <si>
    <t>Ophrys</t>
  </si>
  <si>
    <t>Orchis</t>
  </si>
  <si>
    <t>Origan</t>
  </si>
  <si>
    <t>Orpin</t>
  </si>
  <si>
    <t>Pâquerette</t>
  </si>
  <si>
    <t>Globulaire</t>
  </si>
  <si>
    <t>Grebera</t>
  </si>
  <si>
    <t>Hélianthème</t>
  </si>
  <si>
    <t>Jonquille</t>
  </si>
  <si>
    <t>Joubarde</t>
  </si>
  <si>
    <t>Lysimaque</t>
  </si>
  <si>
    <t>Lotus</t>
  </si>
  <si>
    <t>Agapanthe</t>
  </si>
  <si>
    <t>Arum</t>
  </si>
  <si>
    <t>Chèvrefeuille</t>
  </si>
  <si>
    <t>Dame-d'onze-heures</t>
  </si>
  <si>
    <t>Camomille</t>
  </si>
  <si>
    <t>Millepertuis</t>
  </si>
  <si>
    <t>Muscari</t>
  </si>
  <si>
    <t>Pissenlit</t>
  </si>
  <si>
    <t>Raiponce</t>
  </si>
  <si>
    <t>Silène</t>
  </si>
  <si>
    <t>Véronique</t>
  </si>
  <si>
    <t>Acerola</t>
  </si>
  <si>
    <t>Agave</t>
  </si>
  <si>
    <t>Ailante glanduleux</t>
  </si>
  <si>
    <t>Amandier</t>
  </si>
  <si>
    <t>Amélanchier</t>
  </si>
  <si>
    <t>Aporocactus</t>
  </si>
  <si>
    <t>Arbre du clergé</t>
  </si>
  <si>
    <t>Aucuba</t>
  </si>
  <si>
    <t>Aulne</t>
  </si>
  <si>
    <t>Avocatier</t>
  </si>
  <si>
    <t>Bigaradier</t>
  </si>
  <si>
    <t>Bilimbi</t>
  </si>
  <si>
    <t>Bougainvillier</t>
  </si>
  <si>
    <t>Brachychiton acerifolius</t>
  </si>
  <si>
    <t>Cactus</t>
  </si>
  <si>
    <t>Cephalotaxe de fortune</t>
  </si>
  <si>
    <t>Charme</t>
  </si>
  <si>
    <t>Cherimolier</t>
  </si>
  <si>
    <t>Citrangequat</t>
  </si>
  <si>
    <t>Cyprès</t>
  </si>
  <si>
    <t>Eglantier</t>
  </si>
  <si>
    <t>Elaeagnus multiflore</t>
  </si>
  <si>
    <t>Erable</t>
  </si>
  <si>
    <t>Escallonia rubra</t>
  </si>
  <si>
    <t>Exochorda</t>
  </si>
  <si>
    <t>Fatsia du Japon</t>
  </si>
  <si>
    <t>Févier</t>
  </si>
  <si>
    <t>Filao</t>
  </si>
  <si>
    <t>Forsythia</t>
  </si>
  <si>
    <t>Fragon</t>
  </si>
  <si>
    <t>f1</t>
  </si>
  <si>
    <t>Clas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</si>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</sst>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0"/>
      <name val="Arial"/>
    </font>
    <font>
      <u/>
      <sz val="10"/>
      <color indexed="12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Garamond"/>
      <family val="1"/>
    </font>
    <font>
      <sz val="12"/>
      <name val="Garamond"/>
      <family val="1"/>
    </font>
    <font>
      <b/>
      <sz val="10"/>
      <name val="Arial"/>
      <family val="2"/>
    </font>
    <font>
      <sz val="11"/>
      <name val="Garamond"/>
      <family val="1"/>
    </font>
    <font>
      <b/>
      <sz val="11"/>
      <name val="Garamond"/>
      <family val="1"/>
    </font>
    <font>
      <b/>
      <sz val="10"/>
      <name val="Garamond"/>
      <family val="1"/>
    </font>
    <font>
      <b/>
      <sz val="22"/>
      <name val="Garamond"/>
      <family val="1"/>
    </font>
    <font>
      <b/>
      <sz val="12"/>
      <name val="Garamond"/>
      <family val="1"/>
    </font>
    <font>
      <b/>
      <sz val="16"/>
      <name val="Garamond"/>
      <family val="1"/>
    </font>
    <font>
      <b/>
      <i/>
      <sz val="10"/>
      <name val="Garamond"/>
      <family val="1"/>
    </font>
    <font>
      <sz val="10"/>
      <name val="Arial Unicode MS"/>
      <family val="2"/>
    </font>
    <font>
      <b/>
      <i/>
      <sz val="11"/>
      <name val="Garamond"/>
      <family val="1"/>
    </font>
    <font>
      <b/>
      <i/>
      <sz val="12"/>
      <name val="Garamond"/>
      <family val="1"/>
    </font>
    <font>
      <b/>
      <sz val="11"/>
      <name val="Arial"/>
      <family val="2"/>
    </font>
    <font>
      <sz val="15"/>
      <name val="Arial"/>
      <family val="2"/>
    </font>
    <font>
      <sz val="11"/>
      <color rgb="FFFFFF00"/>
      <name val="Garamond"/>
      <family val="1"/>
    </font>
    <font>
      <sz val="10"/>
      <color theme="0"/>
      <name val="Garamond"/>
      <family val="1"/>
    </font>
    <font>
      <b/>
      <i/>
      <sz val="10"/>
      <color theme="0"/>
      <name val="Garamond"/>
      <family val="1"/>
    </font>
    <font>
      <b/>
      <i/>
      <sz val="12"/>
      <color rgb="FFFFFF00"/>
      <name val="Garamond"/>
      <family val="1"/>
    </font>
    <font>
      <sz val="12"/>
      <color theme="0"/>
      <name val="Garamond"/>
      <family val="1"/>
    </font>
    <font>
      <sz val="14"/>
      <color theme="0"/>
      <name val="Garamond"/>
      <family val="1"/>
    </font>
    <font>
      <b/>
      <i/>
      <sz val="18"/>
      <color theme="0"/>
      <name val="Garamond"/>
      <family val="1"/>
    </font>
    <font>
      <sz val="10"/>
      <color rgb="FF000000"/>
      <name val="Arial"/>
      <family val="2"/>
    </font>
    <font>
      <b/>
      <i/>
      <sz val="11"/>
      <color rgb="FF000000"/>
      <name val="Garamond"/>
      <family val="1"/>
    </font>
    <font>
      <sz val="10"/>
      <name val="Cambria"/>
      <family val="1"/>
    </font>
  </fonts>
  <fills count="1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3333FF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-0.2499465926084170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00FF"/>
        <bgColor indexed="64"/>
      </patternFill>
    </fill>
    <fill>
      <patternFill patternType="solid">
        <fgColor theme="6" tint="-0.24994659260841701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4" tint="-0.24994659260841701"/>
        <bgColor indexed="64"/>
      </patternFill>
    </fill>
    <fill>
      <patternFill patternType="solid">
        <fgColor rgb="FFC9F5AB"/>
        <bgColor indexed="64"/>
      </patternFill>
    </fill>
  </fills>
  <borders count="9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medium">
        <color indexed="64"/>
      </right>
      <top/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double">
        <color indexed="64"/>
      </left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/>
      <diagonal/>
    </border>
    <border>
      <left style="double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248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/>
    <xf numFmtId="0" fontId="3" fillId="0" borderId="0" xfId="0" applyFont="1"/>
    <xf numFmtId="0" fontId="0" fillId="0" borderId="0" xfId="0" applyProtection="1">
      <protection locked="0"/>
    </xf>
    <xf numFmtId="0" fontId="0" fillId="0" borderId="1" xfId="0" applyBorder="1"/>
    <xf numFmtId="0" fontId="4" fillId="0" borderId="17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21" xfId="0" applyFont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9" fillId="4" borderId="10" xfId="0" applyFont="1" applyFill="1" applyBorder="1" applyAlignment="1">
      <alignment horizontal="center" vertical="center"/>
    </xf>
    <xf numFmtId="0" fontId="9" fillId="4" borderId="5" xfId="0" applyFont="1" applyFill="1" applyBorder="1" applyAlignment="1">
      <alignment horizontal="center" vertical="center"/>
    </xf>
    <xf numFmtId="0" fontId="4" fillId="4" borderId="18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0" fontId="8" fillId="5" borderId="10" xfId="0" applyFont="1" applyFill="1" applyBorder="1" applyAlignment="1">
      <alignment horizontal="center" vertical="center"/>
    </xf>
    <xf numFmtId="0" fontId="8" fillId="5" borderId="11" xfId="0" applyFont="1" applyFill="1" applyBorder="1" applyAlignment="1">
      <alignment horizontal="center" vertical="center"/>
    </xf>
    <xf numFmtId="0" fontId="4" fillId="5" borderId="19" xfId="0" applyFont="1" applyFill="1" applyBorder="1" applyAlignment="1">
      <alignment horizontal="center" vertical="center"/>
    </xf>
    <xf numFmtId="0" fontId="4" fillId="5" borderId="8" xfId="0" applyFont="1" applyFill="1" applyBorder="1" applyAlignment="1">
      <alignment horizontal="center" vertical="center"/>
    </xf>
    <xf numFmtId="0" fontId="4" fillId="5" borderId="12" xfId="0" applyFont="1" applyFill="1" applyBorder="1" applyAlignment="1">
      <alignment horizontal="center" vertical="center"/>
    </xf>
    <xf numFmtId="0" fontId="4" fillId="5" borderId="9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0" fontId="4" fillId="0" borderId="11" xfId="0" applyFont="1" applyBorder="1" applyAlignment="1">
      <alignment horizontal="left" vertical="center"/>
    </xf>
    <xf numFmtId="0" fontId="4" fillId="0" borderId="19" xfId="0" applyFont="1" applyBorder="1" applyAlignment="1">
      <alignment horizontal="left" vertical="center"/>
    </xf>
    <xf numFmtId="0" fontId="4" fillId="0" borderId="8" xfId="0" applyFont="1" applyBorder="1" applyAlignment="1">
      <alignment horizontal="left" vertical="center"/>
    </xf>
    <xf numFmtId="0" fontId="4" fillId="0" borderId="12" xfId="0" applyFont="1" applyBorder="1" applyAlignment="1">
      <alignment horizontal="left" vertical="center"/>
    </xf>
    <xf numFmtId="0" fontId="4" fillId="0" borderId="9" xfId="0" applyFont="1" applyBorder="1" applyAlignment="1">
      <alignment horizontal="left" vertical="center"/>
    </xf>
    <xf numFmtId="0" fontId="7" fillId="0" borderId="23" xfId="0" applyFont="1" applyBorder="1" applyAlignment="1" applyProtection="1">
      <alignment horizontal="left" vertical="center"/>
      <protection locked="0"/>
    </xf>
    <xf numFmtId="0" fontId="7" fillId="0" borderId="24" xfId="0" applyFont="1" applyBorder="1" applyAlignment="1" applyProtection="1">
      <alignment horizontal="left" vertical="center"/>
      <protection locked="0"/>
    </xf>
    <xf numFmtId="0" fontId="19" fillId="6" borderId="1" xfId="1" applyFont="1" applyFill="1" applyBorder="1" applyAlignment="1" applyProtection="1">
      <alignment horizontal="center" vertical="center"/>
    </xf>
    <xf numFmtId="0" fontId="3" fillId="0" borderId="0" xfId="0" applyFont="1" applyAlignment="1">
      <alignment horizontal="center" vertical="center"/>
    </xf>
    <xf numFmtId="0" fontId="5" fillId="3" borderId="25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/>
    </xf>
    <xf numFmtId="0" fontId="0" fillId="0" borderId="0" xfId="0" applyAlignment="1"/>
    <xf numFmtId="0" fontId="4" fillId="0" borderId="26" xfId="0" applyFont="1" applyBorder="1" applyAlignment="1">
      <alignment horizontal="center" vertical="center"/>
    </xf>
    <xf numFmtId="0" fontId="4" fillId="0" borderId="2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29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4" fillId="0" borderId="31" xfId="0" applyFont="1" applyBorder="1" applyAlignment="1">
      <alignment vertical="center"/>
    </xf>
    <xf numFmtId="0" fontId="4" fillId="0" borderId="0" xfId="0" applyFont="1" applyAlignment="1">
      <alignment horizontal="center" vertical="center"/>
    </xf>
    <xf numFmtId="0" fontId="11" fillId="3" borderId="1" xfId="0" applyFont="1" applyFill="1" applyBorder="1" applyAlignment="1" applyProtection="1">
      <alignment horizontal="center" vertical="center"/>
      <protection locked="0"/>
    </xf>
    <xf numFmtId="0" fontId="4" fillId="0" borderId="26" xfId="0" applyFont="1" applyBorder="1" applyAlignment="1" applyProtection="1">
      <alignment horizontal="center" vertical="center"/>
      <protection locked="0"/>
    </xf>
    <xf numFmtId="0" fontId="4" fillId="0" borderId="32" xfId="0" applyFont="1" applyBorder="1" applyAlignment="1" applyProtection="1">
      <alignment horizontal="center" vertical="center"/>
      <protection locked="0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4" fillId="5" borderId="25" xfId="0" applyFont="1" applyFill="1" applyBorder="1" applyAlignment="1" applyProtection="1">
      <alignment horizontal="center" vertical="center"/>
      <protection locked="0"/>
    </xf>
    <xf numFmtId="0" fontId="4" fillId="5" borderId="34" xfId="0" applyFont="1" applyFill="1" applyBorder="1" applyAlignment="1" applyProtection="1">
      <alignment horizontal="center" vertical="center"/>
      <protection locked="0"/>
    </xf>
    <xf numFmtId="0" fontId="9" fillId="5" borderId="35" xfId="0" applyFont="1" applyFill="1" applyBorder="1" applyAlignment="1">
      <alignment vertical="center"/>
    </xf>
    <xf numFmtId="0" fontId="9" fillId="5" borderId="36" xfId="0" applyFont="1" applyFill="1" applyBorder="1" applyAlignment="1">
      <alignment vertical="center"/>
    </xf>
    <xf numFmtId="0" fontId="0" fillId="0" borderId="29" xfId="0" applyBorder="1"/>
    <xf numFmtId="0" fontId="8" fillId="3" borderId="2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25" xfId="0" applyBorder="1"/>
    <xf numFmtId="0" fontId="0" fillId="0" borderId="34" xfId="0" applyBorder="1"/>
    <xf numFmtId="0" fontId="0" fillId="0" borderId="32" xfId="0" applyBorder="1" applyAlignment="1">
      <alignment horizontal="center" vertical="center"/>
    </xf>
    <xf numFmtId="0" fontId="3" fillId="0" borderId="41" xfId="0" applyFont="1" applyBorder="1" applyAlignment="1">
      <alignment horizontal="center" vertical="center"/>
    </xf>
    <xf numFmtId="0" fontId="0" fillId="0" borderId="41" xfId="0" applyBorder="1"/>
    <xf numFmtId="0" fontId="8" fillId="5" borderId="16" xfId="0" applyFont="1" applyFill="1" applyBorder="1" applyAlignment="1">
      <alignment horizontal="center" vertical="center"/>
    </xf>
    <xf numFmtId="0" fontId="4" fillId="5" borderId="2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5" borderId="43" xfId="0" applyFont="1" applyFill="1" applyBorder="1" applyAlignment="1">
      <alignment horizontal="center" vertical="center"/>
    </xf>
    <xf numFmtId="0" fontId="4" fillId="5" borderId="44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20" fillId="9" borderId="38" xfId="0" applyFont="1" applyFill="1" applyBorder="1" applyAlignment="1" applyProtection="1">
      <alignment horizontal="center" vertical="center"/>
      <protection locked="0"/>
    </xf>
    <xf numFmtId="0" fontId="20" fillId="9" borderId="40" xfId="0" applyFont="1" applyFill="1" applyBorder="1" applyAlignment="1" applyProtection="1">
      <alignment horizontal="center" vertical="center"/>
      <protection locked="0"/>
    </xf>
    <xf numFmtId="0" fontId="2" fillId="0" borderId="0" xfId="0" applyFont="1"/>
    <xf numFmtId="0" fontId="9" fillId="5" borderId="1" xfId="0" applyFont="1" applyFill="1" applyBorder="1" applyAlignment="1">
      <alignment horizontal="center" vertical="center"/>
    </xf>
    <xf numFmtId="0" fontId="7" fillId="0" borderId="1" xfId="0" applyFont="1" applyBorder="1" applyAlignment="1" applyProtection="1">
      <alignment horizontal="center" vertical="center"/>
    </xf>
    <xf numFmtId="0" fontId="7" fillId="0" borderId="48" xfId="0" applyFont="1" applyBorder="1" applyAlignment="1" applyProtection="1">
      <alignment horizontal="center" vertical="center"/>
    </xf>
    <xf numFmtId="0" fontId="7" fillId="0" borderId="1" xfId="0" applyFont="1" applyBorder="1" applyAlignment="1" applyProtection="1">
      <alignment horizontal="left" vertical="center"/>
    </xf>
    <xf numFmtId="0" fontId="7" fillId="0" borderId="48" xfId="0" applyFont="1" applyBorder="1" applyAlignment="1" applyProtection="1">
      <alignment horizontal="left" vertical="center"/>
    </xf>
    <xf numFmtId="0" fontId="0" fillId="0" borderId="37" xfId="0" applyBorder="1"/>
    <xf numFmtId="0" fontId="0" fillId="0" borderId="30" xfId="0" applyBorder="1" applyAlignment="1">
      <alignment horizontal="center" vertical="center"/>
    </xf>
    <xf numFmtId="0" fontId="0" fillId="0" borderId="37" xfId="0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53" xfId="0" applyFont="1" applyBorder="1" applyAlignment="1">
      <alignment horizontal="center" vertical="center"/>
    </xf>
    <xf numFmtId="0" fontId="5" fillId="0" borderId="53" xfId="0" applyFont="1" applyBorder="1"/>
    <xf numFmtId="0" fontId="4" fillId="0" borderId="0" xfId="0" applyFont="1" applyAlignment="1">
      <alignment horizontal="center"/>
    </xf>
    <xf numFmtId="0" fontId="0" fillId="0" borderId="14" xfId="0" applyBorder="1"/>
    <xf numFmtId="0" fontId="0" fillId="0" borderId="38" xfId="0" applyBorder="1"/>
    <xf numFmtId="0" fontId="4" fillId="5" borderId="63" xfId="0" applyFont="1" applyFill="1" applyBorder="1" applyAlignment="1" applyProtection="1">
      <alignment horizontal="center" vertical="center"/>
      <protection locked="0"/>
    </xf>
    <xf numFmtId="0" fontId="4" fillId="0" borderId="64" xfId="0" applyFont="1" applyBorder="1" applyAlignment="1" applyProtection="1">
      <alignment horizontal="center" vertical="center"/>
      <protection locked="0"/>
    </xf>
    <xf numFmtId="0" fontId="0" fillId="0" borderId="23" xfId="0" applyBorder="1" applyAlignment="1">
      <alignment horizontal="left"/>
    </xf>
    <xf numFmtId="0" fontId="0" fillId="0" borderId="55" xfId="0" applyBorder="1"/>
    <xf numFmtId="0" fontId="0" fillId="5" borderId="1" xfId="0" applyFill="1" applyBorder="1"/>
    <xf numFmtId="0" fontId="14" fillId="0" borderId="0" xfId="0" applyFont="1"/>
    <xf numFmtId="0" fontId="9" fillId="5" borderId="35" xfId="0" applyFont="1" applyFill="1" applyBorder="1" applyAlignment="1">
      <alignment horizontal="center" vertical="center"/>
    </xf>
    <xf numFmtId="0" fontId="7" fillId="0" borderId="0" xfId="0" applyFont="1"/>
    <xf numFmtId="0" fontId="7" fillId="0" borderId="0" xfId="0" applyFont="1" applyAlignment="1">
      <alignment horizontal="center" vertic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7" fillId="0" borderId="26" xfId="0" applyFont="1" applyBorder="1"/>
    <xf numFmtId="0" fontId="7" fillId="0" borderId="34" xfId="0" applyFont="1" applyBorder="1" applyAlignment="1">
      <alignment horizontal="center" vertical="center"/>
    </xf>
    <xf numFmtId="0" fontId="7" fillId="0" borderId="32" xfId="0" applyFont="1" applyBorder="1" applyAlignment="1">
      <alignment horizontal="center" vertical="center"/>
    </xf>
    <xf numFmtId="0" fontId="4" fillId="5" borderId="66" xfId="0" applyFont="1" applyFill="1" applyBorder="1" applyAlignment="1" applyProtection="1">
      <alignment horizontal="center" vertical="center"/>
      <protection locked="0"/>
    </xf>
    <xf numFmtId="0" fontId="9" fillId="5" borderId="33" xfId="0" applyFont="1" applyFill="1" applyBorder="1" applyAlignment="1">
      <alignment vertical="center"/>
    </xf>
    <xf numFmtId="0" fontId="7" fillId="7" borderId="51" xfId="0" applyFont="1" applyFill="1" applyBorder="1" applyAlignment="1">
      <alignment horizontal="center" vertical="center"/>
    </xf>
    <xf numFmtId="0" fontId="7" fillId="7" borderId="49" xfId="0" applyFont="1" applyFill="1" applyBorder="1" applyAlignment="1">
      <alignment horizontal="center" vertical="center"/>
    </xf>
    <xf numFmtId="0" fontId="7" fillId="7" borderId="52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5" borderId="1" xfId="0" applyFont="1" applyFill="1" applyBorder="1" applyAlignment="1">
      <alignment horizontal="center" vertical="center"/>
    </xf>
    <xf numFmtId="0" fontId="11" fillId="4" borderId="10" xfId="0" applyFont="1" applyFill="1" applyBorder="1" applyAlignment="1">
      <alignment horizontal="center" vertical="center"/>
    </xf>
    <xf numFmtId="0" fontId="13" fillId="0" borderId="69" xfId="0" applyFont="1" applyBorder="1" applyAlignment="1" applyProtection="1">
      <alignment horizontal="center" vertical="center"/>
      <protection locked="0"/>
    </xf>
    <xf numFmtId="0" fontId="21" fillId="10" borderId="67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5" fillId="0" borderId="70" xfId="0" applyFont="1" applyBorder="1" applyAlignment="1">
      <alignment vertical="center"/>
    </xf>
    <xf numFmtId="0" fontId="11" fillId="11" borderId="47" xfId="0" applyFont="1" applyFill="1" applyBorder="1" applyAlignment="1" applyProtection="1">
      <alignment horizontal="center" vertical="center"/>
      <protection locked="0"/>
    </xf>
    <xf numFmtId="0" fontId="15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0" fontId="4" fillId="5" borderId="38" xfId="0" applyFont="1" applyFill="1" applyBorder="1" applyAlignment="1">
      <alignment horizontal="center" vertical="center"/>
    </xf>
    <xf numFmtId="0" fontId="9" fillId="4" borderId="4" xfId="0" applyFont="1" applyFill="1" applyBorder="1" applyAlignment="1">
      <alignment horizontal="center" vertical="center"/>
    </xf>
    <xf numFmtId="0" fontId="4" fillId="4" borderId="73" xfId="0" applyFont="1" applyFill="1" applyBorder="1" applyAlignment="1">
      <alignment horizontal="center" vertical="center"/>
    </xf>
    <xf numFmtId="0" fontId="9" fillId="5" borderId="33" xfId="0" applyFont="1" applyFill="1" applyBorder="1" applyAlignment="1">
      <alignment horizontal="center" vertical="center"/>
    </xf>
    <xf numFmtId="0" fontId="9" fillId="5" borderId="35" xfId="0" applyFont="1" applyFill="1" applyBorder="1" applyAlignment="1">
      <alignment horizontal="center" vertical="center"/>
    </xf>
    <xf numFmtId="0" fontId="9" fillId="5" borderId="33" xfId="0" applyFont="1" applyFill="1" applyBorder="1" applyAlignment="1">
      <alignment horizontal="center" vertical="center"/>
    </xf>
    <xf numFmtId="0" fontId="0" fillId="0" borderId="28" xfId="0" applyBorder="1"/>
    <xf numFmtId="0" fontId="2" fillId="0" borderId="0" xfId="0" applyFont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0" fillId="0" borderId="0" xfId="0" applyBorder="1" applyAlignment="1">
      <alignment vertical="center"/>
    </xf>
    <xf numFmtId="0" fontId="0" fillId="0" borderId="37" xfId="0" applyBorder="1" applyAlignment="1">
      <alignment vertical="center"/>
    </xf>
    <xf numFmtId="0" fontId="0" fillId="0" borderId="58" xfId="0" applyBorder="1" applyAlignment="1">
      <alignment vertical="center"/>
    </xf>
    <xf numFmtId="0" fontId="4" fillId="5" borderId="8" xfId="0" applyFont="1" applyFill="1" applyBorder="1" applyAlignment="1">
      <alignment horizontal="left" vertical="center"/>
    </xf>
    <xf numFmtId="0" fontId="4" fillId="5" borderId="68" xfId="0" applyFont="1" applyFill="1" applyBorder="1" applyAlignment="1">
      <alignment horizontal="left" vertical="center"/>
    </xf>
    <xf numFmtId="0" fontId="4" fillId="5" borderId="69" xfId="0" applyFont="1" applyFill="1" applyBorder="1" applyAlignment="1">
      <alignment horizontal="left" vertical="center"/>
    </xf>
    <xf numFmtId="0" fontId="0" fillId="2" borderId="1" xfId="0" applyFill="1" applyBorder="1" applyAlignment="1">
      <alignment horizontal="center" vertical="center"/>
    </xf>
    <xf numFmtId="0" fontId="0" fillId="0" borderId="31" xfId="0" applyBorder="1"/>
    <xf numFmtId="0" fontId="6" fillId="0" borderId="0" xfId="0" applyFont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9" fillId="4" borderId="0" xfId="0" applyFont="1" applyFill="1" applyBorder="1" applyAlignment="1">
      <alignment horizontal="center" vertical="center"/>
    </xf>
    <xf numFmtId="0" fontId="9" fillId="4" borderId="2" xfId="0" applyFont="1" applyFill="1" applyBorder="1" applyAlignment="1">
      <alignment horizontal="center" vertical="center"/>
    </xf>
    <xf numFmtId="0" fontId="0" fillId="0" borderId="46" xfId="0" applyBorder="1"/>
    <xf numFmtId="0" fontId="0" fillId="3" borderId="1" xfId="0" applyFill="1" applyBorder="1"/>
    <xf numFmtId="0" fontId="17" fillId="0" borderId="29" xfId="0" applyFont="1" applyBorder="1" applyAlignment="1">
      <alignment horizontal="center" vertical="center"/>
    </xf>
    <xf numFmtId="0" fontId="17" fillId="3" borderId="1" xfId="0" applyFont="1" applyFill="1" applyBorder="1" applyAlignment="1">
      <alignment horizontal="center" vertical="center"/>
    </xf>
    <xf numFmtId="0" fontId="11" fillId="14" borderId="47" xfId="0" applyFont="1" applyFill="1" applyBorder="1" applyAlignment="1">
      <alignment horizontal="center" vertical="center"/>
    </xf>
    <xf numFmtId="0" fontId="11" fillId="13" borderId="41" xfId="0" applyFont="1" applyFill="1" applyBorder="1" applyAlignment="1">
      <alignment horizontal="center" vertical="center"/>
    </xf>
    <xf numFmtId="0" fontId="11" fillId="13" borderId="46" xfId="0" applyFont="1" applyFill="1" applyBorder="1" applyAlignment="1">
      <alignment horizontal="center" vertical="center"/>
    </xf>
    <xf numFmtId="0" fontId="11" fillId="11" borderId="46" xfId="0" applyFont="1" applyFill="1" applyBorder="1" applyAlignment="1">
      <alignment horizontal="center"/>
    </xf>
    <xf numFmtId="0" fontId="18" fillId="0" borderId="0" xfId="0" applyFont="1"/>
    <xf numFmtId="0" fontId="9" fillId="0" borderId="1" xfId="0" applyFont="1" applyBorder="1" applyAlignment="1">
      <alignment horizontal="center" vertical="center"/>
    </xf>
    <xf numFmtId="0" fontId="0" fillId="0" borderId="0" xfId="0"/>
    <xf numFmtId="0" fontId="0" fillId="0" borderId="0" xfId="0"/>
    <xf numFmtId="0" fontId="4" fillId="0" borderId="29" xfId="0" applyFont="1" applyBorder="1" applyAlignment="1">
      <alignment horizontal="center"/>
    </xf>
    <xf numFmtId="0" fontId="0" fillId="0" borderId="86" xfId="0" applyBorder="1" applyAlignment="1">
      <alignment horizontal="center" vertical="center"/>
    </xf>
    <xf numFmtId="0" fontId="4" fillId="0" borderId="1" xfId="0" applyFont="1" applyBorder="1" applyAlignment="1">
      <alignment horizontal="center"/>
    </xf>
    <xf numFmtId="0" fontId="4" fillId="2" borderId="26" xfId="0" applyFont="1" applyFill="1" applyBorder="1" applyAlignment="1" applyProtection="1">
      <alignment horizontal="center" vertical="center"/>
      <protection locked="0"/>
    </xf>
    <xf numFmtId="0" fontId="4" fillId="2" borderId="32" xfId="0" applyFont="1" applyFill="1" applyBorder="1" applyAlignment="1" applyProtection="1">
      <alignment horizontal="center" vertical="center"/>
      <protection locked="0"/>
    </xf>
    <xf numFmtId="0" fontId="20" fillId="0" borderId="0" xfId="0" applyFont="1"/>
    <xf numFmtId="0" fontId="7" fillId="0" borderId="8" xfId="0" applyFont="1" applyBorder="1" applyAlignment="1" applyProtection="1">
      <alignment horizontal="center" vertical="center"/>
    </xf>
    <xf numFmtId="0" fontId="7" fillId="0" borderId="9" xfId="0" applyFont="1" applyBorder="1" applyAlignment="1" applyProtection="1">
      <alignment horizontal="center" vertical="center"/>
    </xf>
    <xf numFmtId="0" fontId="9" fillId="5" borderId="35" xfId="0" applyFont="1" applyFill="1" applyBorder="1" applyAlignment="1" applyProtection="1">
      <alignment horizontal="center" vertical="center"/>
    </xf>
    <xf numFmtId="0" fontId="20" fillId="9" borderId="7" xfId="0" applyFont="1" applyFill="1" applyBorder="1" applyAlignment="1" applyProtection="1">
      <alignment horizontal="center" vertical="center"/>
      <protection locked="0"/>
    </xf>
    <xf numFmtId="0" fontId="4" fillId="0" borderId="45" xfId="0" applyFont="1" applyBorder="1" applyAlignment="1">
      <alignment vertical="center"/>
    </xf>
    <xf numFmtId="0" fontId="4" fillId="0" borderId="6" xfId="0" applyFont="1" applyBorder="1" applyAlignment="1">
      <alignment horizontal="center" vertical="center"/>
    </xf>
    <xf numFmtId="0" fontId="4" fillId="5" borderId="74" xfId="0" applyFont="1" applyFill="1" applyBorder="1" applyAlignment="1" applyProtection="1">
      <alignment horizontal="center" vertical="center"/>
      <protection locked="0"/>
    </xf>
    <xf numFmtId="0" fontId="20" fillId="9" borderId="85" xfId="0" applyFont="1" applyFill="1" applyBorder="1" applyAlignment="1" applyProtection="1">
      <alignment horizontal="center" vertical="center"/>
      <protection locked="0"/>
    </xf>
    <xf numFmtId="0" fontId="4" fillId="0" borderId="88" xfId="0" applyFont="1" applyBorder="1" applyAlignment="1">
      <alignment vertical="center"/>
    </xf>
    <xf numFmtId="0" fontId="4" fillId="0" borderId="77" xfId="0" applyFont="1" applyBorder="1" applyAlignment="1">
      <alignment horizontal="center" vertical="center"/>
    </xf>
    <xf numFmtId="0" fontId="4" fillId="2" borderId="84" xfId="0" applyFont="1" applyFill="1" applyBorder="1" applyAlignment="1" applyProtection="1">
      <alignment horizontal="center" vertical="center"/>
      <protection locked="0"/>
    </xf>
    <xf numFmtId="0" fontId="4" fillId="0" borderId="88" xfId="0" applyFont="1" applyBorder="1" applyAlignment="1" applyProtection="1">
      <alignment vertical="center"/>
      <protection locked="0"/>
    </xf>
    <xf numFmtId="0" fontId="28" fillId="0" borderId="0" xfId="0" applyFont="1"/>
    <xf numFmtId="0" fontId="0" fillId="0" borderId="0" xfId="0"/>
    <xf numFmtId="0" fontId="4" fillId="0" borderId="78" xfId="0" applyFont="1" applyBorder="1" applyAlignment="1">
      <alignment horizontal="center" vertical="center"/>
    </xf>
    <xf numFmtId="0" fontId="4" fillId="2" borderId="89" xfId="0" applyFont="1" applyFill="1" applyBorder="1" applyAlignment="1" applyProtection="1">
      <alignment horizontal="center" vertical="center"/>
      <protection locked="0"/>
    </xf>
    <xf numFmtId="0" fontId="0" fillId="0" borderId="90" xfId="0" applyBorder="1"/>
    <xf numFmtId="0" fontId="4" fillId="2" borderId="57" xfId="0" applyFont="1" applyFill="1" applyBorder="1" applyAlignment="1" applyProtection="1">
      <alignment horizontal="center" vertical="center"/>
      <protection locked="0"/>
    </xf>
    <xf numFmtId="0" fontId="0" fillId="0" borderId="76" xfId="0" applyBorder="1"/>
    <xf numFmtId="0" fontId="8" fillId="5" borderId="55" xfId="0" applyFont="1" applyFill="1" applyBorder="1" applyAlignment="1">
      <alignment horizontal="center" vertical="center"/>
    </xf>
    <xf numFmtId="0" fontId="8" fillId="5" borderId="56" xfId="0" applyFont="1" applyFill="1" applyBorder="1" applyAlignment="1">
      <alignment horizontal="center" vertical="center"/>
    </xf>
    <xf numFmtId="0" fontId="8" fillId="5" borderId="54" xfId="0" applyFont="1" applyFill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7" fillId="0" borderId="68" xfId="0" applyFont="1" applyBorder="1" applyAlignment="1" applyProtection="1">
      <alignment horizontal="left" vertical="center"/>
      <protection locked="0"/>
    </xf>
    <xf numFmtId="0" fontId="7" fillId="0" borderId="69" xfId="0" applyFont="1" applyBorder="1" applyAlignment="1" applyProtection="1">
      <alignment horizontal="left" vertical="center"/>
      <protection locked="0"/>
    </xf>
    <xf numFmtId="0" fontId="7" fillId="0" borderId="9" xfId="0" applyFont="1" applyBorder="1" applyAlignment="1" applyProtection="1">
      <alignment horizontal="left" vertical="center"/>
      <protection locked="0"/>
    </xf>
    <xf numFmtId="0" fontId="7" fillId="0" borderId="68" xfId="0" applyFont="1" applyBorder="1" applyAlignment="1" applyProtection="1">
      <alignment horizontal="center" vertical="center"/>
      <protection locked="0"/>
    </xf>
    <xf numFmtId="0" fontId="7" fillId="0" borderId="69" xfId="0" applyFont="1" applyBorder="1" applyAlignment="1" applyProtection="1">
      <alignment horizontal="center" vertical="center"/>
      <protection locked="0"/>
    </xf>
    <xf numFmtId="0" fontId="4" fillId="3" borderId="67" xfId="0" applyFont="1" applyFill="1" applyBorder="1" applyAlignment="1">
      <alignment horizontal="center" vertical="center"/>
    </xf>
    <xf numFmtId="0" fontId="4" fillId="10" borderId="93" xfId="0" applyFont="1" applyFill="1" applyBorder="1" applyAlignment="1" applyProtection="1">
      <alignment horizontal="center" vertical="center"/>
      <protection locked="0"/>
    </xf>
    <xf numFmtId="0" fontId="11" fillId="5" borderId="36" xfId="0" applyFont="1" applyFill="1" applyBorder="1" applyAlignment="1">
      <alignment horizontal="center" vertical="center"/>
    </xf>
    <xf numFmtId="0" fontId="11" fillId="5" borderId="33" xfId="0" applyFont="1" applyFill="1" applyBorder="1" applyAlignment="1">
      <alignment horizontal="center" vertical="center"/>
    </xf>
    <xf numFmtId="0" fontId="11" fillId="5" borderId="35" xfId="0" applyFont="1" applyFill="1" applyBorder="1" applyAlignment="1">
      <alignment horizontal="center" vertical="center"/>
    </xf>
    <xf numFmtId="0" fontId="8" fillId="3" borderId="79" xfId="0" applyFont="1" applyFill="1" applyBorder="1" applyAlignment="1">
      <alignment horizontal="center" vertical="center"/>
    </xf>
    <xf numFmtId="0" fontId="8" fillId="3" borderId="20" xfId="0" applyFont="1" applyFill="1" applyBorder="1" applyAlignment="1">
      <alignment horizontal="center" vertical="center"/>
    </xf>
    <xf numFmtId="0" fontId="8" fillId="3" borderId="22" xfId="0" applyFont="1" applyFill="1" applyBorder="1" applyAlignment="1">
      <alignment horizontal="center" vertical="center"/>
    </xf>
    <xf numFmtId="0" fontId="11" fillId="3" borderId="92" xfId="0" applyFont="1" applyFill="1" applyBorder="1" applyAlignment="1" applyProtection="1">
      <alignment horizontal="center" vertical="center"/>
      <protection locked="0"/>
    </xf>
    <xf numFmtId="0" fontId="11" fillId="3" borderId="87" xfId="0" applyFont="1" applyFill="1" applyBorder="1" applyAlignment="1" applyProtection="1">
      <alignment horizontal="center" vertical="center"/>
      <protection locked="0"/>
    </xf>
    <xf numFmtId="0" fontId="9" fillId="5" borderId="33" xfId="0" applyFont="1" applyFill="1" applyBorder="1" applyAlignment="1">
      <alignment horizontal="center" vertical="center"/>
    </xf>
    <xf numFmtId="0" fontId="9" fillId="5" borderId="35" xfId="0" applyFont="1" applyFill="1" applyBorder="1" applyAlignment="1">
      <alignment horizontal="center" vertical="center"/>
    </xf>
    <xf numFmtId="0" fontId="11" fillId="10" borderId="91" xfId="0" applyFont="1" applyFill="1" applyBorder="1" applyAlignment="1" applyProtection="1">
      <alignment horizontal="center" vertical="center"/>
      <protection locked="0"/>
    </xf>
    <xf numFmtId="0" fontId="11" fillId="10" borderId="94" xfId="0" applyFont="1" applyFill="1" applyBorder="1" applyAlignment="1" applyProtection="1">
      <alignment horizontal="center" vertical="center"/>
      <protection locked="0"/>
    </xf>
    <xf numFmtId="0" fontId="11" fillId="15" borderId="33" xfId="1" applyFont="1" applyFill="1" applyBorder="1" applyAlignment="1" applyProtection="1">
      <alignment horizontal="center" vertical="center"/>
    </xf>
    <xf numFmtId="0" fontId="11" fillId="15" borderId="35" xfId="1" applyFont="1" applyFill="1" applyBorder="1" applyAlignment="1" applyProtection="1">
      <alignment horizontal="center" vertical="center"/>
    </xf>
    <xf numFmtId="0" fontId="11" fillId="15" borderId="36" xfId="1" applyFont="1" applyFill="1" applyBorder="1" applyAlignment="1" applyProtection="1">
      <alignment horizontal="center" vertical="center"/>
    </xf>
    <xf numFmtId="0" fontId="5" fillId="0" borderId="23" xfId="0" applyFont="1" applyBorder="1" applyAlignment="1">
      <alignment horizontal="left" vertical="center"/>
    </xf>
    <xf numFmtId="0" fontId="5" fillId="0" borderId="60" xfId="0" applyFont="1" applyBorder="1" applyAlignment="1">
      <alignment horizontal="left" vertical="center"/>
    </xf>
    <xf numFmtId="0" fontId="12" fillId="8" borderId="6" xfId="0" applyFont="1" applyFill="1" applyBorder="1" applyAlignment="1" applyProtection="1">
      <alignment horizontal="center" vertical="center"/>
      <protection locked="0"/>
    </xf>
    <xf numFmtId="0" fontId="12" fillId="8" borderId="13" xfId="0" applyFont="1" applyFill="1" applyBorder="1" applyAlignment="1" applyProtection="1">
      <alignment horizontal="center" vertical="center"/>
      <protection locked="0"/>
    </xf>
    <xf numFmtId="0" fontId="12" fillId="8" borderId="5" xfId="0" applyFont="1" applyFill="1" applyBorder="1" applyAlignment="1" applyProtection="1">
      <alignment horizontal="center" vertical="center"/>
      <protection locked="0"/>
    </xf>
    <xf numFmtId="0" fontId="12" fillId="8" borderId="2" xfId="0" applyFont="1" applyFill="1" applyBorder="1" applyAlignment="1" applyProtection="1">
      <alignment horizontal="center" vertical="center"/>
      <protection locked="0"/>
    </xf>
    <xf numFmtId="0" fontId="16" fillId="0" borderId="81" xfId="0" applyFont="1" applyBorder="1" applyAlignment="1">
      <alignment horizontal="left" vertical="center"/>
    </xf>
    <xf numFmtId="0" fontId="16" fillId="0" borderId="82" xfId="0" applyFont="1" applyBorder="1" applyAlignment="1">
      <alignment horizontal="left" vertical="center"/>
    </xf>
    <xf numFmtId="0" fontId="5" fillId="0" borderId="24" xfId="0" applyFont="1" applyBorder="1" applyAlignment="1">
      <alignment horizontal="left" vertical="center"/>
    </xf>
    <xf numFmtId="0" fontId="5" fillId="0" borderId="62" xfId="0" applyFont="1" applyBorder="1" applyAlignment="1">
      <alignment horizontal="left" vertical="center"/>
    </xf>
    <xf numFmtId="0" fontId="10" fillId="5" borderId="54" xfId="0" applyFont="1" applyFill="1" applyBorder="1" applyAlignment="1">
      <alignment horizontal="center" vertical="center"/>
    </xf>
    <xf numFmtId="0" fontId="10" fillId="5" borderId="55" xfId="0" applyFont="1" applyFill="1" applyBorder="1" applyAlignment="1">
      <alignment horizontal="center" vertical="center"/>
    </xf>
    <xf numFmtId="0" fontId="10" fillId="5" borderId="56" xfId="0" applyFont="1" applyFill="1" applyBorder="1" applyAlignment="1">
      <alignment horizontal="center" vertical="center"/>
    </xf>
    <xf numFmtId="0" fontId="10" fillId="5" borderId="58" xfId="0" applyFont="1" applyFill="1" applyBorder="1" applyAlignment="1">
      <alignment horizontal="center" vertical="center"/>
    </xf>
    <xf numFmtId="0" fontId="10" fillId="5" borderId="37" xfId="0" applyFont="1" applyFill="1" applyBorder="1" applyAlignment="1">
      <alignment horizontal="center" vertical="center"/>
    </xf>
    <xf numFmtId="0" fontId="10" fillId="5" borderId="59" xfId="0" applyFont="1" applyFill="1" applyBorder="1" applyAlignment="1">
      <alignment horizontal="center" vertical="center"/>
    </xf>
    <xf numFmtId="0" fontId="25" fillId="16" borderId="50" xfId="0" applyFont="1" applyFill="1" applyBorder="1" applyAlignment="1">
      <alignment horizontal="center" vertical="center"/>
    </xf>
    <xf numFmtId="0" fontId="25" fillId="16" borderId="83" xfId="0" applyFont="1" applyFill="1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0" fontId="5" fillId="0" borderId="53" xfId="0" applyFont="1" applyBorder="1" applyAlignment="1">
      <alignment horizontal="center" vertical="center"/>
    </xf>
    <xf numFmtId="0" fontId="5" fillId="0" borderId="39" xfId="0" applyFont="1" applyBorder="1" applyAlignment="1">
      <alignment horizontal="center" vertical="center"/>
    </xf>
    <xf numFmtId="0" fontId="5" fillId="0" borderId="65" xfId="0" applyFont="1" applyBorder="1" applyAlignment="1">
      <alignment horizontal="center" vertical="center"/>
    </xf>
    <xf numFmtId="0" fontId="22" fillId="12" borderId="0" xfId="1" applyFont="1" applyFill="1" applyAlignment="1" applyProtection="1">
      <alignment horizontal="center" vertical="center"/>
    </xf>
    <xf numFmtId="0" fontId="5" fillId="0" borderId="75" xfId="0" applyFont="1" applyBorder="1" applyAlignment="1">
      <alignment horizontal="center" vertical="center"/>
    </xf>
    <xf numFmtId="0" fontId="5" fillId="0" borderId="37" xfId="0" applyFont="1" applyBorder="1" applyAlignment="1">
      <alignment horizontal="center" vertical="center"/>
    </xf>
    <xf numFmtId="0" fontId="5" fillId="0" borderId="59" xfId="0" applyFont="1" applyBorder="1" applyAlignment="1">
      <alignment horizontal="center" vertical="center"/>
    </xf>
    <xf numFmtId="0" fontId="23" fillId="0" borderId="55" xfId="0" applyFont="1" applyBorder="1" applyAlignment="1">
      <alignment horizontal="center" vertical="center" wrapText="1"/>
    </xf>
    <xf numFmtId="0" fontId="24" fillId="0" borderId="55" xfId="0" applyFont="1" applyBorder="1" applyAlignment="1">
      <alignment horizontal="center" vertical="center"/>
    </xf>
    <xf numFmtId="0" fontId="24" fillId="0" borderId="0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7" fillId="0" borderId="41" xfId="0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0" fontId="7" fillId="0" borderId="25" xfId="0" applyFont="1" applyBorder="1" applyAlignment="1">
      <alignment horizontal="center" vertical="center"/>
    </xf>
    <xf numFmtId="0" fontId="7" fillId="0" borderId="26" xfId="0" applyFont="1" applyBorder="1" applyAlignment="1">
      <alignment horizontal="center" vertical="center"/>
    </xf>
    <xf numFmtId="0" fontId="1" fillId="17" borderId="23" xfId="1" quotePrefix="1" applyFill="1" applyBorder="1" applyAlignment="1" applyProtection="1">
      <alignment horizontal="center" vertical="center"/>
    </xf>
    <xf numFmtId="0" fontId="1" fillId="17" borderId="14" xfId="1" applyFill="1" applyBorder="1" applyAlignment="1" applyProtection="1">
      <alignment horizontal="center" vertical="center"/>
    </xf>
    <xf numFmtId="0" fontId="1" fillId="17" borderId="38" xfId="1" applyFill="1" applyBorder="1" applyAlignment="1" applyProtection="1">
      <alignment horizontal="center" vertical="center"/>
    </xf>
    <xf numFmtId="0" fontId="8" fillId="5" borderId="23" xfId="0" applyFont="1" applyFill="1" applyBorder="1" applyAlignment="1">
      <alignment horizontal="center" vertical="center"/>
    </xf>
    <xf numFmtId="0" fontId="8" fillId="5" borderId="38" xfId="0" applyFont="1" applyFill="1" applyBorder="1" applyAlignment="1">
      <alignment horizontal="center" vertical="center"/>
    </xf>
    <xf numFmtId="0" fontId="8" fillId="3" borderId="80" xfId="0" applyFont="1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240"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 val="0"/>
      </font>
      <fill>
        <patternFill>
          <bgColor theme="9" tint="-0.24994659260841701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ont>
        <b/>
        <i val="0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 patternType="none">
          <bgColor auto="1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 patternType="none">
          <bgColor auto="1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ont>
        <b/>
        <i val="0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</font>
      <fill>
        <patternFill>
          <bgColor rgb="FF0070C0"/>
        </patternFill>
      </fill>
    </dxf>
    <dxf>
      <fill>
        <patternFill patternType="none">
          <bgColor auto="1"/>
        </patternFill>
      </fill>
    </dxf>
    <dxf>
      <font>
        <b/>
        <i val="0"/>
      </font>
      <fill>
        <patternFill>
          <bgColor rgb="FF0070C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 patternType="none">
          <bgColor auto="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b/>
        <i/>
        <color theme="0"/>
      </font>
      <fill>
        <patternFill>
          <bgColor rgb="FFFF0000"/>
        </patternFill>
      </fill>
    </dxf>
    <dxf>
      <fill>
        <patternFill>
          <bgColor rgb="FFFFFF00"/>
        </patternFill>
      </fill>
    </dxf>
    <dxf>
      <font>
        <color rgb="FFC00000"/>
      </font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</dxf>
    <dxf>
      <font>
        <color theme="0"/>
      </font>
      <fill>
        <patternFill patternType="none">
          <bgColor indexed="65"/>
        </patternFill>
      </fill>
    </dxf>
    <dxf>
      <font>
        <color theme="1"/>
      </font>
      <fill>
        <patternFill patternType="none">
          <bgColor indexed="65"/>
        </patternFill>
      </fill>
    </dxf>
    <dxf>
      <font>
        <color theme="1"/>
      </font>
      <fill>
        <patternFill patternType="none">
          <bgColor indexed="65"/>
        </patternFill>
      </fill>
    </dxf>
    <dxf>
      <font>
        <color theme="1"/>
      </font>
      <fill>
        <patternFill patternType="none">
          <bgColor indexed="65"/>
        </patternFill>
      </fill>
    </dxf>
    <dxf>
      <font>
        <color theme="1"/>
      </font>
      <fill>
        <patternFill patternType="none">
          <bgColor indexed="65"/>
        </patternFill>
      </fill>
    </dxf>
    <dxf>
      <font>
        <color theme="1"/>
      </font>
      <fill>
        <patternFill patternType="none">
          <bgColor indexed="65"/>
        </patternFill>
      </fill>
    </dxf>
    <dxf>
      <font>
        <color theme="1"/>
      </font>
      <fill>
        <patternFill patternType="none">
          <bgColor indexed="65"/>
        </patternFill>
      </fill>
    </dxf>
    <dxf>
      <font>
        <color theme="1"/>
      </font>
      <fill>
        <patternFill patternType="none">
          <bgColor indexed="65"/>
        </patternFill>
      </fill>
    </dxf>
    <dxf>
      <font>
        <color theme="1"/>
      </font>
      <fill>
        <patternFill patternType="none">
          <bgColor indexed="65"/>
        </patternFill>
      </fill>
    </dxf>
    <dxf>
      <font>
        <color theme="1"/>
      </font>
      <fill>
        <patternFill patternType="none">
          <bgColor indexed="65"/>
        </patternFill>
      </fill>
    </dxf>
    <dxf>
      <font>
        <color theme="1"/>
      </font>
      <fill>
        <patternFill patternType="none">
          <bgColor indexed="65"/>
        </patternFill>
      </fill>
    </dxf>
    <dxf>
      <font>
        <color theme="1"/>
      </font>
      <fill>
        <patternFill patternType="none">
          <bgColor indexed="65"/>
        </patternFill>
      </fill>
    </dxf>
    <dxf>
      <font>
        <color theme="1"/>
      </font>
      <fill>
        <patternFill patternType="none">
          <bgColor indexed="65"/>
        </patternFill>
      </fill>
    </dxf>
    <dxf>
      <font>
        <color theme="1"/>
      </font>
      <fill>
        <patternFill patternType="none">
          <bgColor indexed="65"/>
        </patternFill>
      </fill>
    </dxf>
    <dxf>
      <font>
        <color theme="1"/>
      </font>
      <fill>
        <patternFill patternType="none">
          <bgColor indexed="65"/>
        </patternFill>
      </fill>
    </dxf>
    <dxf>
      <font>
        <color theme="1"/>
      </font>
      <fill>
        <patternFill patternType="none">
          <bgColor indexed="65"/>
        </patternFill>
      </fill>
    </dxf>
    <dxf>
      <font>
        <color theme="1"/>
      </font>
      <fill>
        <patternFill patternType="none">
          <bgColor indexed="65"/>
        </patternFill>
      </fill>
    </dxf>
    <dxf>
      <font>
        <color theme="1"/>
      </font>
      <fill>
        <patternFill patternType="none">
          <bgColor indexed="65"/>
        </patternFill>
      </fill>
    </dxf>
    <dxf>
      <font>
        <color theme="1"/>
      </font>
      <fill>
        <patternFill patternType="none">
          <bgColor indexed="65"/>
        </patternFill>
      </fill>
    </dxf>
    <dxf>
      <font>
        <color theme="0"/>
      </font>
    </dxf>
    <dxf>
      <font>
        <b/>
        <i/>
        <color rgb="FFFFFF00"/>
      </font>
      <fill>
        <patternFill>
          <bgColor rgb="FF002060"/>
        </patternFill>
      </fill>
    </dxf>
    <dxf>
      <font>
        <color theme="0"/>
      </font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C00000"/>
      </font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C00000"/>
      </font>
    </dxf>
    <dxf>
      <font>
        <color rgb="FFC00000"/>
      </font>
      <fill>
        <patternFill>
          <bgColor rgb="FFC00000"/>
        </patternFill>
      </fill>
    </dxf>
    <dxf>
      <fill>
        <patternFill patternType="none">
          <bgColor auto="1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 patternType="none">
          <bgColor auto="1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 patternType="none">
          <bgColor auto="1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 patternType="none">
          <bgColor auto="1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 patternType="none">
          <bgColor auto="1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 patternType="none">
          <bgColor auto="1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 patternType="none">
          <bgColor auto="1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 patternType="none">
          <bgColor auto="1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 patternType="none">
          <bgColor auto="1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 patternType="none">
          <bgColor auto="1"/>
        </patternFill>
      </fill>
    </dxf>
    <dxf>
      <font>
        <color rgb="FFC00000"/>
      </font>
      <fill>
        <patternFill>
          <bgColor rgb="FFC00000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 patternType="none">
          <bgColor auto="1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 patternType="none">
          <bgColor auto="1"/>
        </patternFill>
      </fill>
    </dxf>
    <dxf>
      <font>
        <color rgb="FFC00000"/>
      </font>
      <fill>
        <patternFill>
          <bgColor rgb="FFC00000"/>
        </patternFill>
      </fill>
    </dxf>
    <dxf>
      <fill>
        <patternFill>
          <bgColor rgb="FFFFFF00"/>
        </patternFill>
      </fill>
    </dxf>
    <dxf>
      <fill>
        <patternFill patternType="none">
          <bgColor indexed="65"/>
        </patternFill>
      </fill>
    </dxf>
    <dxf>
      <fill>
        <patternFill>
          <bgColor rgb="FFFFFF00"/>
        </patternFill>
      </fill>
    </dxf>
    <dxf>
      <fill>
        <patternFill patternType="none">
          <bgColor indexed="65"/>
        </patternFill>
      </fill>
    </dxf>
    <dxf>
      <fill>
        <patternFill>
          <bgColor rgb="FFFFFF00"/>
        </patternFill>
      </fill>
    </dxf>
    <dxf>
      <fill>
        <patternFill patternType="none">
          <bgColor indexed="65"/>
        </patternFill>
      </fill>
    </dxf>
  </dxfs>
  <tableStyles count="0" defaultTableStyle="TableStyleMedium2" defaultPivotStyle="PivotStyleLight16"/>
  <colors>
    <mruColors>
      <color rgb="FFC9F5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533400</xdr:colOff>
          <xdr:row>4</xdr:row>
          <xdr:rowOff>209550</xdr:rowOff>
        </xdr:from>
        <xdr:to>
          <xdr:col>27</xdr:col>
          <xdr:colOff>66675</xdr:colOff>
          <xdr:row>5</xdr:row>
          <xdr:rowOff>209550</xdr:rowOff>
        </xdr:to>
        <xdr:sp macro="" textlink="">
          <xdr:nvSpPr>
            <xdr:cNvPr id="7194" name="Button 26" hidden="1">
              <a:extLst>
                <a:ext uri="{63B3BB69-23CF-44E3-9099-C40C66FF867C}">
                  <a14:compatExt spid="_x0000_s7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Suprim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1266825</xdr:colOff>
          <xdr:row>12</xdr:row>
          <xdr:rowOff>0</xdr:rowOff>
        </xdr:from>
        <xdr:to>
          <xdr:col>27</xdr:col>
          <xdr:colOff>314325</xdr:colOff>
          <xdr:row>13</xdr:row>
          <xdr:rowOff>0</xdr:rowOff>
        </xdr:to>
        <xdr:sp macro="" textlink="">
          <xdr:nvSpPr>
            <xdr:cNvPr id="7195" name="Button 27" hidden="1">
              <a:extLst>
                <a:ext uri="{63B3BB69-23CF-44E3-9099-C40C66FF867C}">
                  <a14:compatExt spid="_x0000_s7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Suprim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1095375</xdr:colOff>
          <xdr:row>19</xdr:row>
          <xdr:rowOff>0</xdr:rowOff>
        </xdr:from>
        <xdr:to>
          <xdr:col>27</xdr:col>
          <xdr:colOff>285750</xdr:colOff>
          <xdr:row>20</xdr:row>
          <xdr:rowOff>9525</xdr:rowOff>
        </xdr:to>
        <xdr:sp macro="" textlink="">
          <xdr:nvSpPr>
            <xdr:cNvPr id="7196" name="Button 28" hidden="1">
              <a:extLst>
                <a:ext uri="{63B3BB69-23CF-44E3-9099-C40C66FF867C}">
                  <a14:compatExt spid="_x0000_s7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Suprim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1133475</xdr:colOff>
          <xdr:row>25</xdr:row>
          <xdr:rowOff>190500</xdr:rowOff>
        </xdr:from>
        <xdr:to>
          <xdr:col>27</xdr:col>
          <xdr:colOff>304800</xdr:colOff>
          <xdr:row>26</xdr:row>
          <xdr:rowOff>190500</xdr:rowOff>
        </xdr:to>
        <xdr:sp macro="" textlink="">
          <xdr:nvSpPr>
            <xdr:cNvPr id="7197" name="Button 29" hidden="1">
              <a:extLst>
                <a:ext uri="{63B3BB69-23CF-44E3-9099-C40C66FF867C}">
                  <a14:compatExt spid="_x0000_s7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Suprim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1123950</xdr:colOff>
          <xdr:row>33</xdr:row>
          <xdr:rowOff>200025</xdr:rowOff>
        </xdr:from>
        <xdr:to>
          <xdr:col>27</xdr:col>
          <xdr:colOff>314325</xdr:colOff>
          <xdr:row>34</xdr:row>
          <xdr:rowOff>209550</xdr:rowOff>
        </xdr:to>
        <xdr:sp macro="" textlink="">
          <xdr:nvSpPr>
            <xdr:cNvPr id="7198" name="Button 30" hidden="1">
              <a:extLst>
                <a:ext uri="{63B3BB69-23CF-44E3-9099-C40C66FF867C}">
                  <a14:compatExt spid="_x0000_s7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Suprim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190500</xdr:colOff>
          <xdr:row>0</xdr:row>
          <xdr:rowOff>85725</xdr:rowOff>
        </xdr:from>
        <xdr:to>
          <xdr:col>35</xdr:col>
          <xdr:colOff>342900</xdr:colOff>
          <xdr:row>1</xdr:row>
          <xdr:rowOff>171450</xdr:rowOff>
        </xdr:to>
        <xdr:sp macro="" textlink="">
          <xdr:nvSpPr>
            <xdr:cNvPr id="7208" name="Button 40" hidden="1">
              <a:extLst>
                <a:ext uri="{63B3BB69-23CF-44E3-9099-C40C66FF867C}">
                  <a14:compatExt spid="_x0000_s7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00"/>
                  </a:solidFill>
                  <a:latin typeface="Garamond"/>
                </a:rPr>
                <a:t>Impression Fiches de Poules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38100</xdr:colOff>
          <xdr:row>4</xdr:row>
          <xdr:rowOff>200025</xdr:rowOff>
        </xdr:from>
        <xdr:to>
          <xdr:col>26</xdr:col>
          <xdr:colOff>523875</xdr:colOff>
          <xdr:row>6</xdr:row>
          <xdr:rowOff>9525</xdr:rowOff>
        </xdr:to>
        <xdr:sp macro="" textlink="">
          <xdr:nvSpPr>
            <xdr:cNvPr id="7212" name="Button 44" hidden="1">
              <a:extLst>
                <a:ext uri="{63B3BB69-23CF-44E3-9099-C40C66FF867C}">
                  <a14:compatExt spid="_x0000_s7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Formules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0</xdr:colOff>
          <xdr:row>4</xdr:row>
          <xdr:rowOff>171450</xdr:rowOff>
        </xdr:from>
        <xdr:to>
          <xdr:col>33</xdr:col>
          <xdr:colOff>762000</xdr:colOff>
          <xdr:row>5</xdr:row>
          <xdr:rowOff>200025</xdr:rowOff>
        </xdr:to>
        <xdr:sp macro="" textlink="">
          <xdr:nvSpPr>
            <xdr:cNvPr id="7213" name="Button 45" hidden="1">
              <a:extLst>
                <a:ext uri="{63B3BB69-23CF-44E3-9099-C40C66FF867C}">
                  <a14:compatExt spid="_x0000_s7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Formules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0</xdr:colOff>
          <xdr:row>4</xdr:row>
          <xdr:rowOff>200025</xdr:rowOff>
        </xdr:from>
        <xdr:to>
          <xdr:col>40</xdr:col>
          <xdr:colOff>676275</xdr:colOff>
          <xdr:row>6</xdr:row>
          <xdr:rowOff>0</xdr:rowOff>
        </xdr:to>
        <xdr:sp macro="" textlink="">
          <xdr:nvSpPr>
            <xdr:cNvPr id="7214" name="Button 46" hidden="1">
              <a:extLst>
                <a:ext uri="{63B3BB69-23CF-44E3-9099-C40C66FF867C}">
                  <a14:compatExt spid="_x0000_s7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Formules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19050</xdr:colOff>
          <xdr:row>0</xdr:row>
          <xdr:rowOff>38100</xdr:rowOff>
        </xdr:from>
        <xdr:to>
          <xdr:col>41</xdr:col>
          <xdr:colOff>0</xdr:colOff>
          <xdr:row>1</xdr:row>
          <xdr:rowOff>123825</xdr:rowOff>
        </xdr:to>
        <xdr:sp macro="" textlink="">
          <xdr:nvSpPr>
            <xdr:cNvPr id="7215" name="Button 47" hidden="1">
              <a:extLst>
                <a:ext uri="{63B3BB69-23CF-44E3-9099-C40C66FF867C}">
                  <a14:compatExt spid="_x0000_s7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00"/>
                  </a:solidFill>
                  <a:latin typeface="Garamond"/>
                </a:rPr>
                <a:t>Ouvrir colonnes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47625</xdr:colOff>
          <xdr:row>2</xdr:row>
          <xdr:rowOff>19050</xdr:rowOff>
        </xdr:from>
        <xdr:to>
          <xdr:col>41</xdr:col>
          <xdr:colOff>0</xdr:colOff>
          <xdr:row>3</xdr:row>
          <xdr:rowOff>104775</xdr:rowOff>
        </xdr:to>
        <xdr:sp macro="" textlink="">
          <xdr:nvSpPr>
            <xdr:cNvPr id="7216" name="Button 48" hidden="1">
              <a:extLst>
                <a:ext uri="{63B3BB69-23CF-44E3-9099-C40C66FF867C}">
                  <a14:compatExt spid="_x0000_s7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1" u="none" strike="noStrike" baseline="0">
                  <a:solidFill>
                    <a:srgbClr val="000000"/>
                  </a:solidFill>
                  <a:latin typeface="Garamond"/>
                </a:rPr>
                <a:t>Fermer colonnes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685800</xdr:colOff>
          <xdr:row>46</xdr:row>
          <xdr:rowOff>123825</xdr:rowOff>
        </xdr:from>
        <xdr:to>
          <xdr:col>2</xdr:col>
          <xdr:colOff>1666875</xdr:colOff>
          <xdr:row>48</xdr:row>
          <xdr:rowOff>152400</xdr:rowOff>
        </xdr:to>
        <xdr:sp macro="" textlink="">
          <xdr:nvSpPr>
            <xdr:cNvPr id="7217" name="Button 49" hidden="1">
              <a:extLst>
                <a:ext uri="{63B3BB69-23CF-44E3-9099-C40C66FF867C}">
                  <a14:compatExt spid="_x0000_s7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Fermer les lignes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304800</xdr:colOff>
          <xdr:row>46</xdr:row>
          <xdr:rowOff>85725</xdr:rowOff>
        </xdr:from>
        <xdr:to>
          <xdr:col>2</xdr:col>
          <xdr:colOff>428625</xdr:colOff>
          <xdr:row>48</xdr:row>
          <xdr:rowOff>123825</xdr:rowOff>
        </xdr:to>
        <xdr:sp macro="" textlink="">
          <xdr:nvSpPr>
            <xdr:cNvPr id="7218" name="Button 50" hidden="1">
              <a:extLst>
                <a:ext uri="{63B3BB69-23CF-44E3-9099-C40C66FF867C}">
                  <a14:compatExt spid="_x0000_s7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Ouvrir les lignes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1066800</xdr:colOff>
          <xdr:row>41</xdr:row>
          <xdr:rowOff>190500</xdr:rowOff>
        </xdr:from>
        <xdr:to>
          <xdr:col>27</xdr:col>
          <xdr:colOff>314325</xdr:colOff>
          <xdr:row>42</xdr:row>
          <xdr:rowOff>209550</xdr:rowOff>
        </xdr:to>
        <xdr:sp macro="" textlink="">
          <xdr:nvSpPr>
            <xdr:cNvPr id="7219" name="Button 51" hidden="1">
              <a:extLst>
                <a:ext uri="{63B3BB69-23CF-44E3-9099-C40C66FF867C}">
                  <a14:compatExt spid="_x0000_s7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Suprim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1247775</xdr:colOff>
          <xdr:row>4</xdr:row>
          <xdr:rowOff>190500</xdr:rowOff>
        </xdr:from>
        <xdr:to>
          <xdr:col>36</xdr:col>
          <xdr:colOff>0</xdr:colOff>
          <xdr:row>5</xdr:row>
          <xdr:rowOff>200025</xdr:rowOff>
        </xdr:to>
        <xdr:sp macro="" textlink="">
          <xdr:nvSpPr>
            <xdr:cNvPr id="7221" name="Button 53" hidden="1">
              <a:extLst>
                <a:ext uri="{63B3BB69-23CF-44E3-9099-C40C66FF867C}">
                  <a14:compatExt spid="_x0000_s7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fr-FR" sz="1000" b="0" i="0" u="none" strike="noStrike" baseline="0">
                  <a:solidFill>
                    <a:srgbClr val="000000"/>
                  </a:solidFill>
                  <a:latin typeface="Arial"/>
                  <a:cs typeface="Arial"/>
                </a:rPr>
                <a:t>Formules 2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" Type="http://schemas.openxmlformats.org/officeDocument/2006/relationships/drawing" Target="../drawings/drawing1.xml"/><Relationship Id="rId16" Type="http://schemas.openxmlformats.org/officeDocument/2006/relationships/ctrlProp" Target="../ctrlProps/ctrlProp1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5" Type="http://schemas.openxmlformats.org/officeDocument/2006/relationships/ctrlProp" Target="../ctrlProps/ctrlProp1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4" Type="http://schemas.openxmlformats.org/officeDocument/2006/relationships/ctrlProp" Target="../ctrlProps/ctrlProp1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FF293"/>
  <sheetViews>
    <sheetView showGridLines="0" tabSelected="1" zoomScale="85" zoomScaleNormal="85" workbookViewId="0">
      <selection activeCell="AH18" sqref="AH18"/>
    </sheetView>
  </sheetViews>
  <sheetFormatPr baseColWidth="10" defaultRowHeight="12.75" x14ac:dyDescent="0.2"/>
  <cols>
    <col min="1" max="1" width="9.85546875" bestFit="1" customWidth="1"/>
    <col min="2" max="2" width="5.7109375" customWidth="1"/>
    <col min="3" max="3" width="25.7109375" customWidth="1"/>
    <col min="4" max="4" width="7.7109375" customWidth="1"/>
    <col min="5" max="6" width="7.7109375" hidden="1" customWidth="1"/>
    <col min="7" max="7" width="21.85546875" hidden="1" customWidth="1"/>
    <col min="8" max="8" width="5.7109375" customWidth="1"/>
    <col min="9" max="9" width="25.7109375" customWidth="1"/>
    <col min="10" max="10" width="7.7109375" customWidth="1"/>
    <col min="11" max="12" width="7.7109375" hidden="1" customWidth="1"/>
    <col min="13" max="13" width="22" hidden="1" customWidth="1"/>
    <col min="14" max="14" width="5.7109375" customWidth="1"/>
    <col min="15" max="15" width="25.7109375" customWidth="1"/>
    <col min="16" max="16" width="7.7109375" customWidth="1"/>
    <col min="17" max="18" width="7.7109375" hidden="1" customWidth="1"/>
    <col min="19" max="19" width="32.7109375" hidden="1" customWidth="1"/>
    <col min="20" max="20" width="7.28515625" customWidth="1"/>
    <col min="21" max="24" width="11.42578125" hidden="1" customWidth="1"/>
    <col min="25" max="25" width="4.7109375" customWidth="1"/>
    <col min="26" max="26" width="0.85546875" customWidth="1"/>
    <col min="27" max="27" width="25.7109375" customWidth="1"/>
    <col min="28" max="28" width="5" customWidth="1"/>
    <col min="29" max="29" width="6.5703125" customWidth="1"/>
    <col min="30" max="30" width="3.42578125" customWidth="1"/>
    <col min="31" max="31" width="6.42578125" hidden="1" customWidth="1"/>
    <col min="32" max="32" width="4.7109375" customWidth="1"/>
    <col min="33" max="33" width="0.85546875" customWidth="1"/>
    <col min="34" max="34" width="25.7109375" customWidth="1"/>
    <col min="35" max="35" width="5" customWidth="1"/>
    <col min="36" max="36" width="6.5703125" customWidth="1"/>
    <col min="37" max="37" width="3.140625" customWidth="1"/>
    <col min="38" max="38" width="11.42578125" hidden="1" customWidth="1"/>
    <col min="39" max="39" width="4.7109375" customWidth="1"/>
    <col min="40" max="40" width="0.85546875" customWidth="1"/>
    <col min="41" max="41" width="25.7109375" customWidth="1"/>
    <col min="42" max="42" width="5" customWidth="1"/>
    <col min="43" max="43" width="6.5703125" customWidth="1"/>
    <col min="44" max="48" width="11.42578125" hidden="1" customWidth="1"/>
    <col min="49" max="49" width="10" hidden="1" customWidth="1"/>
    <col min="50" max="50" width="3" hidden="1" customWidth="1"/>
    <col min="51" max="71" width="11.42578125" hidden="1" customWidth="1"/>
    <col min="72" max="72" width="30.28515625" hidden="1" customWidth="1"/>
    <col min="73" max="74" width="11.42578125" hidden="1" customWidth="1"/>
    <col min="75" max="75" width="5.140625" hidden="1" customWidth="1"/>
    <col min="76" max="77" width="11.42578125" hidden="1" customWidth="1"/>
    <col min="78" max="78" width="4" hidden="1" customWidth="1"/>
    <col min="79" max="79" width="11.42578125" hidden="1" customWidth="1"/>
    <col min="80" max="80" width="4" hidden="1" customWidth="1"/>
    <col min="81" max="83" width="11.42578125" hidden="1" customWidth="1"/>
    <col min="84" max="84" width="3.5703125" hidden="1" customWidth="1"/>
    <col min="85" max="85" width="11.42578125" hidden="1" customWidth="1"/>
    <col min="86" max="86" width="3.140625" hidden="1" customWidth="1"/>
    <col min="87" max="89" width="11.42578125" hidden="1" customWidth="1"/>
    <col min="90" max="91" width="3.28515625" hidden="1" customWidth="1"/>
    <col min="92" max="94" width="5" hidden="1" customWidth="1"/>
    <col min="95" max="95" width="24.42578125" hidden="1" customWidth="1"/>
    <col min="96" max="99" width="5" hidden="1" customWidth="1"/>
    <col min="100" max="100" width="32.85546875" hidden="1" customWidth="1"/>
    <col min="101" max="104" width="5" hidden="1" customWidth="1"/>
    <col min="105" max="105" width="20.85546875" hidden="1" customWidth="1"/>
    <col min="106" max="109" width="5" hidden="1" customWidth="1"/>
    <col min="110" max="110" width="6.85546875" hidden="1" customWidth="1"/>
    <col min="111" max="112" width="5" hidden="1" customWidth="1"/>
    <col min="113" max="113" width="5" style="176" hidden="1" customWidth="1"/>
    <col min="114" max="114" width="5" hidden="1" customWidth="1"/>
    <col min="115" max="115" width="5" style="176" hidden="1" customWidth="1"/>
    <col min="116" max="118" width="5" hidden="1" customWidth="1"/>
    <col min="119" max="119" width="5.85546875" hidden="1" customWidth="1"/>
    <col min="120" max="120" width="19.7109375" hidden="1" customWidth="1"/>
    <col min="121" max="121" width="11.42578125" hidden="1" customWidth="1"/>
    <col min="122" max="122" width="6" hidden="1" customWidth="1"/>
    <col min="123" max="123" width="4.7109375" hidden="1" customWidth="1"/>
    <col min="124" max="124" width="5.85546875" hidden="1" customWidth="1"/>
    <col min="125" max="125" width="19.7109375" hidden="1" customWidth="1"/>
    <col min="126" max="126" width="11.42578125" hidden="1" customWidth="1"/>
    <col min="127" max="127" width="6" hidden="1" customWidth="1"/>
    <col min="128" max="128" width="5.5703125" hidden="1" customWidth="1"/>
    <col min="129" max="129" width="5.85546875" hidden="1" customWidth="1"/>
    <col min="130" max="130" width="19.7109375" hidden="1" customWidth="1"/>
    <col min="131" max="131" width="11.42578125" hidden="1" customWidth="1"/>
    <col min="132" max="132" width="6" hidden="1" customWidth="1"/>
    <col min="133" max="133" width="11.42578125" hidden="1" customWidth="1"/>
    <col min="134" max="134" width="11.42578125" style="156" hidden="1" customWidth="1"/>
    <col min="135" max="135" width="11.42578125" hidden="1" customWidth="1"/>
    <col min="136" max="139" width="5.7109375" hidden="1" customWidth="1"/>
    <col min="140" max="140" width="4.7109375" hidden="1" customWidth="1"/>
    <col min="141" max="141" width="4" hidden="1" customWidth="1"/>
    <col min="142" max="142" width="4.42578125" hidden="1" customWidth="1"/>
    <col min="143" max="143" width="2.7109375" hidden="1" customWidth="1"/>
    <col min="144" max="147" width="5.7109375" hidden="1" customWidth="1"/>
    <col min="148" max="148" width="4.7109375" hidden="1" customWidth="1"/>
    <col min="149" max="149" width="4" hidden="1" customWidth="1"/>
    <col min="150" max="150" width="4.42578125" hidden="1" customWidth="1"/>
    <col min="151" max="151" width="3.140625" hidden="1" customWidth="1"/>
    <col min="152" max="155" width="5.7109375" hidden="1" customWidth="1"/>
    <col min="156" max="156" width="4.7109375" hidden="1" customWidth="1"/>
    <col min="157" max="157" width="4" hidden="1" customWidth="1"/>
    <col min="158" max="158" width="4.42578125" hidden="1" customWidth="1"/>
    <col min="159" max="160" width="11.42578125" customWidth="1"/>
  </cols>
  <sheetData>
    <row r="1" spans="1:158" ht="16.5" thickBot="1" x14ac:dyDescent="0.3">
      <c r="A1" s="154" t="s">
        <v>127</v>
      </c>
      <c r="B1" s="154">
        <f>P2/3</f>
        <v>17.666666666666668</v>
      </c>
      <c r="D1" s="218" t="s">
        <v>8</v>
      </c>
      <c r="E1" s="219"/>
      <c r="F1" s="219"/>
      <c r="G1" s="219"/>
      <c r="H1" s="219"/>
      <c r="I1" s="219"/>
      <c r="J1" s="219"/>
      <c r="K1" s="219"/>
      <c r="L1" s="219"/>
      <c r="M1" s="219"/>
      <c r="N1" s="220"/>
      <c r="O1" s="150" t="s">
        <v>126</v>
      </c>
      <c r="P1" s="151">
        <v>81</v>
      </c>
      <c r="T1" s="152" t="str">
        <f>IF(P2="","",IF(P1&gt;P2,CONCATENATE("+"," ",P1-P2),P1-P2))</f>
        <v>+ 28</v>
      </c>
      <c r="Y1" s="194" t="s">
        <v>53</v>
      </c>
      <c r="Z1" s="195"/>
      <c r="AA1" s="195"/>
      <c r="AB1" s="195"/>
      <c r="AC1" s="195"/>
      <c r="AD1" s="195"/>
      <c r="AE1" s="195"/>
      <c r="AF1" s="193"/>
      <c r="BM1" s="98"/>
      <c r="BN1" s="99" t="s">
        <v>10</v>
      </c>
      <c r="BO1" s="99" t="s">
        <v>11</v>
      </c>
      <c r="BP1" s="99"/>
      <c r="BQ1" s="99" t="s">
        <v>12</v>
      </c>
      <c r="BR1" s="242" t="s">
        <v>146</v>
      </c>
      <c r="BS1" s="243"/>
      <c r="BT1" s="243"/>
      <c r="BU1" s="243"/>
      <c r="BV1" s="243"/>
      <c r="BW1" s="243"/>
      <c r="BX1" s="243"/>
      <c r="BY1" s="243"/>
      <c r="BZ1" s="243"/>
      <c r="CA1" s="243"/>
      <c r="CB1" s="243"/>
      <c r="CC1" s="243"/>
      <c r="CD1" s="243"/>
      <c r="CE1" s="243"/>
      <c r="CF1" s="243"/>
      <c r="CG1" s="243"/>
      <c r="CH1" s="243"/>
      <c r="CI1" s="243"/>
      <c r="CJ1" s="243"/>
      <c r="CK1" s="243"/>
      <c r="CL1" s="243"/>
      <c r="CM1" s="243"/>
      <c r="CN1" s="243"/>
      <c r="CO1" s="243"/>
      <c r="CP1" s="243"/>
      <c r="CQ1" s="243"/>
      <c r="CR1" s="243"/>
      <c r="CS1" s="243"/>
      <c r="CT1" s="243"/>
      <c r="CU1" s="243"/>
      <c r="CV1" s="243"/>
      <c r="CW1" s="243"/>
      <c r="CX1" s="243"/>
      <c r="CY1" s="243"/>
      <c r="CZ1" s="243"/>
      <c r="DA1" s="243"/>
      <c r="DB1" s="243"/>
      <c r="DC1" s="243"/>
      <c r="DD1" s="243"/>
      <c r="DE1" s="243"/>
      <c r="DF1" s="243"/>
      <c r="DG1" s="243"/>
      <c r="DH1" s="243"/>
      <c r="DI1" s="243"/>
      <c r="DJ1" s="243"/>
      <c r="DK1" s="243"/>
      <c r="DL1" s="243"/>
      <c r="DM1" s="243"/>
      <c r="DN1" s="243"/>
      <c r="DO1" s="243"/>
      <c r="DP1" s="243"/>
      <c r="DQ1" s="243"/>
      <c r="DR1" s="243"/>
      <c r="DS1" s="243"/>
      <c r="DT1" s="243"/>
      <c r="DU1" s="243"/>
      <c r="DV1" s="243"/>
      <c r="DW1" s="243"/>
      <c r="DX1" s="243"/>
      <c r="DY1" s="243"/>
      <c r="DZ1" s="243"/>
      <c r="EA1" s="243"/>
      <c r="EB1" s="243"/>
      <c r="EC1" s="243"/>
      <c r="ED1" s="243"/>
      <c r="EE1" s="243"/>
      <c r="EF1" s="243"/>
      <c r="EG1" s="243"/>
      <c r="EH1" s="243"/>
      <c r="EI1" s="243"/>
      <c r="EJ1" s="243"/>
      <c r="EK1" s="243"/>
      <c r="EL1" s="243"/>
      <c r="EM1" s="243"/>
      <c r="EN1" s="243"/>
      <c r="EO1" s="243"/>
      <c r="EP1" s="243"/>
      <c r="EQ1" s="243"/>
      <c r="ER1" s="243"/>
      <c r="ES1" s="243"/>
      <c r="ET1" s="243"/>
      <c r="EU1" s="243"/>
      <c r="EV1" s="243"/>
      <c r="EW1" s="243"/>
      <c r="EX1" s="243"/>
      <c r="EY1" s="243"/>
      <c r="EZ1" s="243"/>
      <c r="FA1" s="243"/>
      <c r="FB1" s="244"/>
    </row>
    <row r="2" spans="1:158" ht="16.5" thickBot="1" x14ac:dyDescent="0.3">
      <c r="A2" s="154" t="s">
        <v>128</v>
      </c>
      <c r="B2" s="154">
        <f>P2/4</f>
        <v>13.25</v>
      </c>
      <c r="D2" s="221"/>
      <c r="E2" s="222"/>
      <c r="F2" s="222"/>
      <c r="G2" s="222"/>
      <c r="H2" s="222"/>
      <c r="I2" s="222"/>
      <c r="J2" s="222"/>
      <c r="K2" s="222"/>
      <c r="L2" s="222"/>
      <c r="M2" s="222"/>
      <c r="N2" s="223"/>
      <c r="O2" s="34" t="s">
        <v>13</v>
      </c>
      <c r="P2" s="35">
        <f>D123</f>
        <v>53</v>
      </c>
      <c r="T2" s="152"/>
      <c r="Y2" s="226">
        <f>IF(P3="","",P3-AI4)</f>
        <v>3</v>
      </c>
      <c r="Z2" s="227"/>
      <c r="AA2" s="86" t="s">
        <v>54</v>
      </c>
      <c r="AB2" s="87"/>
      <c r="AC2" s="86" t="str">
        <f>IF(P3="","",AI3)</f>
        <v>3</v>
      </c>
      <c r="AD2" s="227" t="s">
        <v>33</v>
      </c>
      <c r="AE2" s="227"/>
      <c r="AF2" s="231"/>
      <c r="AG2" s="51"/>
      <c r="AI2" s="46">
        <f>P2/P3</f>
        <v>3.7857142857142856</v>
      </c>
      <c r="BM2" s="98" t="s">
        <v>66</v>
      </c>
      <c r="BN2" s="99">
        <f>D5-P3</f>
        <v>-6</v>
      </c>
      <c r="BO2" s="99"/>
      <c r="BP2" s="99"/>
      <c r="BQ2" s="99"/>
      <c r="BR2" s="99"/>
      <c r="BS2" s="98"/>
      <c r="BT2" s="98"/>
      <c r="BU2" s="98"/>
      <c r="BV2" s="98"/>
      <c r="BW2" s="98"/>
      <c r="BX2" s="98"/>
    </row>
    <row r="3" spans="1:158" ht="16.5" thickBot="1" x14ac:dyDescent="0.3">
      <c r="A3" s="210" t="s">
        <v>200</v>
      </c>
      <c r="B3" s="211"/>
      <c r="C3" s="224" t="str">
        <f>IF(RIGHT(A3,1)="1","Secteur centre",IF(RIGHT(A3,1)="2","Secteur Sud",""))</f>
        <v>Secteur centre</v>
      </c>
      <c r="D3" s="117"/>
      <c r="H3" s="205" t="s">
        <v>78</v>
      </c>
      <c r="I3" s="206"/>
      <c r="J3" s="206"/>
      <c r="K3" s="206"/>
      <c r="L3" s="206"/>
      <c r="M3" s="206"/>
      <c r="N3" s="207"/>
      <c r="O3" s="34" t="s">
        <v>76</v>
      </c>
      <c r="P3" s="47">
        <v>14</v>
      </c>
      <c r="T3" s="33" t="s">
        <v>32</v>
      </c>
      <c r="U3" s="1">
        <f>SUM(U7:U52)</f>
        <v>8</v>
      </c>
      <c r="V3" s="1">
        <f>SUM(V7:V52)</f>
        <v>21</v>
      </c>
      <c r="W3" s="1">
        <f>SUM(W7:W52)</f>
        <v>24</v>
      </c>
      <c r="X3" s="1"/>
      <c r="Y3" s="228">
        <f>IF(P3="","",AI4)</f>
        <v>11</v>
      </c>
      <c r="Z3" s="229"/>
      <c r="AA3" s="85" t="s">
        <v>55</v>
      </c>
      <c r="AB3" s="185"/>
      <c r="AC3" s="85">
        <f>IF(P3="","",AC2+1)</f>
        <v>4</v>
      </c>
      <c r="AD3" s="232" t="s">
        <v>33</v>
      </c>
      <c r="AE3" s="232"/>
      <c r="AF3" s="233"/>
      <c r="AG3" s="51"/>
      <c r="AI3" s="46" t="str">
        <f>LEFT(AI2,1)</f>
        <v>3</v>
      </c>
      <c r="BM3" s="98" t="s">
        <v>67</v>
      </c>
      <c r="BN3" s="99">
        <f>15-P3</f>
        <v>1</v>
      </c>
      <c r="BO3" s="99"/>
      <c r="BP3" s="237"/>
      <c r="BQ3" s="237"/>
      <c r="BR3" s="237"/>
      <c r="BS3" s="237"/>
      <c r="BT3" s="237"/>
      <c r="BU3" s="237"/>
      <c r="BV3" s="237"/>
      <c r="BW3" s="237"/>
      <c r="BX3" s="99"/>
      <c r="EF3" s="245" t="str">
        <f>$A$3</f>
        <v>f1</v>
      </c>
      <c r="EG3" s="246"/>
      <c r="EH3" s="155"/>
      <c r="EI3" s="155"/>
      <c r="EJ3" s="155"/>
      <c r="EK3" s="155"/>
      <c r="EL3" s="155"/>
      <c r="EM3" s="155"/>
      <c r="EN3" s="155"/>
      <c r="EO3" s="155"/>
      <c r="EP3" s="155"/>
      <c r="EQ3" s="155"/>
      <c r="ER3" s="155"/>
      <c r="ES3" s="155"/>
      <c r="ET3" s="155"/>
      <c r="EU3" s="155"/>
      <c r="EV3" s="155"/>
      <c r="EW3" s="155"/>
      <c r="EX3" s="155"/>
      <c r="EY3" s="155"/>
      <c r="EZ3" s="155"/>
      <c r="FA3" s="155"/>
      <c r="FB3" s="155"/>
    </row>
    <row r="4" spans="1:158" ht="15.75" customHeight="1" thickBot="1" x14ac:dyDescent="0.3">
      <c r="A4" s="212"/>
      <c r="B4" s="213"/>
      <c r="C4" s="225"/>
      <c r="D4" s="118" t="str">
        <f>IF(D3="","",DP114)</f>
        <v/>
      </c>
      <c r="E4" s="116"/>
      <c r="F4" s="116"/>
      <c r="G4" s="116"/>
      <c r="H4" s="214" t="s">
        <v>33</v>
      </c>
      <c r="I4" s="215"/>
      <c r="Y4" s="149">
        <f>SUM(Y2:Z3)</f>
        <v>14</v>
      </c>
      <c r="AA4" s="234" t="s">
        <v>77</v>
      </c>
      <c r="AB4" s="235"/>
      <c r="AC4" s="235"/>
      <c r="AD4" s="1"/>
      <c r="AE4" s="1"/>
      <c r="AH4" s="230" t="s">
        <v>65</v>
      </c>
      <c r="AI4" s="46">
        <f>P2-(AI3*P3)</f>
        <v>11</v>
      </c>
      <c r="AR4">
        <f>SUM(AR12+AR19+AR26+AR33+AR41+AR49)</f>
        <v>0</v>
      </c>
      <c r="BM4" s="98"/>
      <c r="BN4" s="99"/>
      <c r="BO4" s="107"/>
      <c r="BP4" s="238">
        <f>LOOKUP(9^9,BN7:BN24)</f>
        <v>14</v>
      </c>
      <c r="BQ4" s="239"/>
      <c r="BR4" s="238">
        <f>LOOKUP(9^9,BP7:BP24)</f>
        <v>28</v>
      </c>
      <c r="BS4" s="239"/>
      <c r="BT4" s="238">
        <f>LOOKUP(9^9,BR7:BR24)</f>
        <v>42</v>
      </c>
      <c r="BU4" s="239"/>
      <c r="BV4" s="238">
        <f>LOOKUP(9^9,BT7:BT24)</f>
        <v>56</v>
      </c>
      <c r="BW4" s="239"/>
      <c r="BX4" s="107"/>
      <c r="EF4" s="155"/>
      <c r="EG4" s="155"/>
      <c r="EH4" s="155"/>
      <c r="EI4" s="155"/>
      <c r="EJ4" s="155"/>
      <c r="EK4" s="155"/>
      <c r="EL4" s="155"/>
      <c r="EM4" s="155"/>
      <c r="EN4" s="155"/>
      <c r="EO4" s="155"/>
      <c r="EP4" s="155"/>
      <c r="EQ4" s="155"/>
      <c r="ER4" s="155"/>
      <c r="ES4" s="155"/>
      <c r="ET4" s="155"/>
      <c r="EU4" s="155"/>
      <c r="EV4" s="155"/>
      <c r="EW4" s="155"/>
      <c r="EX4" s="155"/>
      <c r="EY4" s="155"/>
      <c r="EZ4" s="155"/>
      <c r="FA4" s="155"/>
      <c r="FB4" s="155"/>
    </row>
    <row r="5" spans="1:158" ht="16.5" customHeight="1" thickTop="1" thickBot="1" x14ac:dyDescent="0.3">
      <c r="B5" s="196" t="s">
        <v>3</v>
      </c>
      <c r="C5" s="197"/>
      <c r="D5" s="13">
        <f>U3</f>
        <v>8</v>
      </c>
      <c r="E5" s="18"/>
      <c r="F5" s="19"/>
      <c r="G5" s="67"/>
      <c r="H5" s="196" t="s">
        <v>4</v>
      </c>
      <c r="I5" s="197"/>
      <c r="J5" s="13">
        <f>V3</f>
        <v>21</v>
      </c>
      <c r="K5" s="18"/>
      <c r="L5" s="19"/>
      <c r="M5" s="67"/>
      <c r="N5" s="196" t="s">
        <v>2</v>
      </c>
      <c r="O5" s="197"/>
      <c r="P5" s="13">
        <f>W3</f>
        <v>24</v>
      </c>
      <c r="Q5" s="18"/>
      <c r="R5" s="19"/>
      <c r="S5" s="70"/>
      <c r="T5" s="191" t="s">
        <v>201</v>
      </c>
      <c r="U5" s="33" t="s">
        <v>10</v>
      </c>
      <c r="V5" s="33" t="s">
        <v>11</v>
      </c>
      <c r="W5" s="33" t="s">
        <v>12</v>
      </c>
      <c r="X5" s="33"/>
      <c r="Y5" s="3"/>
      <c r="Z5" s="3"/>
      <c r="AA5" s="236"/>
      <c r="AB5" s="236"/>
      <c r="AC5" s="236"/>
      <c r="AD5" s="1"/>
      <c r="AE5" s="1"/>
      <c r="AH5" s="230"/>
      <c r="BK5">
        <f>SUM(BK9:BK89)</f>
        <v>53</v>
      </c>
      <c r="BM5" s="98"/>
      <c r="BN5" s="99" t="s">
        <v>106</v>
      </c>
      <c r="BO5" s="108" t="s">
        <v>68</v>
      </c>
      <c r="BP5" s="240" t="s">
        <v>69</v>
      </c>
      <c r="BQ5" s="241"/>
      <c r="BR5" s="240" t="s">
        <v>70</v>
      </c>
      <c r="BS5" s="241"/>
      <c r="BT5" s="240" t="s">
        <v>71</v>
      </c>
      <c r="BU5" s="241" t="s">
        <v>71</v>
      </c>
      <c r="BV5" s="240" t="s">
        <v>72</v>
      </c>
      <c r="BW5" s="241" t="s">
        <v>72</v>
      </c>
      <c r="BX5" s="108" t="s">
        <v>68</v>
      </c>
      <c r="BY5" s="99" t="s">
        <v>74</v>
      </c>
      <c r="BZ5" s="46"/>
      <c r="CA5" s="99" t="s">
        <v>75</v>
      </c>
      <c r="CB5" s="46"/>
      <c r="CC5" s="99" t="s">
        <v>73</v>
      </c>
      <c r="CE5" s="99"/>
      <c r="CF5" s="46"/>
      <c r="CG5" s="99"/>
      <c r="CQ5" s="196" t="s">
        <v>3</v>
      </c>
      <c r="CR5" s="197"/>
      <c r="CS5" s="198"/>
      <c r="CU5" s="247" t="s">
        <v>4</v>
      </c>
      <c r="CV5" s="197"/>
      <c r="CW5" s="197"/>
      <c r="CX5" s="198"/>
      <c r="CZ5" s="247" t="s">
        <v>2</v>
      </c>
      <c r="DA5" s="197"/>
      <c r="DB5" s="142">
        <f>DJ3</f>
        <v>0</v>
      </c>
      <c r="DP5" s="196" t="str">
        <f>IF(AA7="","",AA7)</f>
        <v>POULE  1</v>
      </c>
      <c r="DQ5" s="198"/>
      <c r="DU5" s="196" t="str">
        <f>AH7</f>
        <v>POULE  2</v>
      </c>
      <c r="DV5" s="198"/>
      <c r="DZ5" s="196" t="str">
        <f>AO7</f>
        <v>POULE  3</v>
      </c>
      <c r="EA5" s="198"/>
      <c r="EF5" s="196" t="str">
        <f>DP5</f>
        <v>POULE  1</v>
      </c>
      <c r="EG5" s="197"/>
      <c r="EH5" s="197"/>
      <c r="EI5" s="197"/>
      <c r="EJ5" s="197"/>
      <c r="EK5" s="197"/>
      <c r="EL5" s="198"/>
      <c r="EM5" s="155"/>
      <c r="EN5" s="196" t="str">
        <f>DU5</f>
        <v>POULE  2</v>
      </c>
      <c r="EO5" s="197"/>
      <c r="EP5" s="197"/>
      <c r="EQ5" s="197"/>
      <c r="ER5" s="197"/>
      <c r="ES5" s="197"/>
      <c r="ET5" s="198"/>
      <c r="EU5" s="155"/>
      <c r="EV5" s="196" t="str">
        <f>DZ5</f>
        <v>POULE  3</v>
      </c>
      <c r="EW5" s="197"/>
      <c r="EX5" s="197"/>
      <c r="EY5" s="197"/>
      <c r="EZ5" s="197"/>
      <c r="FA5" s="197"/>
      <c r="FB5" s="198"/>
    </row>
    <row r="6" spans="1:158" ht="17.25" thickTop="1" thickBot="1" x14ac:dyDescent="0.3">
      <c r="A6" s="112">
        <f>DO120</f>
        <v>7</v>
      </c>
      <c r="B6" s="14" t="s">
        <v>5</v>
      </c>
      <c r="C6" s="122" t="s">
        <v>6</v>
      </c>
      <c r="D6" s="123" t="s">
        <v>7</v>
      </c>
      <c r="E6" s="20"/>
      <c r="F6" s="21"/>
      <c r="G6" s="68"/>
      <c r="H6" s="14" t="str">
        <f>B6</f>
        <v>N°</v>
      </c>
      <c r="I6" s="122" t="str">
        <f>C6</f>
        <v>NOMS</v>
      </c>
      <c r="J6" s="123" t="str">
        <f>D6</f>
        <v>Etab</v>
      </c>
      <c r="K6" s="20"/>
      <c r="L6" s="21"/>
      <c r="M6" s="68"/>
      <c r="N6" s="14" t="str">
        <f>H6</f>
        <v>N°</v>
      </c>
      <c r="O6" s="15" t="str">
        <f>I6</f>
        <v>NOMS</v>
      </c>
      <c r="P6" s="16" t="str">
        <f>J6</f>
        <v>Etab</v>
      </c>
      <c r="Q6" s="20"/>
      <c r="R6" s="21"/>
      <c r="S6" s="71"/>
      <c r="T6" s="199"/>
      <c r="U6" s="1"/>
      <c r="V6" s="1"/>
      <c r="W6" s="1"/>
      <c r="X6" s="1"/>
      <c r="AA6" s="1"/>
      <c r="AB6" s="1"/>
      <c r="AC6" s="1"/>
      <c r="AD6" s="1"/>
      <c r="AE6" s="1"/>
      <c r="AW6" s="72" t="s">
        <v>35</v>
      </c>
      <c r="BH6" s="1" t="s">
        <v>0</v>
      </c>
      <c r="BK6" t="s">
        <v>124</v>
      </c>
      <c r="BM6" s="98"/>
      <c r="BN6" s="99"/>
      <c r="BO6" s="108"/>
      <c r="BP6" s="100"/>
      <c r="BQ6" s="102"/>
      <c r="BR6" s="100"/>
      <c r="BS6" s="102"/>
      <c r="BT6" s="100"/>
      <c r="BU6" s="102"/>
      <c r="BV6" s="100"/>
      <c r="BW6" s="102"/>
      <c r="BX6" s="108"/>
      <c r="CL6" s="130" t="s">
        <v>111</v>
      </c>
      <c r="CM6" s="130" t="s">
        <v>112</v>
      </c>
      <c r="CP6" s="137">
        <f>COUNT(CS7:CS42)</f>
        <v>0</v>
      </c>
      <c r="CQ6" s="128" t="s">
        <v>117</v>
      </c>
      <c r="CS6" s="139" t="s">
        <v>5</v>
      </c>
      <c r="CU6" s="137">
        <f>COUNT(CX7:CX42)</f>
        <v>0</v>
      </c>
      <c r="CV6" s="143">
        <f>CP8</f>
        <v>2</v>
      </c>
      <c r="CW6" s="123"/>
      <c r="CX6" s="139" t="str">
        <f>$CS$6</f>
        <v>N°</v>
      </c>
      <c r="CZ6" s="137">
        <f>COUNT(DC7:DC42)</f>
        <v>0</v>
      </c>
      <c r="DA6" s="144">
        <f>CU6</f>
        <v>0</v>
      </c>
      <c r="DB6" s="16">
        <f>CV6</f>
        <v>2</v>
      </c>
      <c r="DC6" s="139" t="str">
        <f>$CS$6</f>
        <v>N°</v>
      </c>
      <c r="DP6" s="147" t="s">
        <v>118</v>
      </c>
      <c r="DQ6" s="57"/>
      <c r="DU6" s="147" t="s">
        <v>120</v>
      </c>
      <c r="DV6" s="57"/>
      <c r="DZ6" s="147" t="s">
        <v>122</v>
      </c>
      <c r="EA6" s="57"/>
      <c r="EF6" s="157" t="str">
        <f>IF($A$3="","",$A7)</f>
        <v>BEL</v>
      </c>
      <c r="EG6" s="42" t="str">
        <f t="shared" ref="EG6:EG10" si="0">IF(DQ7="","",DQ7)</f>
        <v>BEL</v>
      </c>
      <c r="EH6" s="158" t="str">
        <f t="shared" ref="EH6:EH21" si="1">IF(EJ6="","",RANK(EJ6,$EJ$6:$EJ$21,1))</f>
        <v/>
      </c>
      <c r="EI6" s="41" t="str">
        <f>IF(OR(EF6=EG$6,EF6=EG$7,EF6=EG$8,EF6=EG$9,EF6=EG$10,EF6=EG$11,EF6=EG$12,EF6=EG$13,EF6=EG$14,EF6=EG$15,EF6=EG$16,EF6=EG$17,EF6=EG$18,EF6=EG$19,EF6=EG$20,EF6=EG$21),"",EF6)</f>
        <v/>
      </c>
      <c r="EJ6" s="57" t="str">
        <f t="shared" ref="EJ6:EJ21" si="2">IF(EI6="","",COUNTIF($EI$6:$EI$21,"&lt;="&amp;EI6))</f>
        <v/>
      </c>
      <c r="EK6" s="73">
        <v>1</v>
      </c>
      <c r="EL6" s="41" t="str">
        <f>IF(EK6&gt;$EK$12,"",VLOOKUP(EK6,$EH$6:$EI$21,2))</f>
        <v>CAU</v>
      </c>
      <c r="EM6" s="155"/>
      <c r="EN6" s="157" t="str">
        <f>IF($A$3="","",$A7)</f>
        <v>BEL</v>
      </c>
      <c r="EO6" s="42" t="str">
        <f t="shared" ref="EO6:EO10" si="3">IF(DV7="","",DV7)</f>
        <v>CAU</v>
      </c>
      <c r="EP6" s="42" t="str">
        <f t="shared" ref="EP6:EP21" si="4">IF(ER6="","",RANK(ER6,$ER$6:$ER$21,1))</f>
        <v/>
      </c>
      <c r="EQ6" s="41" t="str">
        <f>IF(OR(EN6=EO$6,EN6=EO$7,EN6=EO$8,EN6=EO$9,EN6=EO$10,EN6=EO$11,EN6=EO$12,EN6=EO$13,EN6=EO$14,EN6=EO$15,EN6=EO$16,EN6=EO$17,EN6=EO$18,EN6=EO$19,EN6=EO$20,EN6=EO$21),"",EN6)</f>
        <v/>
      </c>
      <c r="ER6" s="57" t="str">
        <f t="shared" ref="ER6:ER21" si="5">IF(EQ6="","",COUNTIF($EQ$6:$EQ$21,"&lt;="&amp;EQ6))</f>
        <v/>
      </c>
      <c r="ES6" s="41">
        <v>1</v>
      </c>
      <c r="ET6" s="41" t="str">
        <f t="shared" ref="ET6:ET10" si="6">IF(ES6&gt;$ES$12,"",VLOOKUP(ES6,$EP$6:$EQ$21,2))</f>
        <v>PRG</v>
      </c>
      <c r="EU6" s="155"/>
      <c r="EV6" s="157" t="str">
        <f>IF($A$3="","",$A7)</f>
        <v>BEL</v>
      </c>
      <c r="EW6" s="42" t="str">
        <f t="shared" ref="EW6:EW10" si="7">IF(EA7="","",EA7)</f>
        <v>PRG</v>
      </c>
      <c r="EX6" s="42" t="str">
        <f t="shared" ref="EX6:EX21" si="8">IF(EZ6="","",RANK(EZ6,$EZ$6:$EZ$21,1))</f>
        <v/>
      </c>
      <c r="EY6" s="41" t="str">
        <f>IF(OR(EV6=EW$6,EV6=EW$7,EV6=EW$8,EV6=EW$9,EV6=EW$10,EV6=EW$11,EV6=EW$12,EV6=EW$13,EV6=EW$14,EV6=EW$15,EV6=EW$16,EV6=EW$17,EV6=EW$18,EV6=EW$19,EV6=EW$20,EV6=EW$21),"",EV6)</f>
        <v/>
      </c>
      <c r="EZ6" s="57" t="str">
        <f t="shared" ref="EZ6:EZ21" si="9">IF(EY6="","",COUNTIF($EY$6:$EY$21,"&lt;="&amp;EY6))</f>
        <v/>
      </c>
      <c r="FA6" s="41">
        <v>1</v>
      </c>
      <c r="FB6" s="41" t="str">
        <f t="shared" ref="FB6:FB10" si="10">IF(FA6&gt;$FA$12,"",VLOOKUP(FA6,$EX$6:$EY$21,2))</f>
        <v>CAU</v>
      </c>
    </row>
    <row r="7" spans="1:158" ht="16.5" customHeight="1" thickTop="1" thickBot="1" x14ac:dyDescent="0.25">
      <c r="A7" s="114" t="str">
        <f>IF(DO125="","",DO125)</f>
        <v>BEL</v>
      </c>
      <c r="B7" s="119">
        <v>1</v>
      </c>
      <c r="C7" s="80" t="s">
        <v>187</v>
      </c>
      <c r="D7" s="78" t="s">
        <v>89</v>
      </c>
      <c r="E7" s="121">
        <v>3</v>
      </c>
      <c r="F7" s="21" t="s">
        <v>89</v>
      </c>
      <c r="G7" s="134" t="s">
        <v>187</v>
      </c>
      <c r="H7" s="119">
        <v>37</v>
      </c>
      <c r="I7" s="80" t="s">
        <v>161</v>
      </c>
      <c r="J7" s="163" t="s">
        <v>89</v>
      </c>
      <c r="K7" s="20">
        <v>3</v>
      </c>
      <c r="L7" s="21" t="s">
        <v>89</v>
      </c>
      <c r="M7" s="134" t="s">
        <v>161</v>
      </c>
      <c r="N7" s="6">
        <v>73</v>
      </c>
      <c r="O7" s="80" t="s">
        <v>175</v>
      </c>
      <c r="P7" s="163" t="s">
        <v>89</v>
      </c>
      <c r="Q7" s="20">
        <v>3</v>
      </c>
      <c r="R7" s="21" t="s">
        <v>89</v>
      </c>
      <c r="S7" s="134" t="s">
        <v>175</v>
      </c>
      <c r="T7" s="200"/>
      <c r="U7" s="1">
        <f t="shared" ref="U7:U42" si="11">IF(C7="",0,1)</f>
        <v>1</v>
      </c>
      <c r="V7" s="1">
        <f t="shared" ref="V7:V42" si="12">IF(I7="",0,1)</f>
        <v>1</v>
      </c>
      <c r="W7" s="1">
        <f t="shared" ref="W7:W42" si="13">IF(O7="",0,1)</f>
        <v>1</v>
      </c>
      <c r="X7" s="1"/>
      <c r="Y7" s="106">
        <f t="shared" ref="Y7:Y50" si="14">IF(BY7="","",BY7)</f>
        <v>1</v>
      </c>
      <c r="Z7" s="55"/>
      <c r="AA7" s="97" t="s">
        <v>47</v>
      </c>
      <c r="AB7" s="55"/>
      <c r="AC7" s="183"/>
      <c r="AD7" s="36"/>
      <c r="AE7" s="36"/>
      <c r="AF7" s="106">
        <f t="shared" ref="AF7:AF50" si="15">IF(CA7="","",CA7)</f>
        <v>2</v>
      </c>
      <c r="AG7" s="55"/>
      <c r="AH7" s="97" t="s">
        <v>48</v>
      </c>
      <c r="AI7" s="55"/>
      <c r="AJ7" s="183"/>
      <c r="AM7" s="106">
        <f t="shared" ref="AM7:AM50" si="16">IF(CC7="","",CC7)</f>
        <v>3</v>
      </c>
      <c r="AN7" s="55"/>
      <c r="AO7" s="97" t="s">
        <v>49</v>
      </c>
      <c r="AP7" s="55"/>
      <c r="AQ7" s="183"/>
      <c r="AT7" s="50" t="s">
        <v>14</v>
      </c>
      <c r="AU7" s="50" t="s">
        <v>15</v>
      </c>
      <c r="AV7" s="50" t="s">
        <v>16</v>
      </c>
      <c r="AW7" s="72" t="s">
        <v>36</v>
      </c>
      <c r="AY7" s="59"/>
      <c r="AZ7" s="59"/>
      <c r="BA7" s="59"/>
      <c r="BB7" s="59"/>
      <c r="BC7" s="59"/>
      <c r="BD7" s="59"/>
      <c r="BE7" s="59"/>
      <c r="BF7" s="59" t="s">
        <v>1</v>
      </c>
      <c r="BG7" s="59" t="s">
        <v>34</v>
      </c>
      <c r="BH7" s="59">
        <f>SUM(BH9:BH74)</f>
        <v>53</v>
      </c>
      <c r="BK7" t="s">
        <v>125</v>
      </c>
      <c r="BM7" s="99">
        <v>1</v>
      </c>
      <c r="BN7" s="99">
        <f t="shared" ref="BN7:BN22" si="17">IF(BM7&lt;=$P$3,BM7,"")</f>
        <v>1</v>
      </c>
      <c r="BO7" s="108">
        <f t="shared" ref="BO7:BO22" si="18">IF(BN7="","",BN7)</f>
        <v>1</v>
      </c>
      <c r="BP7" s="100">
        <f>IF(BN7="","",BP4+1)</f>
        <v>15</v>
      </c>
      <c r="BQ7" s="101">
        <f t="shared" ref="BQ7:BS22" si="19">IF(OR(BP7="",BP7&gt;$P$2),"",VLOOKUP(BP7,$I$125:$P$292,8))</f>
        <v>43</v>
      </c>
      <c r="BR7" s="100">
        <f>IF(BN7="","",BR4+1)</f>
        <v>29</v>
      </c>
      <c r="BS7" s="101">
        <f t="shared" si="19"/>
        <v>57</v>
      </c>
      <c r="BT7" s="100">
        <f>IF(BN7="","",BT4+1)</f>
        <v>43</v>
      </c>
      <c r="BU7" s="101">
        <f t="shared" ref="BU7:BU22" si="20">IF(OR(BT7="",BT7&gt;$P$2),"",VLOOKUP(BT7,$I$125:$P$292,8))</f>
        <v>86</v>
      </c>
      <c r="BV7" s="100">
        <f>IF(BN7="","",BV4+1)</f>
        <v>57</v>
      </c>
      <c r="BW7" s="101" t="str">
        <f t="shared" ref="BW7:BW24" si="21">IF(OR(BV7="",BV7&gt;$P$2),"",VLOOKUP(BV7,$I$125:$P$292,8))</f>
        <v/>
      </c>
      <c r="BX7" s="108">
        <f t="shared" ref="BX7:BX22" si="22">IF(OR(BO7="",BO7&gt;$P$2),"",VLOOKUP(BO7,$I$125:$P$292,8))</f>
        <v>1</v>
      </c>
      <c r="BY7" s="124">
        <v>1</v>
      </c>
      <c r="CA7" s="124">
        <v>2</v>
      </c>
      <c r="CC7" s="124">
        <v>3</v>
      </c>
      <c r="CE7" s="126">
        <v>1</v>
      </c>
      <c r="CG7" s="126">
        <v>2</v>
      </c>
      <c r="CI7" s="126">
        <v>3</v>
      </c>
      <c r="CK7" s="128" t="s">
        <v>110</v>
      </c>
      <c r="CL7" s="130">
        <f>SUM(CL8:CL25)</f>
        <v>11</v>
      </c>
      <c r="CM7" s="130">
        <f>SUM(CM8:CM25)</f>
        <v>3</v>
      </c>
      <c r="CP7" s="119">
        <v>1</v>
      </c>
      <c r="CQ7" s="30" t="e">
        <f>IF(OR($A$3="f",$A$3="DM",$A$3="dd",$A$3="f1",$A$3="f2"),#REF!,IF(OR($A$3="g",$A$3="g1",$A$3="g2",$A$3="dh"),#REF!,""))</f>
        <v>#REF!</v>
      </c>
      <c r="CR7" s="30" t="e">
        <f>IF(OR($A$3="f",$A$3="DM",$A$3="dd",$A$3="f1",$A$3="f2"),#REF!,IF(OR($A$3="g",$A$3="g1",$A$3="g2",$A$3="dh"),#REF!,""))</f>
        <v>#REF!</v>
      </c>
      <c r="CS7" s="186" t="e">
        <f>IF(OR($A$3="f",$A$3="DM",$A$3="dd",$A$3="f1",$A$3="f2"),#REF!,IF(OR($A$3="g",$A$3="g1",$A$3="g2",$A$3="dh"),#REF!,""))</f>
        <v>#REF!</v>
      </c>
      <c r="CU7" s="119">
        <v>37</v>
      </c>
      <c r="CV7" s="30" t="e">
        <f>IF(OR($A$3="f",$A$3="dm",$A$3="dd",$A$3="f1",$A$3="f2"),#REF!,IF(OR($A$3="g",$A$3="g1",$A$3="g2",$A$3="dh"),#REF!,""))</f>
        <v>#REF!</v>
      </c>
      <c r="CW7" s="30" t="e">
        <f>IF(OR($A$3="f",$A$3="dm",$A$3="dd",$A$3="f1",$A$3="f2"),#REF!,IF(OR($A$3="g",$A$3="g1",$A$3="g2",$A$3="dh"),#REF!,""))</f>
        <v>#REF!</v>
      </c>
      <c r="CX7" s="189" t="e">
        <f>IF(OR($A$3="f",$A$3="dm",$A$3="dd",$A$3="f1",$A$3="f2"),#REF!,IF(OR($A$3="g",$A$3="g1",$A$3="g2",$A$3="dh"),#REF!,""))</f>
        <v>#REF!</v>
      </c>
      <c r="CZ7" s="6">
        <v>73</v>
      </c>
      <c r="DA7" s="30" t="e">
        <f>IF(OR($A$3="f",$A$3="dd",$A$3="dm",$A$3="f1",$A$3="f2"),#REF!,IF(OR($A$3="g",$A$3="g1",$A$3="g2",$A$3="dh"),#REF!,""))</f>
        <v>#REF!</v>
      </c>
      <c r="DB7" s="30" t="e">
        <f>IF(OR($A$3="f",$A$3="dd",$A$3="dm",$A$3="f1",$A$3="f2"),#REF!,IF(OR($A$3="g",$A$3="g1",$A$3="g2",$A$3="dh"),#REF!,""))</f>
        <v>#REF!</v>
      </c>
      <c r="DC7" s="189" t="e">
        <f>IF(OR($A$3="f",$A$3="dd",$A$3="dm",$A$3="f1",$A$3="f2"),#REF!,IF(OR($A$3="g",$A$3="g1",$A$3="g2",$A$3="dh"),#REF!,""))</f>
        <v>#REF!</v>
      </c>
      <c r="DE7" s="145">
        <v>1</v>
      </c>
      <c r="DF7" s="145" t="e">
        <f>IF(CS7="","",CS7)</f>
        <v>#REF!</v>
      </c>
      <c r="DG7" s="182" t="s">
        <v>130</v>
      </c>
      <c r="DH7" s="183"/>
      <c r="DI7" s="184" t="s">
        <v>135</v>
      </c>
      <c r="DJ7" s="183"/>
      <c r="DK7" s="182" t="s">
        <v>112</v>
      </c>
      <c r="DL7" s="183"/>
      <c r="DO7" s="5">
        <f>IF(Y9="","",Y9)</f>
        <v>1</v>
      </c>
      <c r="DP7" s="5" t="str">
        <f t="shared" ref="DP7:DQ11" si="23">IF(AA9="","",AA9)</f>
        <v>Cherimolier - BEL</v>
      </c>
      <c r="DQ7" s="5" t="str">
        <f t="shared" si="23"/>
        <v>BEL</v>
      </c>
      <c r="DR7" s="5" t="e">
        <f t="shared" ref="DR7:DR47" si="24">IF(DO7="","",VLOOKUP(DO7,$DE$7:$DF$114,2))</f>
        <v>#REF!</v>
      </c>
      <c r="DT7" s="5">
        <f>IF(AF9="","",AF9)</f>
        <v>2</v>
      </c>
      <c r="DU7" s="5" t="str">
        <f>IF(AH9="","",AH9)</f>
        <v>Raiponce - CAU</v>
      </c>
      <c r="DV7" s="5" t="str">
        <f>IF(AG9="","",AG9)</f>
        <v>CAU</v>
      </c>
      <c r="DW7" s="5" t="e">
        <f t="shared" ref="DW7:DW47" si="25">IF(DT7="","",VLOOKUP(DT7,$DE$7:$DF$114,2))</f>
        <v>#REF!</v>
      </c>
      <c r="DY7" s="5">
        <f t="shared" ref="DY7:DY47" si="26">IF(AM9="","",AM9)</f>
        <v>3</v>
      </c>
      <c r="DZ7" s="5" t="str">
        <f t="shared" ref="DZ7:EA10" si="27">IF(AO9="","",AO9)</f>
        <v>Aucuba - PRG</v>
      </c>
      <c r="EA7" s="5" t="str">
        <f t="shared" si="27"/>
        <v>PRG</v>
      </c>
      <c r="EB7" s="5" t="e">
        <f t="shared" ref="EB7:EB47" si="28">IF(DY7="","",VLOOKUP(DY7,$DE$7:$DF$114,2))</f>
        <v>#REF!</v>
      </c>
      <c r="EF7" s="159" t="str">
        <f>IF($A$3="","",$A9)</f>
        <v>CAU</v>
      </c>
      <c r="EG7" s="38" t="str">
        <f t="shared" si="0"/>
        <v>FER</v>
      </c>
      <c r="EH7" s="115">
        <f t="shared" si="1"/>
        <v>1</v>
      </c>
      <c r="EI7" s="41" t="str">
        <f>IF(OR(EF7=EG$6,EF7=EG$7,EF7=EG$8,EF7=EG$9,EF7=EG$10,EF7=EG$11,EF7=EG$12,EF7=EG$13,EF7=EG$14,EF7=EG$15,EF7=EG$16,EF7=EG$17,EF7=EG$18,EF7=EG$19,EF7=EG$20,EF7=EG$21),"",EF7)</f>
        <v>CAU</v>
      </c>
      <c r="EJ7" s="5">
        <f t="shared" si="2"/>
        <v>14</v>
      </c>
      <c r="EK7" s="140">
        <v>2</v>
      </c>
      <c r="EL7" s="110" t="str">
        <f>IF(EK7&gt;$EK$12,"",VLOOKUP(EK7,$EH$6:$EI$21,2))</f>
        <v>PRG</v>
      </c>
      <c r="EM7" s="155"/>
      <c r="EN7" s="159" t="str">
        <f>IF($A$3="","",$A9)</f>
        <v>CAU</v>
      </c>
      <c r="EO7" s="38" t="str">
        <f t="shared" si="3"/>
        <v>FER</v>
      </c>
      <c r="EP7" s="38" t="str">
        <f t="shared" si="4"/>
        <v/>
      </c>
      <c r="EQ7" s="41" t="str">
        <f t="shared" ref="EQ7:EQ21" si="29">IF(OR(EN7=EO$6,EN7=EO$7,EN7=EO$8,EN7=EO$9,EN7=EO$10,EN7=EO$11,EN7=EO$12,EN7=EO$13,EN7=EO$14,EN7=EO$15,EN7=EO$16,EN7=EO$17,EN7=EO$18,EN7=EO$19,EN7=EO$20,EN7=EO$21),"",EN7)</f>
        <v/>
      </c>
      <c r="ER7" s="5" t="str">
        <f t="shared" si="5"/>
        <v/>
      </c>
      <c r="ES7" s="110">
        <v>2</v>
      </c>
      <c r="ET7" s="110" t="str">
        <f t="shared" si="6"/>
        <v>SH.</v>
      </c>
      <c r="EU7" s="155"/>
      <c r="EV7" s="159" t="str">
        <f>IF($A$3="","",$A9)</f>
        <v>CAU</v>
      </c>
      <c r="EW7" s="38" t="str">
        <f t="shared" si="7"/>
        <v>FER</v>
      </c>
      <c r="EX7" s="38">
        <f t="shared" si="8"/>
        <v>1</v>
      </c>
      <c r="EY7" s="41" t="str">
        <f t="shared" ref="EY7:EY21" si="30">IF(OR(EV7=EW$6,EV7=EW$7,EV7=EW$8,EV7=EW$9,EV7=EW$10,EV7=EW$11,EV7=EW$12,EV7=EW$13,EV7=EW$14,EV7=EW$15,EV7=EW$16,EV7=EW$17,EV7=EW$18,EV7=EW$19,EV7=EW$20,EV7=EW$21),"",EV7)</f>
        <v>CAU</v>
      </c>
      <c r="EZ7" s="5">
        <f t="shared" si="9"/>
        <v>13</v>
      </c>
      <c r="FA7" s="110">
        <v>2</v>
      </c>
      <c r="FB7" s="110" t="str">
        <f t="shared" si="10"/>
        <v>HOT</v>
      </c>
    </row>
    <row r="8" spans="1:158" ht="17.25" thickTop="1" thickBot="1" x14ac:dyDescent="0.25">
      <c r="A8" s="113">
        <f>IF(A7="","",HLOOKUP(A7,$DP$119:$EP$123,5))</f>
        <v>6</v>
      </c>
      <c r="B8" s="120">
        <v>2</v>
      </c>
      <c r="C8" s="80" t="s">
        <v>167</v>
      </c>
      <c r="D8" s="78" t="s">
        <v>85</v>
      </c>
      <c r="E8" s="121">
        <v>3</v>
      </c>
      <c r="F8" s="21" t="s">
        <v>85</v>
      </c>
      <c r="G8" s="135" t="s">
        <v>167</v>
      </c>
      <c r="H8" s="120">
        <v>38</v>
      </c>
      <c r="I8" s="80" t="s">
        <v>183</v>
      </c>
      <c r="J8" s="163" t="s">
        <v>89</v>
      </c>
      <c r="K8" s="20">
        <v>3</v>
      </c>
      <c r="L8" s="21" t="s">
        <v>89</v>
      </c>
      <c r="M8" s="135" t="s">
        <v>183</v>
      </c>
      <c r="N8" s="7">
        <v>74</v>
      </c>
      <c r="O8" s="80" t="s">
        <v>152</v>
      </c>
      <c r="P8" s="163" t="s">
        <v>89</v>
      </c>
      <c r="Q8" s="20">
        <v>3</v>
      </c>
      <c r="R8" s="21" t="s">
        <v>89</v>
      </c>
      <c r="S8" s="135" t="s">
        <v>152</v>
      </c>
      <c r="U8" s="1">
        <f t="shared" si="11"/>
        <v>1</v>
      </c>
      <c r="V8" s="1">
        <f t="shared" si="12"/>
        <v>1</v>
      </c>
      <c r="W8" s="1">
        <f t="shared" si="13"/>
        <v>1</v>
      </c>
      <c r="X8" s="1"/>
      <c r="Y8" s="40" t="str">
        <f t="shared" si="14"/>
        <v>N°J</v>
      </c>
      <c r="Z8" s="73"/>
      <c r="AA8" s="41" t="s">
        <v>20</v>
      </c>
      <c r="AB8" s="42" t="s">
        <v>7</v>
      </c>
      <c r="AC8" s="141" t="s">
        <v>21</v>
      </c>
      <c r="AD8" s="1"/>
      <c r="AE8" s="1"/>
      <c r="AF8" s="40" t="str">
        <f t="shared" si="15"/>
        <v>N°J</v>
      </c>
      <c r="AG8" s="73"/>
      <c r="AH8" s="41" t="s">
        <v>20</v>
      </c>
      <c r="AI8" s="42" t="s">
        <v>7</v>
      </c>
      <c r="AJ8" s="141" t="s">
        <v>21</v>
      </c>
      <c r="AK8" s="162"/>
      <c r="AM8" s="40" t="str">
        <f t="shared" si="16"/>
        <v>N°J</v>
      </c>
      <c r="AN8" s="73"/>
      <c r="AO8" s="41" t="s">
        <v>20</v>
      </c>
      <c r="AP8" s="42" t="s">
        <v>7</v>
      </c>
      <c r="AQ8" s="141" t="s">
        <v>21</v>
      </c>
      <c r="AY8" s="1"/>
      <c r="AZ8" s="1"/>
      <c r="BA8" s="1"/>
      <c r="BB8" s="1"/>
      <c r="BC8" s="1"/>
      <c r="BD8" s="1"/>
      <c r="BE8" s="1"/>
      <c r="BF8" s="1"/>
      <c r="BG8" s="1"/>
      <c r="BH8" s="1"/>
      <c r="BM8" s="99">
        <v>2</v>
      </c>
      <c r="BN8" s="99">
        <f t="shared" si="17"/>
        <v>2</v>
      </c>
      <c r="BO8" s="108">
        <f t="shared" si="18"/>
        <v>2</v>
      </c>
      <c r="BP8" s="100">
        <f t="shared" ref="BP8:BP22" si="31">IF(BN8="","",BP7+1)</f>
        <v>16</v>
      </c>
      <c r="BQ8" s="101">
        <f t="shared" si="19"/>
        <v>44</v>
      </c>
      <c r="BR8" s="100">
        <f t="shared" ref="BR8:BR22" si="32">IF(BN8="","",BR7+1)</f>
        <v>30</v>
      </c>
      <c r="BS8" s="101">
        <f t="shared" si="19"/>
        <v>73</v>
      </c>
      <c r="BT8" s="100">
        <f t="shared" ref="BT8:BT22" si="33">IF(BN8="","",BT7+1)</f>
        <v>44</v>
      </c>
      <c r="BU8" s="101">
        <f t="shared" si="20"/>
        <v>87</v>
      </c>
      <c r="BV8" s="100">
        <f t="shared" ref="BV8:BV22" si="34">IF(BN8="","",BV7+1)</f>
        <v>58</v>
      </c>
      <c r="BW8" s="101" t="str">
        <f t="shared" si="21"/>
        <v/>
      </c>
      <c r="BX8" s="108">
        <f t="shared" si="22"/>
        <v>2</v>
      </c>
      <c r="BY8" s="40" t="s">
        <v>37</v>
      </c>
      <c r="CA8" s="40" t="s">
        <v>37</v>
      </c>
      <c r="CC8" s="40" t="s">
        <v>37</v>
      </c>
      <c r="CE8" s="129">
        <f>SUM(CE9:CE12)</f>
        <v>4</v>
      </c>
      <c r="CG8" s="129">
        <f>SUM(CG9:CG12)</f>
        <v>4</v>
      </c>
      <c r="CI8" s="129">
        <f>SUM(CI9:CI12)</f>
        <v>4</v>
      </c>
      <c r="CJ8">
        <f>CE8</f>
        <v>4</v>
      </c>
      <c r="CK8" s="1">
        <v>1</v>
      </c>
      <c r="CL8" s="1">
        <f>IF(CJ8=4,1,0)</f>
        <v>1</v>
      </c>
      <c r="CM8">
        <f t="shared" ref="CM8:CM25" si="35">IF(CJ8=3,1,0)</f>
        <v>0</v>
      </c>
      <c r="CP8" s="120">
        <v>2</v>
      </c>
      <c r="CQ8" s="30" t="e">
        <f>IF(OR($A$3="f",$A$3="DM",$A$3="dd",$A$3="f1",$A$3="f2"),#REF!,IF(OR($A$3="g",$A$3="g1",$A$3="g2",$A$3="dh"),#REF!,""))</f>
        <v>#REF!</v>
      </c>
      <c r="CR8" s="30" t="e">
        <f>IF(OR($A$3="f",$A$3="DM",$A$3="dd",$A$3="f1",$A$3="f2"),#REF!,IF(OR($A$3="g",$A$3="g1",$A$3="g2",$A$3="dh"),#REF!,""))</f>
        <v>#REF!</v>
      </c>
      <c r="CS8" s="186" t="e">
        <f>IF(OR($A$3="f",$A$3="DM",$A$3="dd",$A$3="f1",$A$3="f2"),#REF!,IF(OR($A$3="g",$A$3="g1",$A$3="g2",$A$3="dh"),#REF!,""))</f>
        <v>#REF!</v>
      </c>
      <c r="CU8" s="120">
        <v>38</v>
      </c>
      <c r="CV8" s="30" t="e">
        <f>IF(OR($A$3="f",$A$3="dm",$A$3="dd",$A$3="f1",$A$3="f2"),#REF!,IF(OR($A$3="g",$A$3="g1",$A$3="g2",$A$3="dh"),#REF!,""))</f>
        <v>#REF!</v>
      </c>
      <c r="CW8" s="30" t="e">
        <f>IF(OR($A$3="f",$A$3="dm",$A$3="dd",$A$3="f1",$A$3="f2"),#REF!,IF(OR($A$3="g",$A$3="g1",$A$3="g2",$A$3="dh"),#REF!,""))</f>
        <v>#REF!</v>
      </c>
      <c r="CX8" s="186" t="e">
        <f>IF(OR($A$3="f",$A$3="dm",$A$3="dd",$A$3="f1",$A$3="f2"),#REF!,IF(OR($A$3="g",$A$3="g1",$A$3="g2",$A$3="dh"),#REF!,""))</f>
        <v>#REF!</v>
      </c>
      <c r="CZ8" s="7">
        <v>74</v>
      </c>
      <c r="DA8" s="30" t="e">
        <f>IF(OR($A$3="f",$A$3="dd",$A$3="dm",$A$3="f1",$A$3="f2"),#REF!,IF(OR($A$3="g",$A$3="g1",$A$3="g2",$A$3="dh"),#REF!,""))</f>
        <v>#REF!</v>
      </c>
      <c r="DB8" s="30" t="e">
        <f>IF(OR($A$3="f",$A$3="dd",$A$3="dm",$A$3="f1",$A$3="f2"),#REF!,IF(OR($A$3="g",$A$3="g1",$A$3="g2",$A$3="dh"),#REF!,""))</f>
        <v>#REF!</v>
      </c>
      <c r="DC8" s="189" t="e">
        <f>IF(OR($A$3="f",$A$3="dd",$A$3="dm",$A$3="f1",$A$3="f2"),#REF!,IF(OR($A$3="g",$A$3="g1",$A$3="g2",$A$3="dh"),#REF!,""))</f>
        <v>#REF!</v>
      </c>
      <c r="DE8" s="5">
        <v>2</v>
      </c>
      <c r="DF8" s="5" t="e">
        <f t="shared" ref="DF8:DF42" si="36">IF(CS8="","",CS8)</f>
        <v>#REF!</v>
      </c>
      <c r="DG8" s="179"/>
      <c r="DH8" s="141" t="s">
        <v>21</v>
      </c>
      <c r="DI8" s="177"/>
      <c r="DJ8" s="141" t="s">
        <v>21</v>
      </c>
      <c r="DK8" s="177"/>
      <c r="DL8" s="141" t="s">
        <v>21</v>
      </c>
      <c r="DO8" s="5">
        <f>IF(Y10="","",Y10)</f>
        <v>43</v>
      </c>
      <c r="DP8" s="5" t="str">
        <f t="shared" si="23"/>
        <v>Jonquille - FER</v>
      </c>
      <c r="DQ8" s="5" t="str">
        <f t="shared" si="23"/>
        <v>FER</v>
      </c>
      <c r="DR8" s="5" t="e">
        <f t="shared" si="24"/>
        <v>#REF!</v>
      </c>
      <c r="DT8" s="5">
        <f>IF(AF10="","",AF10)</f>
        <v>44</v>
      </c>
      <c r="DU8" s="5" t="str">
        <f>IF(AH10="","",AH10)</f>
        <v>Origan - FER</v>
      </c>
      <c r="DV8" s="5" t="str">
        <f>IF(AG10="","",AG10)</f>
        <v>FER</v>
      </c>
      <c r="DW8" s="5" t="e">
        <f t="shared" si="25"/>
        <v>#REF!</v>
      </c>
      <c r="DY8" s="5">
        <f t="shared" si="26"/>
        <v>45</v>
      </c>
      <c r="DZ8" s="5" t="str">
        <f t="shared" si="27"/>
        <v>Muscari - FER</v>
      </c>
      <c r="EA8" s="5" t="str">
        <f t="shared" si="27"/>
        <v>FER</v>
      </c>
      <c r="EB8" s="5" t="e">
        <f t="shared" si="28"/>
        <v>#REF!</v>
      </c>
      <c r="EF8" s="159" t="str">
        <f>IF($A$3="","",$A11)</f>
        <v>FER</v>
      </c>
      <c r="EG8" s="38" t="str">
        <f t="shared" si="0"/>
        <v>SO.</v>
      </c>
      <c r="EH8" s="115" t="str">
        <f t="shared" si="1"/>
        <v/>
      </c>
      <c r="EI8" s="41" t="str">
        <f t="shared" ref="EI8:EI21" si="37">IF(OR(EF8=EG$6,EF8=EG$7,EF8=EG$8,EF8=EG$9,EF8=EG$10,EF8=EG$11,EF8=EG$12,EF8=EG$13,EF8=EG$14,EF8=EG$15,EF8=EG$16,EF8=EG$17,EF8=EG$18,EF8=EG$19,EF8=EG$20,EF8=EG$21),"",EF8)</f>
        <v/>
      </c>
      <c r="EJ8" s="5" t="str">
        <f t="shared" si="2"/>
        <v/>
      </c>
      <c r="EK8" s="140">
        <v>3</v>
      </c>
      <c r="EL8" s="110" t="str">
        <f>IF(EK8&gt;$EK$12,"",VLOOKUP(EK8,$EH$6:$EI$21,2))</f>
        <v>SH.</v>
      </c>
      <c r="EM8" s="155"/>
      <c r="EN8" s="159" t="str">
        <f>IF($A$3="","",$A11)</f>
        <v>FER</v>
      </c>
      <c r="EO8" s="38" t="str">
        <f t="shared" si="3"/>
        <v>BEL</v>
      </c>
      <c r="EP8" s="38" t="str">
        <f t="shared" si="4"/>
        <v/>
      </c>
      <c r="EQ8" s="41" t="str">
        <f t="shared" si="29"/>
        <v/>
      </c>
      <c r="ER8" s="5" t="str">
        <f t="shared" si="5"/>
        <v/>
      </c>
      <c r="ES8" s="110">
        <v>3</v>
      </c>
      <c r="ET8" s="110" t="str">
        <f t="shared" si="6"/>
        <v>SO.</v>
      </c>
      <c r="EU8" s="155"/>
      <c r="EV8" s="159" t="str">
        <f>IF($A$3="","",$A11)</f>
        <v>FER</v>
      </c>
      <c r="EW8" s="38" t="str">
        <f t="shared" si="7"/>
        <v>BEL</v>
      </c>
      <c r="EX8" s="38" t="str">
        <f t="shared" si="8"/>
        <v/>
      </c>
      <c r="EY8" s="41" t="str">
        <f t="shared" si="30"/>
        <v/>
      </c>
      <c r="EZ8" s="5" t="str">
        <f t="shared" si="9"/>
        <v/>
      </c>
      <c r="FA8" s="110">
        <v>3</v>
      </c>
      <c r="FB8" s="110" t="str">
        <f t="shared" si="10"/>
        <v>SH.</v>
      </c>
    </row>
    <row r="9" spans="1:158" ht="15.75" customHeight="1" thickTop="1" thickBot="1" x14ac:dyDescent="0.25">
      <c r="A9" s="114" t="str">
        <f>IF(DO126="","",DO126)</f>
        <v>CAU</v>
      </c>
      <c r="B9" s="119">
        <v>3</v>
      </c>
      <c r="C9" s="80" t="s">
        <v>177</v>
      </c>
      <c r="D9" s="78" t="s">
        <v>80</v>
      </c>
      <c r="E9" s="121">
        <v>3</v>
      </c>
      <c r="F9" s="21" t="s">
        <v>80</v>
      </c>
      <c r="G9" s="135" t="s">
        <v>177</v>
      </c>
      <c r="H9" s="119">
        <v>39</v>
      </c>
      <c r="I9" s="80" t="s">
        <v>194</v>
      </c>
      <c r="J9" s="163" t="s">
        <v>89</v>
      </c>
      <c r="K9" s="20">
        <v>3</v>
      </c>
      <c r="L9" s="21" t="s">
        <v>89</v>
      </c>
      <c r="M9" s="135" t="s">
        <v>194</v>
      </c>
      <c r="N9" s="6">
        <v>75</v>
      </c>
      <c r="O9" s="80" t="s">
        <v>170</v>
      </c>
      <c r="P9" s="163" t="s">
        <v>85</v>
      </c>
      <c r="Q9" s="20">
        <v>3</v>
      </c>
      <c r="R9" s="21" t="s">
        <v>85</v>
      </c>
      <c r="S9" s="135" t="s">
        <v>170</v>
      </c>
      <c r="U9" s="1">
        <f t="shared" si="11"/>
        <v>1</v>
      </c>
      <c r="V9" s="1">
        <f t="shared" si="12"/>
        <v>1</v>
      </c>
      <c r="W9" s="1">
        <f t="shared" si="13"/>
        <v>1</v>
      </c>
      <c r="X9" s="37" t="str">
        <f>IF(OR(LEN(AC9)&gt;1,AC9=""),"",AC9)</f>
        <v/>
      </c>
      <c r="Y9" s="53">
        <f t="shared" si="14"/>
        <v>1</v>
      </c>
      <c r="Z9" s="74" t="str">
        <f>IF(AA9="","",RIGHT(AA9,3))</f>
        <v>BEL</v>
      </c>
      <c r="AA9" s="44" t="str">
        <f>IF(Y9="","",VLOOKUP(Y9,$B$125:$C$292,2))</f>
        <v>Cherimolier - BEL</v>
      </c>
      <c r="AB9" s="38" t="str">
        <f>IF(AA9="","",RIGHT(AA9,3))</f>
        <v>BEL</v>
      </c>
      <c r="AC9" s="160" t="str">
        <f>IF($EL6="","",$EL6)</f>
        <v>CAU</v>
      </c>
      <c r="AE9" s="37" t="str">
        <f>IF(OR(LEN(AJ9)&gt;1,AJ9=""),"",AJ9)</f>
        <v/>
      </c>
      <c r="AF9" s="53">
        <f t="shared" si="15"/>
        <v>2</v>
      </c>
      <c r="AG9" s="74" t="str">
        <f>IF(AH9="","",RIGHT(AH9,3))</f>
        <v>CAU</v>
      </c>
      <c r="AH9" s="44" t="str">
        <f>IF(AF9="","",VLOOKUP(AF9,$B$125:$C$292,2))</f>
        <v>Raiponce - CAU</v>
      </c>
      <c r="AI9" s="38" t="str">
        <f>IF(AH9="","",RIGHT(AH9,3))</f>
        <v>CAU</v>
      </c>
      <c r="AJ9" s="160" t="str">
        <f>IF($ET6="","",$ET6)</f>
        <v>PRG</v>
      </c>
      <c r="AL9" s="37" t="str">
        <f>IF(OR(LEN(AQ9)&gt;1,AQ9=""),"",AQ9)</f>
        <v/>
      </c>
      <c r="AM9" s="53">
        <f t="shared" si="16"/>
        <v>3</v>
      </c>
      <c r="AN9" s="74" t="str">
        <f>IF(AO9="","",RIGHT(AO9,3))</f>
        <v>PRG</v>
      </c>
      <c r="AO9" s="44" t="str">
        <f>IF(AM9="","",VLOOKUP(AM9,$B$125:$C$292,2))</f>
        <v>Aucuba - PRG</v>
      </c>
      <c r="AP9" s="38" t="str">
        <f>IF(AO9="","",RIGHT(AO9,3))</f>
        <v>PRG</v>
      </c>
      <c r="AQ9" s="160" t="str">
        <f>IF($FB6="","",$FB6)</f>
        <v>CAU</v>
      </c>
      <c r="AR9">
        <f>IF(X9="",0,1)</f>
        <v>0</v>
      </c>
      <c r="AS9" s="1">
        <v>1</v>
      </c>
      <c r="AT9" s="1">
        <f>IF(Y9="","",IF(X9=1,Y9,IF(X10=1,Y10,IF(X11=1,Y11,Y12))))</f>
        <v>86</v>
      </c>
      <c r="AU9" s="1">
        <f>IF(AF9="","",IF(AE9=1,AF9,IF(AE10=1,AF10,IF(AE11=1,AF11,AF12))))</f>
        <v>87</v>
      </c>
      <c r="AV9" s="1">
        <f>IF(AM9="","",IF(AL9=1,AM9,IF(AL10=1,AM10,IF(AL11=1,AM11,AM12))))</f>
        <v>88</v>
      </c>
      <c r="AX9" s="60" t="s">
        <v>14</v>
      </c>
      <c r="AY9" s="61">
        <f>IF(Y9="","",Y9)</f>
        <v>1</v>
      </c>
      <c r="AZ9" s="131" t="str">
        <f>IF(ISERROR(VLOOKUP(AY9,$B$7:$C$42,2,FALSE)),"",VLOOKUP(AY9,$B$7:$C$42,2,FALSE))</f>
        <v>Cherimolier</v>
      </c>
      <c r="BA9" s="131" t="str">
        <f>IF(ISERROR(VLOOKUP(AY9,$H$7:$I$42,2,FALSE)),"",VLOOKUP(AY9,$H$7:$I$42,2,FALSE))</f>
        <v/>
      </c>
      <c r="BB9" s="131" t="str">
        <f t="shared" ref="BB9:BB40" si="38">IF(ISERROR(VLOOKUP(AY9,$N$7:$O$42,2,FALSE)),"",VLOOKUP(AY9,$N$7:$O$42,2,FALSE))</f>
        <v/>
      </c>
      <c r="BC9" s="131" t="str">
        <f>IF(AND(AZ9="",BA9="",BB9=""),"",IF(AND(AZ9="",BA9=""),BB9,IF(AND(BA9="",BB9=""),AZ9,IF(AND(AZ9="",BB9=""),BA9))))</f>
        <v>Cherimolier</v>
      </c>
      <c r="BD9" s="69">
        <f t="shared" ref="BD9:BD40" si="39">IF(BC9="","",AY9)</f>
        <v>1</v>
      </c>
      <c r="BE9" s="69">
        <f>IF(AY9="","",1)</f>
        <v>1</v>
      </c>
      <c r="BF9" s="1">
        <f t="shared" ref="BF9:BF40" si="40">IF(AY9="","",RANK(AY9,$AY$9:$AY$89,1))</f>
        <v>1</v>
      </c>
      <c r="BG9" s="1">
        <f t="shared" ref="BG9:BG40" si="41">IF(BF9="","",AY9)</f>
        <v>1</v>
      </c>
      <c r="BH9" s="1">
        <f t="shared" ref="BH9:BH40" si="42">IF(BF9="",0,1)</f>
        <v>1</v>
      </c>
      <c r="BI9" s="1">
        <v>1</v>
      </c>
      <c r="BJ9">
        <f t="shared" ref="BJ9:BJ40" si="43">IF(BI9&gt;$BH$7,"",VLOOKUP(BI9,$BF$9:$BG$74,2))</f>
        <v>1</v>
      </c>
      <c r="BK9">
        <f>IF(BC9="","",1)</f>
        <v>1</v>
      </c>
      <c r="BM9" s="99">
        <v>3</v>
      </c>
      <c r="BN9" s="99">
        <f t="shared" si="17"/>
        <v>3</v>
      </c>
      <c r="BO9" s="108">
        <f t="shared" si="18"/>
        <v>3</v>
      </c>
      <c r="BP9" s="100">
        <f t="shared" si="31"/>
        <v>17</v>
      </c>
      <c r="BQ9" s="101">
        <f t="shared" si="19"/>
        <v>45</v>
      </c>
      <c r="BR9" s="100">
        <f t="shared" si="32"/>
        <v>31</v>
      </c>
      <c r="BS9" s="101">
        <f t="shared" si="19"/>
        <v>74</v>
      </c>
      <c r="BT9" s="100">
        <f t="shared" si="33"/>
        <v>45</v>
      </c>
      <c r="BU9" s="101">
        <f t="shared" si="20"/>
        <v>88</v>
      </c>
      <c r="BV9" s="100">
        <f t="shared" si="34"/>
        <v>59</v>
      </c>
      <c r="BW9" s="101" t="str">
        <f t="shared" si="21"/>
        <v/>
      </c>
      <c r="BX9" s="108">
        <f t="shared" si="22"/>
        <v>3</v>
      </c>
      <c r="BY9" s="53">
        <f>IF($BX$7="","",$BX$7)</f>
        <v>1</v>
      </c>
      <c r="CA9" s="53">
        <f>IF($BX$8="","",$BX$8)</f>
        <v>2</v>
      </c>
      <c r="CC9" s="53">
        <f>IF($BX$9="","",$BX$9)</f>
        <v>3</v>
      </c>
      <c r="CE9" s="53">
        <f t="shared" ref="CE9:CI12" si="44">IF(BY9="",0,1)</f>
        <v>1</v>
      </c>
      <c r="CG9" s="53">
        <f t="shared" si="44"/>
        <v>1</v>
      </c>
      <c r="CI9" s="53">
        <f t="shared" si="44"/>
        <v>1</v>
      </c>
      <c r="CJ9">
        <f>CG8</f>
        <v>4</v>
      </c>
      <c r="CK9" s="1">
        <v>2</v>
      </c>
      <c r="CL9" s="1">
        <f t="shared" ref="CL9:CL25" si="45">IF(CJ9=4,1,0)</f>
        <v>1</v>
      </c>
      <c r="CM9">
        <f t="shared" si="35"/>
        <v>0</v>
      </c>
      <c r="CP9" s="119">
        <v>3</v>
      </c>
      <c r="CQ9" s="30" t="e">
        <f>IF(OR($A$3="f",$A$3="DM",$A$3="dd",$A$3="f1",$A$3="f2"),#REF!,IF(OR($A$3="g",$A$3="g1",$A$3="g2",$A$3="dh"),#REF!,""))</f>
        <v>#REF!</v>
      </c>
      <c r="CR9" s="30" t="e">
        <f>IF(OR($A$3="f",$A$3="DM",$A$3="dd",$A$3="f1",$A$3="f2"),#REF!,IF(OR($A$3="g",$A$3="g1",$A$3="g2",$A$3="dh"),#REF!,""))</f>
        <v>#REF!</v>
      </c>
      <c r="CS9" s="186" t="e">
        <f>IF(OR($A$3="f",$A$3="DM",$A$3="dd",$A$3="f1",$A$3="f2"),#REF!,IF(OR($A$3="g",$A$3="g1",$A$3="g2",$A$3="dh"),#REF!,""))</f>
        <v>#REF!</v>
      </c>
      <c r="CU9" s="119">
        <v>39</v>
      </c>
      <c r="CV9" s="30" t="e">
        <f>IF(OR($A$3="f",$A$3="dm",$A$3="dd",$A$3="f1",$A$3="f2"),#REF!,IF(OR($A$3="g",$A$3="g1",$A$3="g2",$A$3="dh"),#REF!,""))</f>
        <v>#REF!</v>
      </c>
      <c r="CW9" s="30" t="e">
        <f>IF(OR($A$3="f",$A$3="dm",$A$3="dd",$A$3="f1",$A$3="f2"),#REF!,IF(OR($A$3="g",$A$3="g1",$A$3="g2",$A$3="dh"),#REF!,""))</f>
        <v>#REF!</v>
      </c>
      <c r="CX9" s="186" t="e">
        <f>IF(OR($A$3="f",$A$3="dm",$A$3="dd",$A$3="f1",$A$3="f2"),#REF!,IF(OR($A$3="g",$A$3="g1",$A$3="g2",$A$3="dh"),#REF!,""))</f>
        <v>#REF!</v>
      </c>
      <c r="CZ9" s="6">
        <v>75</v>
      </c>
      <c r="DA9" s="30" t="e">
        <f>IF(OR($A$3="f",$A$3="dd",$A$3="dm",$A$3="f1",$A$3="f2"),#REF!,IF(OR($A$3="g",$A$3="g1",$A$3="g2",$A$3="dh"),#REF!,""))</f>
        <v>#REF!</v>
      </c>
      <c r="DB9" s="30" t="e">
        <f>IF(OR($A$3="f",$A$3="dd",$A$3="dm",$A$3="f1",$A$3="f2"),#REF!,IF(OR($A$3="g",$A$3="g1",$A$3="g2",$A$3="dh"),#REF!,""))</f>
        <v>#REF!</v>
      </c>
      <c r="DC9" s="189" t="e">
        <f>IF(OR($A$3="f",$A$3="dd",$A$3="dm",$A$3="f1",$A$3="f2"),#REF!,IF(OR($A$3="g",$A$3="g1",$A$3="g2",$A$3="dh"),#REF!,""))</f>
        <v>#REF!</v>
      </c>
      <c r="DE9" s="5">
        <v>3</v>
      </c>
      <c r="DF9" s="5" t="e">
        <f t="shared" si="36"/>
        <v>#REF!</v>
      </c>
      <c r="DH9" s="160" t="str">
        <f>IF($EL6="","",$EL6)</f>
        <v>CAU</v>
      </c>
      <c r="DI9" s="178"/>
      <c r="DJ9" s="160" t="str">
        <f>IF($ET6="","",$ET6)</f>
        <v>PRG</v>
      </c>
      <c r="DK9" s="178"/>
      <c r="DL9" s="160" t="str">
        <f>IF($FB6="","",$FB6)</f>
        <v>CAU</v>
      </c>
      <c r="DO9" s="5">
        <f>IF(Y11="","",Y11)</f>
        <v>57</v>
      </c>
      <c r="DP9" s="5" t="str">
        <f t="shared" si="23"/>
        <v>Avocatier - SO.</v>
      </c>
      <c r="DQ9" s="5" t="str">
        <f t="shared" si="23"/>
        <v>SO.</v>
      </c>
      <c r="DR9" s="5" t="e">
        <f t="shared" si="24"/>
        <v>#REF!</v>
      </c>
      <c r="DT9" s="5">
        <f>IF(AF11="","",AF11)</f>
        <v>73</v>
      </c>
      <c r="DU9" s="5" t="str">
        <f>IF(AH11="","",AH11)</f>
        <v>Aporocactus - BEL</v>
      </c>
      <c r="DV9" s="5" t="str">
        <f>IF(AG11="","",AG11)</f>
        <v>BEL</v>
      </c>
      <c r="DW9" s="5" t="e">
        <f t="shared" si="25"/>
        <v>#REF!</v>
      </c>
      <c r="DY9" s="5">
        <f t="shared" si="26"/>
        <v>74</v>
      </c>
      <c r="DZ9" s="5" t="str">
        <f t="shared" si="27"/>
        <v>Globulaire - BEL</v>
      </c>
      <c r="EA9" s="5" t="str">
        <f t="shared" si="27"/>
        <v>BEL</v>
      </c>
      <c r="EB9" s="5" t="e">
        <f t="shared" si="28"/>
        <v>#REF!</v>
      </c>
      <c r="EF9" s="159" t="str">
        <f>IF($A$3="","",$A13)</f>
        <v>HOT</v>
      </c>
      <c r="EG9" s="38" t="str">
        <f t="shared" si="0"/>
        <v>HOT</v>
      </c>
      <c r="EH9" s="115" t="str">
        <f t="shared" si="1"/>
        <v/>
      </c>
      <c r="EI9" s="41" t="str">
        <f t="shared" si="37"/>
        <v/>
      </c>
      <c r="EJ9" s="5" t="str">
        <f t="shared" si="2"/>
        <v/>
      </c>
      <c r="EK9" s="140">
        <v>4</v>
      </c>
      <c r="EL9" s="110" t="str">
        <f>IF(EK9&gt;$EK$12,"",VLOOKUP(EK9,$EH$6:$EI$21,2))</f>
        <v/>
      </c>
      <c r="EM9" s="155"/>
      <c r="EN9" s="159" t="str">
        <f>IF($A$3="","",$A13)</f>
        <v>HOT</v>
      </c>
      <c r="EO9" s="38" t="str">
        <f t="shared" si="3"/>
        <v>HOT</v>
      </c>
      <c r="EP9" s="38" t="str">
        <f t="shared" si="4"/>
        <v/>
      </c>
      <c r="EQ9" s="41" t="str">
        <f t="shared" si="29"/>
        <v/>
      </c>
      <c r="ER9" s="5" t="str">
        <f t="shared" si="5"/>
        <v/>
      </c>
      <c r="ES9" s="110">
        <v>4</v>
      </c>
      <c r="ET9" s="110" t="str">
        <f t="shared" si="6"/>
        <v/>
      </c>
      <c r="EU9" s="155"/>
      <c r="EV9" s="159" t="str">
        <f>IF($A$3="","",$A13)</f>
        <v>HOT</v>
      </c>
      <c r="EW9" s="38" t="str">
        <f t="shared" si="7"/>
        <v>PRG</v>
      </c>
      <c r="EX9" s="38">
        <f t="shared" si="8"/>
        <v>2</v>
      </c>
      <c r="EY9" s="41" t="str">
        <f t="shared" si="30"/>
        <v>HOT</v>
      </c>
      <c r="EZ9" s="5">
        <f t="shared" si="9"/>
        <v>14</v>
      </c>
      <c r="FA9" s="110">
        <v>4</v>
      </c>
      <c r="FB9" s="110" t="str">
        <f t="shared" si="10"/>
        <v>SO.</v>
      </c>
    </row>
    <row r="10" spans="1:158" ht="16.5" customHeight="1" thickTop="1" thickBot="1" x14ac:dyDescent="0.25">
      <c r="A10" s="113">
        <f>IF(A9="","",HLOOKUP(A9,$DP$119:$EP$123,5))</f>
        <v>6</v>
      </c>
      <c r="B10" s="120">
        <v>4</v>
      </c>
      <c r="C10" s="80" t="s">
        <v>169</v>
      </c>
      <c r="D10" s="78" t="s">
        <v>80</v>
      </c>
      <c r="E10" s="121">
        <v>3</v>
      </c>
      <c r="F10" s="21" t="s">
        <v>80</v>
      </c>
      <c r="G10" s="135" t="s">
        <v>169</v>
      </c>
      <c r="H10" s="120">
        <v>40</v>
      </c>
      <c r="I10" s="80" t="s">
        <v>181</v>
      </c>
      <c r="J10" s="163" t="s">
        <v>85</v>
      </c>
      <c r="K10" s="20">
        <v>3</v>
      </c>
      <c r="L10" s="21" t="s">
        <v>85</v>
      </c>
      <c r="M10" s="135" t="s">
        <v>181</v>
      </c>
      <c r="N10" s="7">
        <v>76</v>
      </c>
      <c r="O10" s="80" t="s">
        <v>184</v>
      </c>
      <c r="P10" s="163" t="s">
        <v>85</v>
      </c>
      <c r="Q10" s="20">
        <v>3</v>
      </c>
      <c r="R10" s="21" t="s">
        <v>85</v>
      </c>
      <c r="S10" s="135" t="s">
        <v>184</v>
      </c>
      <c r="T10" s="203"/>
      <c r="U10" s="1">
        <f t="shared" si="11"/>
        <v>1</v>
      </c>
      <c r="V10" s="1">
        <f t="shared" si="12"/>
        <v>1</v>
      </c>
      <c r="W10" s="1">
        <f t="shared" si="13"/>
        <v>1</v>
      </c>
      <c r="X10" s="37" t="str">
        <f t="shared" ref="X10:X12" si="46">IF(OR(LEN(AC10)&gt;1,AC10=""),"",AC10)</f>
        <v/>
      </c>
      <c r="Y10" s="53">
        <f t="shared" si="14"/>
        <v>43</v>
      </c>
      <c r="Z10" s="74" t="str">
        <f>IF(AA10="","",RIGHT(AA10,3))</f>
        <v>FER</v>
      </c>
      <c r="AA10" s="44" t="str">
        <f>IF(Y10="","",VLOOKUP(Y10,$B$125:$C$292,2))</f>
        <v>Jonquille - FER</v>
      </c>
      <c r="AB10" s="38" t="str">
        <f>IF(AA10="","",RIGHT(AA10,3))</f>
        <v>FER</v>
      </c>
      <c r="AC10" s="160" t="str">
        <f>IF($EL7="","",$EL7)</f>
        <v>PRG</v>
      </c>
      <c r="AE10" s="37" t="str">
        <f t="shared" ref="AE10:AE12" si="47">IF(OR(LEN(AJ10)&gt;1,AJ10=""),"",AJ10)</f>
        <v/>
      </c>
      <c r="AF10" s="53">
        <f t="shared" si="15"/>
        <v>44</v>
      </c>
      <c r="AG10" s="74" t="str">
        <f>IF(AH10="","",RIGHT(AH10,3))</f>
        <v>FER</v>
      </c>
      <c r="AH10" s="44" t="str">
        <f>IF(AF10="","",VLOOKUP(AF10,$B$125:$C$292,2))</f>
        <v>Origan - FER</v>
      </c>
      <c r="AI10" s="38" t="str">
        <f>IF(AH10="","",RIGHT(AH10,3))</f>
        <v>FER</v>
      </c>
      <c r="AJ10" s="160" t="str">
        <f>IF($ET7="","",$ET7)</f>
        <v>SH.</v>
      </c>
      <c r="AL10" s="37" t="str">
        <f t="shared" ref="AL10:AL12" si="48">IF(OR(LEN(AQ10)&gt;1,AQ10=""),"",AQ10)</f>
        <v/>
      </c>
      <c r="AM10" s="53">
        <f t="shared" si="16"/>
        <v>45</v>
      </c>
      <c r="AN10" s="74" t="str">
        <f>IF(AO10="","",RIGHT(AO10,3))</f>
        <v>FER</v>
      </c>
      <c r="AO10" s="44" t="str">
        <f>IF(AM10="","",VLOOKUP(AM10,$B$125:$C$292,2))</f>
        <v>Muscari - FER</v>
      </c>
      <c r="AP10" s="38" t="str">
        <f>IF(AO10="","",RIGHT(AO10,3))</f>
        <v>FER</v>
      </c>
      <c r="AQ10" s="160" t="str">
        <f>IF($FB7="","",$FB7)</f>
        <v>HOT</v>
      </c>
      <c r="AR10">
        <f>IF(AE9="",0,1)</f>
        <v>0</v>
      </c>
      <c r="AS10" s="1">
        <v>2</v>
      </c>
      <c r="AT10" s="1" t="str">
        <f>IF(X9="","",IF(X9=2,Y9,IF(X10=2,Y10,IF(X11=2,Y11,Y12))))</f>
        <v/>
      </c>
      <c r="AU10" s="1" t="str">
        <f>IF(AE9="","",IF(AE9=2,AF9,IF(AE10=2,AF10,IF(AE11=2,AF11,AF12))))</f>
        <v/>
      </c>
      <c r="AV10" s="1" t="str">
        <f>IF(AL9="","",IF(AL9=2,AM9,IF(AL10=2,AM10,IF(AL11=2,AM11,AM12))))</f>
        <v/>
      </c>
      <c r="AX10" s="62"/>
      <c r="AY10" s="52">
        <f>IF(Y10="","",Y10)</f>
        <v>43</v>
      </c>
      <c r="AZ10" s="131" t="str">
        <f t="shared" ref="AZ10:AZ73" si="49">IF(ISERROR(VLOOKUP(AY10,$B$7:$C$42,2,FALSE)),"",VLOOKUP(AY10,$B$7:$C$42,2,FALSE))</f>
        <v/>
      </c>
      <c r="BA10" s="131" t="str">
        <f t="shared" ref="BA10:BA73" si="50">IF(ISERROR(VLOOKUP(AY10,$H$7:$I$42,2,FALSE)),"",VLOOKUP(AY10,$H$7:$I$42,2,FALSE))</f>
        <v>Jonquille</v>
      </c>
      <c r="BB10" s="131" t="str">
        <f t="shared" si="38"/>
        <v/>
      </c>
      <c r="BC10" s="131" t="str">
        <f t="shared" ref="BC10:BC73" si="51">IF(AND(AZ10="",BA10="",BB10=""),"",IF(AND(AZ10="",BA10=""),BB10,IF(AND(BA10="",BB10=""),AZ10,IF(AND(AZ10="",BB10=""),BA10))))</f>
        <v>Jonquille</v>
      </c>
      <c r="BD10" s="69">
        <f t="shared" si="39"/>
        <v>43</v>
      </c>
      <c r="BE10" s="69">
        <f t="shared" ref="BE10:BE73" si="52">IF(AY10="","",1)</f>
        <v>1</v>
      </c>
      <c r="BF10" s="1">
        <f t="shared" si="40"/>
        <v>15</v>
      </c>
      <c r="BG10" s="1">
        <f t="shared" si="41"/>
        <v>43</v>
      </c>
      <c r="BH10" s="1">
        <f t="shared" si="42"/>
        <v>1</v>
      </c>
      <c r="BI10" s="1">
        <v>2</v>
      </c>
      <c r="BJ10">
        <f t="shared" si="43"/>
        <v>1</v>
      </c>
      <c r="BK10">
        <f t="shared" ref="BK10:BK73" si="53">IF(BC10="","",1)</f>
        <v>1</v>
      </c>
      <c r="BM10" s="99">
        <v>4</v>
      </c>
      <c r="BN10" s="99">
        <f t="shared" si="17"/>
        <v>4</v>
      </c>
      <c r="BO10" s="108">
        <f t="shared" si="18"/>
        <v>4</v>
      </c>
      <c r="BP10" s="100">
        <f t="shared" si="31"/>
        <v>18</v>
      </c>
      <c r="BQ10" s="101">
        <f t="shared" si="19"/>
        <v>46</v>
      </c>
      <c r="BR10" s="100">
        <f t="shared" si="32"/>
        <v>32</v>
      </c>
      <c r="BS10" s="101">
        <f t="shared" si="19"/>
        <v>75</v>
      </c>
      <c r="BT10" s="100">
        <f t="shared" si="33"/>
        <v>46</v>
      </c>
      <c r="BU10" s="101">
        <f t="shared" si="20"/>
        <v>89</v>
      </c>
      <c r="BV10" s="100">
        <f t="shared" si="34"/>
        <v>60</v>
      </c>
      <c r="BW10" s="101" t="str">
        <f t="shared" si="21"/>
        <v/>
      </c>
      <c r="BX10" s="108">
        <f t="shared" si="22"/>
        <v>4</v>
      </c>
      <c r="BY10" s="53">
        <f>IF($BQ$7="","",$BQ$7)</f>
        <v>43</v>
      </c>
      <c r="CA10" s="53">
        <f>IF($BQ$8="","",$BQ$8)</f>
        <v>44</v>
      </c>
      <c r="CC10" s="53">
        <f>IF($BQ$9="","",$BQ$9)</f>
        <v>45</v>
      </c>
      <c r="CE10" s="53">
        <f t="shared" si="44"/>
        <v>1</v>
      </c>
      <c r="CG10" s="53">
        <f t="shared" si="44"/>
        <v>1</v>
      </c>
      <c r="CI10" s="53">
        <f t="shared" si="44"/>
        <v>1</v>
      </c>
      <c r="CJ10">
        <f>CI8</f>
        <v>4</v>
      </c>
      <c r="CK10" s="1">
        <v>3</v>
      </c>
      <c r="CL10" s="1">
        <f t="shared" si="45"/>
        <v>1</v>
      </c>
      <c r="CM10">
        <f t="shared" si="35"/>
        <v>0</v>
      </c>
      <c r="CP10" s="120">
        <v>4</v>
      </c>
      <c r="CQ10" s="30" t="e">
        <f>IF(OR($A$3="f",$A$3="DM",$A$3="dd",$A$3="f1",$A$3="f2"),#REF!,IF(OR($A$3="g",$A$3="g1",$A$3="g2",$A$3="dh"),#REF!,""))</f>
        <v>#REF!</v>
      </c>
      <c r="CR10" s="30" t="e">
        <f>IF(OR($A$3="f",$A$3="DM",$A$3="dd",$A$3="f1",$A$3="f2"),#REF!,IF(OR($A$3="g",$A$3="g1",$A$3="g2",$A$3="dh"),#REF!,""))</f>
        <v>#REF!</v>
      </c>
      <c r="CS10" s="186" t="e">
        <f>IF(OR($A$3="f",$A$3="DM",$A$3="dd",$A$3="f1",$A$3="f2"),#REF!,IF(OR($A$3="g",$A$3="g1",$A$3="g2",$A$3="dh"),#REF!,""))</f>
        <v>#REF!</v>
      </c>
      <c r="CU10" s="120">
        <v>40</v>
      </c>
      <c r="CV10" s="30" t="e">
        <f>IF(OR($A$3="f",$A$3="dm",$A$3="dd",$A$3="f1",$A$3="f2"),#REF!,IF(OR($A$3="g",$A$3="g1",$A$3="g2",$A$3="dh"),#REF!,""))</f>
        <v>#REF!</v>
      </c>
      <c r="CW10" s="30" t="e">
        <f>IF(OR($A$3="f",$A$3="dm",$A$3="dd",$A$3="f1",$A$3="f2"),#REF!,IF(OR($A$3="g",$A$3="g1",$A$3="g2",$A$3="dh"),#REF!,""))</f>
        <v>#REF!</v>
      </c>
      <c r="CX10" s="186" t="e">
        <f>IF(OR($A$3="f",$A$3="dm",$A$3="dd",$A$3="f1",$A$3="f2"),#REF!,IF(OR($A$3="g",$A$3="g1",$A$3="g2",$A$3="dh"),#REF!,""))</f>
        <v>#REF!</v>
      </c>
      <c r="CZ10" s="7">
        <v>76</v>
      </c>
      <c r="DA10" s="30" t="e">
        <f>IF(OR($A$3="f",$A$3="dd",$A$3="dm",$A$3="f1",$A$3="f2"),#REF!,IF(OR($A$3="g",$A$3="g1",$A$3="g2",$A$3="dh"),#REF!,""))</f>
        <v>#REF!</v>
      </c>
      <c r="DB10" s="30" t="e">
        <f>IF(OR($A$3="f",$A$3="dd",$A$3="dm",$A$3="f1",$A$3="f2"),#REF!,IF(OR($A$3="g",$A$3="g1",$A$3="g2",$A$3="dh"),#REF!,""))</f>
        <v>#REF!</v>
      </c>
      <c r="DC10" s="189" t="e">
        <f>IF(OR($A$3="f",$A$3="dd",$A$3="dm",$A$3="f1",$A$3="f2"),#REF!,IF(OR($A$3="g",$A$3="g1",$A$3="g2",$A$3="dh"),#REF!,""))</f>
        <v>#REF!</v>
      </c>
      <c r="DE10" s="5">
        <v>4</v>
      </c>
      <c r="DF10" s="5" t="e">
        <f t="shared" si="36"/>
        <v>#REF!</v>
      </c>
      <c r="DH10" s="160" t="str">
        <f>IF($EL7="","",$EL7)</f>
        <v>PRG</v>
      </c>
      <c r="DI10" s="178"/>
      <c r="DJ10" s="160" t="str">
        <f>IF($ET7="","",$ET7)</f>
        <v>SH.</v>
      </c>
      <c r="DK10" s="178"/>
      <c r="DL10" s="160" t="str">
        <f>IF($FB7="","",$FB7)</f>
        <v>HOT</v>
      </c>
      <c r="DO10" s="5">
        <f>IF(Y12="","",Y12)</f>
        <v>86</v>
      </c>
      <c r="DP10" s="5" t="str">
        <f t="shared" si="23"/>
        <v>Escallonia rubra - HOT</v>
      </c>
      <c r="DQ10" s="5" t="str">
        <f t="shared" si="23"/>
        <v>HOT</v>
      </c>
      <c r="DR10" s="5" t="e">
        <f t="shared" si="24"/>
        <v>#REF!</v>
      </c>
      <c r="DT10" s="5">
        <f>IF(AF12="","",AF12)</f>
        <v>87</v>
      </c>
      <c r="DU10" s="5" t="str">
        <f>IF(AH12="","",AH12)</f>
        <v>Cyprès - HOT</v>
      </c>
      <c r="DV10" s="5" t="str">
        <f>IF(AG12="","",AG12)</f>
        <v>HOT</v>
      </c>
      <c r="DW10" s="5" t="e">
        <f t="shared" si="25"/>
        <v>#REF!</v>
      </c>
      <c r="DY10" s="5">
        <f t="shared" si="26"/>
        <v>88</v>
      </c>
      <c r="DZ10" s="5" t="str">
        <f t="shared" si="27"/>
        <v>Févier - PRG</v>
      </c>
      <c r="EA10" s="5" t="str">
        <f t="shared" si="27"/>
        <v>PRG</v>
      </c>
      <c r="EB10" s="5" t="e">
        <f t="shared" si="28"/>
        <v>#REF!</v>
      </c>
      <c r="EF10" s="159" t="str">
        <f>IF($A$3="","",$A15)</f>
        <v>PRG</v>
      </c>
      <c r="EG10" s="38" t="str">
        <f t="shared" si="0"/>
        <v/>
      </c>
      <c r="EH10" s="115">
        <f t="shared" si="1"/>
        <v>2</v>
      </c>
      <c r="EI10" s="41" t="str">
        <f t="shared" si="37"/>
        <v>PRG</v>
      </c>
      <c r="EJ10" s="5">
        <f t="shared" si="2"/>
        <v>15</v>
      </c>
      <c r="EK10" s="140">
        <v>5</v>
      </c>
      <c r="EL10" s="110" t="str">
        <f>IF(EK10&gt;$EK$12,"",VLOOKUP(EK10,$EH$6:$EI$21,2))</f>
        <v/>
      </c>
      <c r="EM10" s="155"/>
      <c r="EN10" s="159" t="str">
        <f>IF($A$3="","",$A15)</f>
        <v>PRG</v>
      </c>
      <c r="EO10" s="38" t="str">
        <f t="shared" si="3"/>
        <v/>
      </c>
      <c r="EP10" s="38">
        <f t="shared" si="4"/>
        <v>1</v>
      </c>
      <c r="EQ10" s="41" t="str">
        <f t="shared" si="29"/>
        <v>PRG</v>
      </c>
      <c r="ER10" s="5">
        <f t="shared" si="5"/>
        <v>14</v>
      </c>
      <c r="ES10" s="110">
        <v>5</v>
      </c>
      <c r="ET10" s="110" t="str">
        <f t="shared" si="6"/>
        <v/>
      </c>
      <c r="EU10" s="155"/>
      <c r="EV10" s="159" t="str">
        <f>IF($A$3="","",$A15)</f>
        <v>PRG</v>
      </c>
      <c r="EW10" s="38" t="str">
        <f t="shared" si="7"/>
        <v/>
      </c>
      <c r="EX10" s="38" t="str">
        <f t="shared" si="8"/>
        <v/>
      </c>
      <c r="EY10" s="41" t="str">
        <f t="shared" si="30"/>
        <v/>
      </c>
      <c r="EZ10" s="5" t="str">
        <f t="shared" si="9"/>
        <v/>
      </c>
      <c r="FA10" s="110">
        <v>5</v>
      </c>
      <c r="FB10" s="110" t="str">
        <f t="shared" si="10"/>
        <v/>
      </c>
    </row>
    <row r="11" spans="1:158" ht="15.75" thickTop="1" x14ac:dyDescent="0.2">
      <c r="A11" s="114" t="str">
        <f>IF(DO127="","",DO127)</f>
        <v>FER</v>
      </c>
      <c r="B11" s="119">
        <v>5</v>
      </c>
      <c r="C11" s="80" t="s">
        <v>188</v>
      </c>
      <c r="D11" s="78" t="s">
        <v>82</v>
      </c>
      <c r="E11" s="121">
        <v>3</v>
      </c>
      <c r="F11" s="21" t="s">
        <v>82</v>
      </c>
      <c r="G11" s="135" t="s">
        <v>188</v>
      </c>
      <c r="H11" s="119">
        <v>41</v>
      </c>
      <c r="I11" s="80" t="s">
        <v>190</v>
      </c>
      <c r="J11" s="163" t="s">
        <v>85</v>
      </c>
      <c r="K11" s="20">
        <v>3</v>
      </c>
      <c r="L11" s="21" t="s">
        <v>85</v>
      </c>
      <c r="M11" s="135" t="s">
        <v>190</v>
      </c>
      <c r="N11" s="6">
        <v>77</v>
      </c>
      <c r="O11" s="80" t="s">
        <v>178</v>
      </c>
      <c r="P11" s="163" t="s">
        <v>88</v>
      </c>
      <c r="Q11" s="20">
        <v>3</v>
      </c>
      <c r="R11" s="21" t="s">
        <v>88</v>
      </c>
      <c r="S11" s="135" t="s">
        <v>178</v>
      </c>
      <c r="T11" s="204"/>
      <c r="U11" s="1">
        <f t="shared" si="11"/>
        <v>1</v>
      </c>
      <c r="V11" s="1">
        <f t="shared" si="12"/>
        <v>1</v>
      </c>
      <c r="W11" s="1">
        <f t="shared" si="13"/>
        <v>1</v>
      </c>
      <c r="X11" s="37" t="str">
        <f t="shared" si="46"/>
        <v/>
      </c>
      <c r="Y11" s="53">
        <f t="shared" si="14"/>
        <v>57</v>
      </c>
      <c r="Z11" s="74" t="str">
        <f>IF(AA11="","",RIGHT(AA11,3))</f>
        <v>SO.</v>
      </c>
      <c r="AA11" s="44" t="str">
        <f>IF(Y11="","",VLOOKUP(Y11,$B$125:$C$292,2))</f>
        <v>Avocatier - SO.</v>
      </c>
      <c r="AB11" s="38" t="str">
        <f>IF(AA11="","",RIGHT(AA11,3))</f>
        <v>SO.</v>
      </c>
      <c r="AC11" s="160" t="str">
        <f>IF($EL8="","",$EL8)</f>
        <v>SH.</v>
      </c>
      <c r="AE11" s="37" t="str">
        <f t="shared" si="47"/>
        <v/>
      </c>
      <c r="AF11" s="53">
        <f t="shared" si="15"/>
        <v>73</v>
      </c>
      <c r="AG11" s="74" t="str">
        <f>IF(AH11="","",RIGHT(AH11,3))</f>
        <v>BEL</v>
      </c>
      <c r="AH11" s="44" t="str">
        <f>IF(AF11="","",VLOOKUP(AF11,$B$125:$C$292,2))</f>
        <v>Aporocactus - BEL</v>
      </c>
      <c r="AI11" s="38" t="str">
        <f>IF(AH11="","",RIGHT(AH11,3))</f>
        <v>BEL</v>
      </c>
      <c r="AJ11" s="160" t="str">
        <f>IF($ET8="","",$ET8)</f>
        <v>SO.</v>
      </c>
      <c r="AL11" s="37" t="str">
        <f t="shared" si="48"/>
        <v/>
      </c>
      <c r="AM11" s="53">
        <f t="shared" si="16"/>
        <v>74</v>
      </c>
      <c r="AN11" s="74" t="str">
        <f>IF(AO11="","",RIGHT(AO11,3))</f>
        <v>BEL</v>
      </c>
      <c r="AO11" s="44" t="str">
        <f>IF(AM11="","",VLOOKUP(AM11,$B$125:$C$292,2))</f>
        <v>Globulaire - BEL</v>
      </c>
      <c r="AP11" s="38" t="str">
        <f>IF(AO11="","",RIGHT(AO11,3))</f>
        <v>BEL</v>
      </c>
      <c r="AQ11" s="160" t="str">
        <f>IF($FB8="","",$FB8)</f>
        <v>SH.</v>
      </c>
      <c r="AR11">
        <f>IF(AL9="",0,1)</f>
        <v>0</v>
      </c>
      <c r="AS11" s="1">
        <v>3</v>
      </c>
      <c r="AT11" s="1">
        <f>IF(Y9="","",IF(X9=3,Y9,IF(X10=3,Y10,IF(X11=3,Y11,Y12))))</f>
        <v>86</v>
      </c>
      <c r="AU11" s="1">
        <f>IF(AF9="","",IF(AE9=3,AF9,IF(AE10=3,AF10,IF(AE11=3,AF11,AF12))))</f>
        <v>87</v>
      </c>
      <c r="AV11" s="1">
        <f>IF(AM9="","",IF(AL9=3,AM9,IF(AL10=3,AM10,IF(AL11=3,AM11,AM12))))</f>
        <v>88</v>
      </c>
      <c r="AX11" s="62"/>
      <c r="AY11" s="52">
        <f>IF(Y11="","",Y11)</f>
        <v>57</v>
      </c>
      <c r="AZ11" s="131" t="str">
        <f t="shared" si="49"/>
        <v/>
      </c>
      <c r="BA11" s="131" t="str">
        <f t="shared" si="50"/>
        <v>Avocatier</v>
      </c>
      <c r="BB11" s="131" t="str">
        <f t="shared" si="38"/>
        <v/>
      </c>
      <c r="BC11" s="131" t="str">
        <f t="shared" si="51"/>
        <v>Avocatier</v>
      </c>
      <c r="BD11" s="69">
        <f t="shared" si="39"/>
        <v>57</v>
      </c>
      <c r="BE11" s="69">
        <f t="shared" si="52"/>
        <v>1</v>
      </c>
      <c r="BF11" s="1">
        <f t="shared" si="40"/>
        <v>29</v>
      </c>
      <c r="BG11" s="1">
        <f t="shared" si="41"/>
        <v>57</v>
      </c>
      <c r="BH11" s="1">
        <f t="shared" si="42"/>
        <v>1</v>
      </c>
      <c r="BI11" s="1">
        <v>3</v>
      </c>
      <c r="BJ11">
        <f t="shared" si="43"/>
        <v>1</v>
      </c>
      <c r="BK11">
        <f t="shared" si="53"/>
        <v>1</v>
      </c>
      <c r="BM11" s="99">
        <v>5</v>
      </c>
      <c r="BN11" s="99">
        <f t="shared" si="17"/>
        <v>5</v>
      </c>
      <c r="BO11" s="108">
        <f t="shared" si="18"/>
        <v>5</v>
      </c>
      <c r="BP11" s="100">
        <f t="shared" si="31"/>
        <v>19</v>
      </c>
      <c r="BQ11" s="101">
        <f t="shared" si="19"/>
        <v>47</v>
      </c>
      <c r="BR11" s="100">
        <f t="shared" si="32"/>
        <v>33</v>
      </c>
      <c r="BS11" s="101">
        <f t="shared" si="19"/>
        <v>76</v>
      </c>
      <c r="BT11" s="100">
        <f t="shared" si="33"/>
        <v>47</v>
      </c>
      <c r="BU11" s="101">
        <f t="shared" si="20"/>
        <v>90</v>
      </c>
      <c r="BV11" s="100">
        <f t="shared" si="34"/>
        <v>61</v>
      </c>
      <c r="BW11" s="101" t="str">
        <f t="shared" si="21"/>
        <v/>
      </c>
      <c r="BX11" s="108">
        <f t="shared" si="22"/>
        <v>5</v>
      </c>
      <c r="BY11" s="53">
        <f>IF($BS$7="","",$BS$7)</f>
        <v>57</v>
      </c>
      <c r="CA11" s="53">
        <f>IF($BS$8="","",$BS$8)</f>
        <v>73</v>
      </c>
      <c r="CC11" s="53">
        <f>IF($BS$9="","",$BS$9)</f>
        <v>74</v>
      </c>
      <c r="CE11" s="53">
        <f t="shared" si="44"/>
        <v>1</v>
      </c>
      <c r="CG11" s="53">
        <f t="shared" si="44"/>
        <v>1</v>
      </c>
      <c r="CI11" s="53">
        <f t="shared" si="44"/>
        <v>1</v>
      </c>
      <c r="CJ11">
        <f>CE15</f>
        <v>4</v>
      </c>
      <c r="CK11" s="1">
        <v>4</v>
      </c>
      <c r="CL11" s="1">
        <f t="shared" si="45"/>
        <v>1</v>
      </c>
      <c r="CM11">
        <f t="shared" si="35"/>
        <v>0</v>
      </c>
      <c r="CP11" s="119">
        <v>5</v>
      </c>
      <c r="CQ11" s="30" t="e">
        <f>IF(OR($A$3="f",$A$3="DM",$A$3="dd",$A$3="f1",$A$3="f2"),#REF!,IF(OR($A$3="g",$A$3="g1",$A$3="g2",$A$3="dh"),#REF!,""))</f>
        <v>#REF!</v>
      </c>
      <c r="CR11" s="30" t="e">
        <f>IF(OR($A$3="f",$A$3="DM",$A$3="dd",$A$3="f1",$A$3="f2"),#REF!,IF(OR($A$3="g",$A$3="g1",$A$3="g2",$A$3="dh"),#REF!,""))</f>
        <v>#REF!</v>
      </c>
      <c r="CS11" s="186" t="e">
        <f>IF(OR($A$3="f",$A$3="DM",$A$3="dd",$A$3="f1",$A$3="f2"),#REF!,IF(OR($A$3="g",$A$3="g1",$A$3="g2",$A$3="dh"),#REF!,""))</f>
        <v>#REF!</v>
      </c>
      <c r="CU11" s="119">
        <v>41</v>
      </c>
      <c r="CV11" s="30" t="e">
        <f>IF(OR($A$3="f",$A$3="dm",$A$3="dd",$A$3="f1",$A$3="f2"),#REF!,IF(OR($A$3="g",$A$3="g1",$A$3="g2",$A$3="dh"),#REF!,""))</f>
        <v>#REF!</v>
      </c>
      <c r="CW11" s="30" t="e">
        <f>IF(OR($A$3="f",$A$3="dm",$A$3="dd",$A$3="f1",$A$3="f2"),#REF!,IF(OR($A$3="g",$A$3="g1",$A$3="g2",$A$3="dh"),#REF!,""))</f>
        <v>#REF!</v>
      </c>
      <c r="CX11" s="186" t="e">
        <f>IF(OR($A$3="f",$A$3="dm",$A$3="dd",$A$3="f1",$A$3="f2"),#REF!,IF(OR($A$3="g",$A$3="g1",$A$3="g2",$A$3="dh"),#REF!,""))</f>
        <v>#REF!</v>
      </c>
      <c r="CZ11" s="6">
        <v>77</v>
      </c>
      <c r="DA11" s="30" t="e">
        <f>IF(OR($A$3="f",$A$3="dd",$A$3="dm",$A$3="f1",$A$3="f2"),#REF!,IF(OR($A$3="g",$A$3="g1",$A$3="g2",$A$3="dh"),#REF!,""))</f>
        <v>#REF!</v>
      </c>
      <c r="DB11" s="30" t="e">
        <f>IF(OR($A$3="f",$A$3="dd",$A$3="dm",$A$3="f1",$A$3="f2"),#REF!,IF(OR($A$3="g",$A$3="g1",$A$3="g2",$A$3="dh"),#REF!,""))</f>
        <v>#REF!</v>
      </c>
      <c r="DC11" s="189" t="e">
        <f>IF(OR($A$3="f",$A$3="dd",$A$3="dm",$A$3="f1",$A$3="f2"),#REF!,IF(OR($A$3="g",$A$3="g1",$A$3="g2",$A$3="dh"),#REF!,""))</f>
        <v>#REF!</v>
      </c>
      <c r="DE11" s="5">
        <v>5</v>
      </c>
      <c r="DF11" s="5" t="e">
        <f t="shared" si="36"/>
        <v>#REF!</v>
      </c>
      <c r="DH11" s="160" t="str">
        <f>IF($EL8="","",$EL8)</f>
        <v>SH.</v>
      </c>
      <c r="DI11" s="178"/>
      <c r="DJ11" s="160" t="str">
        <f>IF($ET8="","",$ET8)</f>
        <v>SO.</v>
      </c>
      <c r="DK11" s="178"/>
      <c r="DL11" s="160" t="str">
        <f>IF($FB8="","",$FB8)</f>
        <v>SH.</v>
      </c>
      <c r="DP11" s="146" t="str">
        <f t="shared" si="23"/>
        <v/>
      </c>
      <c r="DQ11" s="146" t="str">
        <f t="shared" si="23"/>
        <v/>
      </c>
      <c r="DR11" s="5" t="str">
        <f t="shared" si="24"/>
        <v/>
      </c>
      <c r="DU11" s="146" t="str">
        <f>IF(AF13="","",AF13)</f>
        <v/>
      </c>
      <c r="DV11" s="146" t="str">
        <f>IF(AG13="","",AG13)</f>
        <v/>
      </c>
      <c r="DW11" s="5" t="str">
        <f t="shared" si="25"/>
        <v/>
      </c>
      <c r="DZ11" s="146" t="str">
        <f>IF(DJ13="","",DJ13)</f>
        <v/>
      </c>
      <c r="EA11" s="146" t="str">
        <f>IF(AL13="","",AL13)</f>
        <v/>
      </c>
      <c r="EB11" s="5" t="str">
        <f t="shared" si="28"/>
        <v/>
      </c>
      <c r="EF11" s="159" t="str">
        <f>IF($A$3="","",$A17)</f>
        <v>SH.</v>
      </c>
      <c r="EG11" s="110"/>
      <c r="EH11" s="115">
        <f t="shared" si="1"/>
        <v>3</v>
      </c>
      <c r="EI11" s="41" t="str">
        <f t="shared" si="37"/>
        <v>SH.</v>
      </c>
      <c r="EJ11" s="5">
        <f t="shared" si="2"/>
        <v>16</v>
      </c>
      <c r="EK11" s="155"/>
      <c r="EL11" s="155"/>
      <c r="EM11" s="155"/>
      <c r="EN11" s="159" t="str">
        <f>IF($A$3="","",$A17)</f>
        <v>SH.</v>
      </c>
      <c r="EO11" s="110"/>
      <c r="EP11" s="110">
        <f t="shared" si="4"/>
        <v>2</v>
      </c>
      <c r="EQ11" s="41" t="str">
        <f t="shared" si="29"/>
        <v>SH.</v>
      </c>
      <c r="ER11" s="5">
        <f t="shared" si="5"/>
        <v>15</v>
      </c>
      <c r="ES11" s="155"/>
      <c r="ET11" s="155"/>
      <c r="EU11" s="155"/>
      <c r="EV11" s="159" t="str">
        <f>IF($A$3="","",$A17)</f>
        <v>SH.</v>
      </c>
      <c r="EW11" s="110"/>
      <c r="EX11" s="110">
        <f t="shared" si="8"/>
        <v>3</v>
      </c>
      <c r="EY11" s="41" t="str">
        <f t="shared" si="30"/>
        <v>SH.</v>
      </c>
      <c r="EZ11" s="5">
        <f t="shared" si="9"/>
        <v>15</v>
      </c>
      <c r="FA11" s="155"/>
      <c r="FB11" s="155"/>
    </row>
    <row r="12" spans="1:158" ht="15.75" thickBot="1" x14ac:dyDescent="0.25">
      <c r="A12" s="113">
        <f>IF(A11="","",HLOOKUP(A11,$DP$119:$EP$123,5))</f>
        <v>13</v>
      </c>
      <c r="B12" s="120">
        <v>6</v>
      </c>
      <c r="C12" s="80" t="s">
        <v>198</v>
      </c>
      <c r="D12" s="78" t="s">
        <v>82</v>
      </c>
      <c r="E12" s="121">
        <v>3</v>
      </c>
      <c r="F12" s="21" t="s">
        <v>82</v>
      </c>
      <c r="G12" s="135" t="s">
        <v>198</v>
      </c>
      <c r="H12" s="120">
        <v>42</v>
      </c>
      <c r="I12" s="80" t="s">
        <v>195</v>
      </c>
      <c r="J12" s="163" t="s">
        <v>85</v>
      </c>
      <c r="K12" s="20">
        <v>3</v>
      </c>
      <c r="L12" s="21" t="s">
        <v>85</v>
      </c>
      <c r="M12" s="135" t="s">
        <v>195</v>
      </c>
      <c r="N12" s="7">
        <v>78</v>
      </c>
      <c r="O12" s="80" t="s">
        <v>186</v>
      </c>
      <c r="P12" s="163" t="s">
        <v>88</v>
      </c>
      <c r="Q12" s="20">
        <v>3</v>
      </c>
      <c r="R12" s="21" t="s">
        <v>88</v>
      </c>
      <c r="S12" s="135" t="s">
        <v>186</v>
      </c>
      <c r="T12" s="192" t="s">
        <v>7</v>
      </c>
      <c r="U12" s="1">
        <f t="shared" si="11"/>
        <v>1</v>
      </c>
      <c r="V12" s="1">
        <f t="shared" si="12"/>
        <v>1</v>
      </c>
      <c r="W12" s="1">
        <f t="shared" si="13"/>
        <v>1</v>
      </c>
      <c r="X12" s="37" t="str">
        <f t="shared" si="46"/>
        <v/>
      </c>
      <c r="Y12" s="54">
        <f t="shared" si="14"/>
        <v>86</v>
      </c>
      <c r="Z12" s="75" t="str">
        <f>IF(AA12="","",RIGHT(AA12,3))</f>
        <v>HOT</v>
      </c>
      <c r="AA12" s="45" t="str">
        <f>IF(Y12="","",VLOOKUP(Y12,$B$125:$C$292,2))</f>
        <v>Escallonia rubra - HOT</v>
      </c>
      <c r="AB12" s="39" t="str">
        <f>IF(AA12="","",RIGHT(AA12,3))</f>
        <v>HOT</v>
      </c>
      <c r="AC12" s="161" t="str">
        <f>IF($EL9="","",$EL9)</f>
        <v/>
      </c>
      <c r="AE12" s="37" t="str">
        <f t="shared" si="47"/>
        <v/>
      </c>
      <c r="AF12" s="54">
        <f t="shared" si="15"/>
        <v>87</v>
      </c>
      <c r="AG12" s="75" t="str">
        <f>IF(AH12="","",RIGHT(AH12,3))</f>
        <v>HOT</v>
      </c>
      <c r="AH12" s="45" t="str">
        <f>IF(AF12="","",VLOOKUP(AF12,$B$125:$C$292,2))</f>
        <v>Cyprès - HOT</v>
      </c>
      <c r="AI12" s="39" t="str">
        <f>IF(AH12="","",RIGHT(AH12,3))</f>
        <v>HOT</v>
      </c>
      <c r="AJ12" s="161" t="str">
        <f>IF($ET9="","",$ET9)</f>
        <v/>
      </c>
      <c r="AL12" s="37" t="str">
        <f t="shared" si="48"/>
        <v/>
      </c>
      <c r="AM12" s="54">
        <f t="shared" si="16"/>
        <v>88</v>
      </c>
      <c r="AN12" s="75" t="str">
        <f>IF(AO12="","",RIGHT(AO12,3))</f>
        <v>PRG</v>
      </c>
      <c r="AO12" s="45" t="str">
        <f>IF(AM12="","",VLOOKUP(AM12,$B$125:$C$292,2))</f>
        <v>Févier - PRG</v>
      </c>
      <c r="AP12" s="39" t="str">
        <f>IF(AO12="","",RIGHT(AO12,3))</f>
        <v>PRG</v>
      </c>
      <c r="AQ12" s="161" t="str">
        <f>IF($FB9="","",$FB9)</f>
        <v>SO.</v>
      </c>
      <c r="AR12">
        <f>SUM(AR9:AR11)</f>
        <v>0</v>
      </c>
      <c r="AS12" s="1">
        <v>4</v>
      </c>
      <c r="AT12" s="1">
        <f>IF(OR(Y9="",Y12=""),"",IF(X9=4,Y9,IF(X10=4,Y10,IF(X11=4,Y11,Y12))))</f>
        <v>86</v>
      </c>
      <c r="AU12" s="1">
        <f>IF(OR(AF9="",AF12=""),"",IF(AE9=4,AF9,IF(AE10=4,AF10,IF(AE11=4,AF11,AF12))))</f>
        <v>87</v>
      </c>
      <c r="AV12" s="1">
        <f>IF(OR(AM9="",AM12=""),"",IF(AL9=4,AM9,IF(AL10=4,AM10,IF(AL11=4,AM11,AM12))))</f>
        <v>88</v>
      </c>
      <c r="AX12" s="63"/>
      <c r="AY12" s="64">
        <f>IF(Y12="","",Y12)</f>
        <v>86</v>
      </c>
      <c r="AZ12" s="132" t="str">
        <f t="shared" si="49"/>
        <v/>
      </c>
      <c r="BA12" s="132" t="str">
        <f t="shared" si="50"/>
        <v/>
      </c>
      <c r="BB12" s="132" t="str">
        <f t="shared" si="38"/>
        <v>Escallonia rubra</v>
      </c>
      <c r="BC12" s="132" t="str">
        <f t="shared" si="51"/>
        <v>Escallonia rubra</v>
      </c>
      <c r="BD12" s="84">
        <f t="shared" si="39"/>
        <v>86</v>
      </c>
      <c r="BE12" s="84">
        <f t="shared" si="52"/>
        <v>1</v>
      </c>
      <c r="BF12" s="84">
        <f t="shared" si="40"/>
        <v>43</v>
      </c>
      <c r="BG12" s="84">
        <f t="shared" si="41"/>
        <v>86</v>
      </c>
      <c r="BH12" s="84">
        <f t="shared" si="42"/>
        <v>1</v>
      </c>
      <c r="BI12" s="84">
        <v>4</v>
      </c>
      <c r="BJ12" s="82">
        <f t="shared" si="43"/>
        <v>1</v>
      </c>
      <c r="BK12">
        <f t="shared" si="53"/>
        <v>1</v>
      </c>
      <c r="BM12" s="99">
        <v>6</v>
      </c>
      <c r="BN12" s="99">
        <f t="shared" si="17"/>
        <v>6</v>
      </c>
      <c r="BO12" s="108">
        <f t="shared" si="18"/>
        <v>6</v>
      </c>
      <c r="BP12" s="100">
        <f t="shared" si="31"/>
        <v>20</v>
      </c>
      <c r="BQ12" s="101">
        <f t="shared" si="19"/>
        <v>48</v>
      </c>
      <c r="BR12" s="100">
        <f t="shared" si="32"/>
        <v>34</v>
      </c>
      <c r="BS12" s="101">
        <f t="shared" si="19"/>
        <v>77</v>
      </c>
      <c r="BT12" s="100">
        <f t="shared" si="33"/>
        <v>48</v>
      </c>
      <c r="BU12" s="101">
        <f t="shared" si="20"/>
        <v>91</v>
      </c>
      <c r="BV12" s="100">
        <f t="shared" si="34"/>
        <v>62</v>
      </c>
      <c r="BW12" s="101" t="str">
        <f t="shared" si="21"/>
        <v/>
      </c>
      <c r="BX12" s="108">
        <f t="shared" si="22"/>
        <v>6</v>
      </c>
      <c r="BY12" s="54">
        <f>IF($BU$7="","",$BU$7)</f>
        <v>86</v>
      </c>
      <c r="CA12" s="54">
        <f>IF($BU$8="","",$BU$8)</f>
        <v>87</v>
      </c>
      <c r="CC12" s="54">
        <f>IF($BU$9="","",$BU$9)</f>
        <v>88</v>
      </c>
      <c r="CE12" s="54">
        <f t="shared" si="44"/>
        <v>1</v>
      </c>
      <c r="CG12" s="54">
        <f t="shared" si="44"/>
        <v>1</v>
      </c>
      <c r="CI12" s="54">
        <f t="shared" si="44"/>
        <v>1</v>
      </c>
      <c r="CJ12">
        <f>CG15</f>
        <v>4</v>
      </c>
      <c r="CK12" s="1">
        <v>5</v>
      </c>
      <c r="CL12" s="1">
        <f t="shared" si="45"/>
        <v>1</v>
      </c>
      <c r="CM12">
        <f t="shared" si="35"/>
        <v>0</v>
      </c>
      <c r="CP12" s="120">
        <v>6</v>
      </c>
      <c r="CQ12" s="30" t="e">
        <f>IF(OR($A$3="f",$A$3="DM",$A$3="dd",$A$3="f1",$A$3="f2"),#REF!,IF(OR($A$3="g",$A$3="g1",$A$3="g2",$A$3="dh"),#REF!,""))</f>
        <v>#REF!</v>
      </c>
      <c r="CR12" s="30" t="e">
        <f>IF(OR($A$3="f",$A$3="DM",$A$3="dd",$A$3="f1",$A$3="f2"),#REF!,IF(OR($A$3="g",$A$3="g1",$A$3="g2",$A$3="dh"),#REF!,""))</f>
        <v>#REF!</v>
      </c>
      <c r="CS12" s="186" t="e">
        <f>IF(OR($A$3="f",$A$3="DM",$A$3="dd",$A$3="f1",$A$3="f2"),#REF!,IF(OR($A$3="g",$A$3="g1",$A$3="g2",$A$3="dh"),#REF!,""))</f>
        <v>#REF!</v>
      </c>
      <c r="CU12" s="120">
        <v>42</v>
      </c>
      <c r="CV12" s="30" t="e">
        <f>IF(OR($A$3="f",$A$3="dm",$A$3="dd",$A$3="f1",$A$3="f2"),#REF!,IF(OR($A$3="g",$A$3="g1",$A$3="g2",$A$3="dh"),#REF!,""))</f>
        <v>#REF!</v>
      </c>
      <c r="CW12" s="30" t="e">
        <f>IF(OR($A$3="f",$A$3="dm",$A$3="dd",$A$3="f1",$A$3="f2"),#REF!,IF(OR($A$3="g",$A$3="g1",$A$3="g2",$A$3="dh"),#REF!,""))</f>
        <v>#REF!</v>
      </c>
      <c r="CX12" s="186" t="e">
        <f>IF(OR($A$3="f",$A$3="dm",$A$3="dd",$A$3="f1",$A$3="f2"),#REF!,IF(OR($A$3="g",$A$3="g1",$A$3="g2",$A$3="dh"),#REF!,""))</f>
        <v>#REF!</v>
      </c>
      <c r="CZ12" s="7">
        <v>78</v>
      </c>
      <c r="DA12" s="30" t="e">
        <f>IF(OR($A$3="f",$A$3="dd",$A$3="dm",$A$3="f1",$A$3="f2"),#REF!,IF(OR($A$3="g",$A$3="g1",$A$3="g2",$A$3="dh"),#REF!,""))</f>
        <v>#REF!</v>
      </c>
      <c r="DB12" s="30" t="e">
        <f>IF(OR($A$3="f",$A$3="dd",$A$3="dm",$A$3="f1",$A$3="f2"),#REF!,IF(OR($A$3="g",$A$3="g1",$A$3="g2",$A$3="dh"),#REF!,""))</f>
        <v>#REF!</v>
      </c>
      <c r="DC12" s="189" t="e">
        <f>IF(OR($A$3="f",$A$3="dd",$A$3="dm",$A$3="f1",$A$3="f2"),#REF!,IF(OR($A$3="g",$A$3="g1",$A$3="g2",$A$3="dh"),#REF!,""))</f>
        <v>#REF!</v>
      </c>
      <c r="DE12" s="5">
        <v>6</v>
      </c>
      <c r="DF12" s="5" t="e">
        <f t="shared" si="36"/>
        <v>#REF!</v>
      </c>
      <c r="DH12" s="161" t="str">
        <f>IF($EL9="","",$EL9)</f>
        <v/>
      </c>
      <c r="DI12" s="178"/>
      <c r="DJ12" s="161" t="str">
        <f>IF($ET9="","",$ET9)</f>
        <v/>
      </c>
      <c r="DK12" s="178"/>
      <c r="DL12" s="161" t="str">
        <f>IF($FB9="","",$FB9)</f>
        <v>SO.</v>
      </c>
      <c r="DP12" s="146"/>
      <c r="DQ12" s="146"/>
      <c r="DR12" s="5" t="str">
        <f t="shared" si="24"/>
        <v/>
      </c>
      <c r="DU12" s="146"/>
      <c r="DV12" s="146"/>
      <c r="DW12" s="5" t="str">
        <f t="shared" si="25"/>
        <v/>
      </c>
      <c r="DZ12" s="146"/>
      <c r="EA12" s="146"/>
      <c r="EB12" s="5" t="str">
        <f t="shared" si="28"/>
        <v/>
      </c>
      <c r="EF12" s="159" t="str">
        <f>IF($A$3="","",$A19)</f>
        <v>SO.</v>
      </c>
      <c r="EG12" s="110"/>
      <c r="EH12" s="115" t="str">
        <f t="shared" si="1"/>
        <v/>
      </c>
      <c r="EI12" s="41" t="str">
        <f t="shared" si="37"/>
        <v/>
      </c>
      <c r="EJ12" s="5" t="str">
        <f t="shared" si="2"/>
        <v/>
      </c>
      <c r="EK12" s="115">
        <f>COUNT(EH6:EH21)</f>
        <v>3</v>
      </c>
      <c r="EL12" s="155"/>
      <c r="EM12" s="155"/>
      <c r="EN12" s="159" t="str">
        <f>IF($A$3="","",$A19)</f>
        <v>SO.</v>
      </c>
      <c r="EO12" s="110"/>
      <c r="EP12" s="110">
        <f t="shared" si="4"/>
        <v>3</v>
      </c>
      <c r="EQ12" s="41" t="str">
        <f t="shared" si="29"/>
        <v>SO.</v>
      </c>
      <c r="ER12" s="5">
        <f t="shared" si="5"/>
        <v>16</v>
      </c>
      <c r="ES12" s="115">
        <f>COUNT(EP6:EP21)</f>
        <v>3</v>
      </c>
      <c r="ET12" s="155"/>
      <c r="EU12" s="155"/>
      <c r="EV12" s="159" t="str">
        <f>IF($A$3="","",$A19)</f>
        <v>SO.</v>
      </c>
      <c r="EW12" s="110"/>
      <c r="EX12" s="110">
        <f t="shared" si="8"/>
        <v>4</v>
      </c>
      <c r="EY12" s="41" t="str">
        <f t="shared" si="30"/>
        <v>SO.</v>
      </c>
      <c r="EZ12" s="5">
        <f t="shared" si="9"/>
        <v>16</v>
      </c>
      <c r="FA12" s="115">
        <f>COUNT(EX6:EX21)</f>
        <v>4</v>
      </c>
      <c r="FB12" s="155"/>
    </row>
    <row r="13" spans="1:158" ht="16.5" thickTop="1" thickBot="1" x14ac:dyDescent="0.25">
      <c r="A13" s="114" t="str">
        <f>IF(DO128="","",DO128)</f>
        <v>HOT</v>
      </c>
      <c r="B13" s="119">
        <v>7</v>
      </c>
      <c r="C13" s="80" t="s">
        <v>171</v>
      </c>
      <c r="D13" s="78" t="s">
        <v>101</v>
      </c>
      <c r="E13" s="121">
        <v>3</v>
      </c>
      <c r="F13" s="21" t="s">
        <v>101</v>
      </c>
      <c r="G13" s="135" t="s">
        <v>171</v>
      </c>
      <c r="H13" s="119">
        <v>43</v>
      </c>
      <c r="I13" s="80" t="s">
        <v>155</v>
      </c>
      <c r="J13" s="163" t="s">
        <v>88</v>
      </c>
      <c r="K13" s="20">
        <v>3</v>
      </c>
      <c r="L13" s="21" t="s">
        <v>88</v>
      </c>
      <c r="M13" s="135" t="s">
        <v>155</v>
      </c>
      <c r="N13" s="6">
        <v>79</v>
      </c>
      <c r="O13" s="80" t="s">
        <v>197</v>
      </c>
      <c r="P13" s="163" t="s">
        <v>88</v>
      </c>
      <c r="Q13" s="20">
        <v>3</v>
      </c>
      <c r="R13" s="21" t="s">
        <v>88</v>
      </c>
      <c r="S13" s="135" t="s">
        <v>197</v>
      </c>
      <c r="U13" s="1">
        <f t="shared" si="11"/>
        <v>1</v>
      </c>
      <c r="V13" s="1">
        <f t="shared" si="12"/>
        <v>1</v>
      </c>
      <c r="W13" s="1">
        <f t="shared" si="13"/>
        <v>1</v>
      </c>
      <c r="X13" s="1"/>
      <c r="Y13" t="str">
        <f t="shared" si="14"/>
        <v/>
      </c>
      <c r="AC13" s="88"/>
      <c r="AF13" t="str">
        <f t="shared" si="15"/>
        <v/>
      </c>
      <c r="AJ13" s="88"/>
      <c r="AL13" s="156"/>
      <c r="AM13" t="str">
        <f t="shared" si="16"/>
        <v/>
      </c>
      <c r="AQ13" s="88"/>
      <c r="AX13" s="60" t="s">
        <v>15</v>
      </c>
      <c r="AY13" s="83">
        <f>IF(AF9="","",AF9)</f>
        <v>2</v>
      </c>
      <c r="AZ13" s="131" t="str">
        <f t="shared" si="49"/>
        <v>Raiponce</v>
      </c>
      <c r="BA13" s="131" t="str">
        <f t="shared" si="50"/>
        <v/>
      </c>
      <c r="BB13" s="131" t="str">
        <f t="shared" si="38"/>
        <v/>
      </c>
      <c r="BC13" s="131" t="str">
        <f t="shared" si="51"/>
        <v>Raiponce</v>
      </c>
      <c r="BD13" s="69">
        <f t="shared" si="39"/>
        <v>2</v>
      </c>
      <c r="BE13" s="69">
        <f t="shared" si="52"/>
        <v>1</v>
      </c>
      <c r="BF13" s="1">
        <f t="shared" si="40"/>
        <v>2</v>
      </c>
      <c r="BG13" s="1">
        <f t="shared" si="41"/>
        <v>2</v>
      </c>
      <c r="BH13" s="1">
        <f t="shared" si="42"/>
        <v>1</v>
      </c>
      <c r="BI13" s="1">
        <v>5</v>
      </c>
      <c r="BJ13">
        <f t="shared" si="43"/>
        <v>1</v>
      </c>
      <c r="BK13">
        <f t="shared" si="53"/>
        <v>1</v>
      </c>
      <c r="BM13" s="99">
        <v>7</v>
      </c>
      <c r="BN13" s="99">
        <f t="shared" si="17"/>
        <v>7</v>
      </c>
      <c r="BO13" s="108">
        <f t="shared" si="18"/>
        <v>7</v>
      </c>
      <c r="BP13" s="100">
        <f t="shared" si="31"/>
        <v>21</v>
      </c>
      <c r="BQ13" s="101">
        <f t="shared" si="19"/>
        <v>49</v>
      </c>
      <c r="BR13" s="100">
        <f t="shared" si="32"/>
        <v>35</v>
      </c>
      <c r="BS13" s="101">
        <f t="shared" si="19"/>
        <v>78</v>
      </c>
      <c r="BT13" s="100">
        <f t="shared" si="33"/>
        <v>49</v>
      </c>
      <c r="BU13" s="101">
        <f t="shared" si="20"/>
        <v>92</v>
      </c>
      <c r="BV13" s="100">
        <f t="shared" si="34"/>
        <v>63</v>
      </c>
      <c r="BW13" s="101" t="str">
        <f t="shared" si="21"/>
        <v/>
      </c>
      <c r="BX13" s="108">
        <f t="shared" si="22"/>
        <v>7</v>
      </c>
      <c r="CJ13">
        <f>CI15</f>
        <v>4</v>
      </c>
      <c r="CK13" s="1">
        <v>6</v>
      </c>
      <c r="CL13" s="1">
        <f t="shared" si="45"/>
        <v>1</v>
      </c>
      <c r="CM13">
        <f t="shared" si="35"/>
        <v>0</v>
      </c>
      <c r="CP13" s="119">
        <v>7</v>
      </c>
      <c r="CQ13" s="30" t="e">
        <f>IF(OR($A$3="f",$A$3="DM",$A$3="dd",$A$3="f1",$A$3="f2"),#REF!,IF(OR($A$3="g",$A$3="g1",$A$3="g2",$A$3="dh"),#REF!,""))</f>
        <v>#REF!</v>
      </c>
      <c r="CR13" s="30" t="e">
        <f>IF(OR($A$3="f",$A$3="DM",$A$3="dd",$A$3="f1",$A$3="f2"),#REF!,IF(OR($A$3="g",$A$3="g1",$A$3="g2",$A$3="dh"),#REF!,""))</f>
        <v>#REF!</v>
      </c>
      <c r="CS13" s="186" t="e">
        <f>IF(OR($A$3="f",$A$3="DM",$A$3="dd",$A$3="f1",$A$3="f2"),#REF!,IF(OR($A$3="g",$A$3="g1",$A$3="g2",$A$3="dh"),#REF!,""))</f>
        <v>#REF!</v>
      </c>
      <c r="CU13" s="119">
        <v>43</v>
      </c>
      <c r="CV13" s="30" t="e">
        <f>IF(OR($A$3="f",$A$3="dm",$A$3="dd",$A$3="f1",$A$3="f2"),#REF!,IF(OR($A$3="g",$A$3="g1",$A$3="g2",$A$3="dh"),#REF!,""))</f>
        <v>#REF!</v>
      </c>
      <c r="CW13" s="30" t="e">
        <f>IF(OR($A$3="f",$A$3="dm",$A$3="dd",$A$3="f1",$A$3="f2"),#REF!,IF(OR($A$3="g",$A$3="g1",$A$3="g2",$A$3="dh"),#REF!,""))</f>
        <v>#REF!</v>
      </c>
      <c r="CX13" s="186" t="e">
        <f>IF(OR($A$3="f",$A$3="dm",$A$3="dd",$A$3="f1",$A$3="f2"),#REF!,IF(OR($A$3="g",$A$3="g1",$A$3="g2",$A$3="dh"),#REF!,""))</f>
        <v>#REF!</v>
      </c>
      <c r="CZ13" s="6">
        <v>79</v>
      </c>
      <c r="DA13" s="30" t="e">
        <f>IF(OR($A$3="f",$A$3="dd",$A$3="dm",$A$3="f1",$A$3="f2"),#REF!,IF(OR($A$3="g",$A$3="g1",$A$3="g2",$A$3="dh"),#REF!,""))</f>
        <v>#REF!</v>
      </c>
      <c r="DB13" s="30" t="e">
        <f>IF(OR($A$3="f",$A$3="dd",$A$3="dm",$A$3="f1",$A$3="f2"),#REF!,IF(OR($A$3="g",$A$3="g1",$A$3="g2",$A$3="dh"),#REF!,""))</f>
        <v>#REF!</v>
      </c>
      <c r="DC13" s="189" t="e">
        <f>IF(OR($A$3="f",$A$3="dd",$A$3="dm",$A$3="f1",$A$3="f2"),#REF!,IF(OR($A$3="g",$A$3="g1",$A$3="g2",$A$3="dh"),#REF!,""))</f>
        <v>#REF!</v>
      </c>
      <c r="DE13" s="5">
        <v>7</v>
      </c>
      <c r="DF13" s="5" t="e">
        <f t="shared" si="36"/>
        <v>#REF!</v>
      </c>
      <c r="DH13" s="88"/>
      <c r="DI13" s="88"/>
      <c r="DJ13" s="88"/>
      <c r="DK13" s="88"/>
      <c r="DL13" s="88"/>
      <c r="DP13" s="148" t="s">
        <v>119</v>
      </c>
      <c r="DQ13" s="146"/>
      <c r="DR13" s="5" t="str">
        <f t="shared" si="24"/>
        <v/>
      </c>
      <c r="DU13" s="148" t="s">
        <v>121</v>
      </c>
      <c r="DV13" s="146"/>
      <c r="DW13" s="5" t="str">
        <f t="shared" si="25"/>
        <v/>
      </c>
      <c r="DZ13" s="148" t="s">
        <v>123</v>
      </c>
      <c r="EA13" s="146"/>
      <c r="EB13" s="5" t="str">
        <f t="shared" si="28"/>
        <v/>
      </c>
      <c r="EF13" s="159" t="str">
        <f>IF($A$3="","",$A21)</f>
        <v/>
      </c>
      <c r="EG13" s="110"/>
      <c r="EH13" s="115" t="str">
        <f t="shared" si="1"/>
        <v/>
      </c>
      <c r="EI13" s="41" t="str">
        <f t="shared" si="37"/>
        <v/>
      </c>
      <c r="EJ13" s="5" t="str">
        <f t="shared" si="2"/>
        <v/>
      </c>
      <c r="EK13" s="155"/>
      <c r="EL13" s="155"/>
      <c r="EM13" s="155"/>
      <c r="EN13" s="159" t="str">
        <f>IF($A$3="","",$A21)</f>
        <v/>
      </c>
      <c r="EO13" s="110"/>
      <c r="EP13" s="110" t="str">
        <f t="shared" si="4"/>
        <v/>
      </c>
      <c r="EQ13" s="41" t="str">
        <f t="shared" si="29"/>
        <v/>
      </c>
      <c r="ER13" s="5" t="str">
        <f t="shared" si="5"/>
        <v/>
      </c>
      <c r="ES13" s="155"/>
      <c r="ET13" s="155"/>
      <c r="EU13" s="155"/>
      <c r="EV13" s="159" t="str">
        <f>IF($A$3="","",$A21)</f>
        <v/>
      </c>
      <c r="EW13" s="110"/>
      <c r="EX13" s="110" t="str">
        <f t="shared" si="8"/>
        <v/>
      </c>
      <c r="EY13" s="41" t="str">
        <f t="shared" si="30"/>
        <v/>
      </c>
      <c r="EZ13" s="5" t="str">
        <f t="shared" si="9"/>
        <v/>
      </c>
      <c r="FA13" s="155"/>
      <c r="FB13" s="155"/>
    </row>
    <row r="14" spans="1:158" ht="15.75" thickBot="1" x14ac:dyDescent="0.25">
      <c r="A14" s="113">
        <f>IF(A13="","",HLOOKUP(A13,$DP$119:$EP$123,5))</f>
        <v>3</v>
      </c>
      <c r="B14" s="120">
        <v>8</v>
      </c>
      <c r="C14" s="80" t="s">
        <v>185</v>
      </c>
      <c r="D14" s="78" t="s">
        <v>101</v>
      </c>
      <c r="E14" s="121">
        <v>3</v>
      </c>
      <c r="F14" s="21" t="s">
        <v>101</v>
      </c>
      <c r="G14" s="135" t="s">
        <v>185</v>
      </c>
      <c r="H14" s="120">
        <v>44</v>
      </c>
      <c r="I14" s="80" t="s">
        <v>149</v>
      </c>
      <c r="J14" s="163" t="s">
        <v>88</v>
      </c>
      <c r="K14" s="20">
        <v>3</v>
      </c>
      <c r="L14" s="21" t="s">
        <v>88</v>
      </c>
      <c r="M14" s="135" t="s">
        <v>149</v>
      </c>
      <c r="N14" s="7">
        <v>80</v>
      </c>
      <c r="O14" s="80" t="s">
        <v>168</v>
      </c>
      <c r="P14" s="163" t="s">
        <v>88</v>
      </c>
      <c r="Q14" s="20">
        <v>3</v>
      </c>
      <c r="R14" s="21" t="s">
        <v>88</v>
      </c>
      <c r="S14" s="135" t="s">
        <v>168</v>
      </c>
      <c r="U14" s="1">
        <f t="shared" si="11"/>
        <v>1</v>
      </c>
      <c r="V14" s="1">
        <f t="shared" si="12"/>
        <v>1</v>
      </c>
      <c r="W14" s="1">
        <f t="shared" si="13"/>
        <v>1</v>
      </c>
      <c r="X14" s="1"/>
      <c r="Y14" s="106">
        <f t="shared" si="14"/>
        <v>4</v>
      </c>
      <c r="Z14" s="55"/>
      <c r="AA14" s="97" t="s">
        <v>50</v>
      </c>
      <c r="AB14" s="55"/>
      <c r="AC14" s="183"/>
      <c r="AF14" s="106">
        <f t="shared" si="15"/>
        <v>5</v>
      </c>
      <c r="AG14" s="55"/>
      <c r="AH14" s="97" t="s">
        <v>51</v>
      </c>
      <c r="AI14" s="55"/>
      <c r="AJ14" s="183"/>
      <c r="AL14" s="156"/>
      <c r="AM14" s="106">
        <f t="shared" si="16"/>
        <v>6</v>
      </c>
      <c r="AN14" s="55"/>
      <c r="AO14" s="97" t="s">
        <v>52</v>
      </c>
      <c r="AP14" s="55"/>
      <c r="AQ14" s="183"/>
      <c r="AT14" s="33" t="s">
        <v>17</v>
      </c>
      <c r="AU14" s="33" t="s">
        <v>18</v>
      </c>
      <c r="AV14" s="33" t="s">
        <v>22</v>
      </c>
      <c r="AX14" s="62"/>
      <c r="AY14" s="52">
        <f>IF(AF10="","",AF10)</f>
        <v>44</v>
      </c>
      <c r="AZ14" s="131" t="str">
        <f t="shared" si="49"/>
        <v/>
      </c>
      <c r="BA14" s="131" t="str">
        <f t="shared" si="50"/>
        <v>Origan</v>
      </c>
      <c r="BB14" s="131" t="str">
        <f t="shared" si="38"/>
        <v/>
      </c>
      <c r="BC14" s="131" t="str">
        <f t="shared" si="51"/>
        <v>Origan</v>
      </c>
      <c r="BD14" s="69">
        <f t="shared" si="39"/>
        <v>44</v>
      </c>
      <c r="BE14" s="69">
        <f t="shared" si="52"/>
        <v>1</v>
      </c>
      <c r="BF14" s="1">
        <f t="shared" si="40"/>
        <v>16</v>
      </c>
      <c r="BG14" s="1">
        <f t="shared" si="41"/>
        <v>44</v>
      </c>
      <c r="BH14" s="1">
        <f t="shared" si="42"/>
        <v>1</v>
      </c>
      <c r="BI14" s="1">
        <v>6</v>
      </c>
      <c r="BJ14">
        <f t="shared" si="43"/>
        <v>1</v>
      </c>
      <c r="BK14">
        <f t="shared" si="53"/>
        <v>1</v>
      </c>
      <c r="BM14" s="99">
        <v>8</v>
      </c>
      <c r="BN14" s="99">
        <f t="shared" si="17"/>
        <v>8</v>
      </c>
      <c r="BO14" s="108">
        <f t="shared" si="18"/>
        <v>8</v>
      </c>
      <c r="BP14" s="100">
        <f t="shared" si="31"/>
        <v>22</v>
      </c>
      <c r="BQ14" s="101">
        <f t="shared" si="19"/>
        <v>50</v>
      </c>
      <c r="BR14" s="100">
        <f t="shared" si="32"/>
        <v>36</v>
      </c>
      <c r="BS14" s="101">
        <f t="shared" si="19"/>
        <v>79</v>
      </c>
      <c r="BT14" s="100">
        <f t="shared" si="33"/>
        <v>50</v>
      </c>
      <c r="BU14" s="101">
        <f t="shared" si="20"/>
        <v>93</v>
      </c>
      <c r="BV14" s="100">
        <f t="shared" si="34"/>
        <v>64</v>
      </c>
      <c r="BW14" s="101" t="str">
        <f t="shared" si="21"/>
        <v/>
      </c>
      <c r="BX14" s="108">
        <f t="shared" si="22"/>
        <v>8</v>
      </c>
      <c r="BY14" s="124">
        <v>4</v>
      </c>
      <c r="CA14" s="124">
        <v>5</v>
      </c>
      <c r="CC14" s="124">
        <v>6</v>
      </c>
      <c r="CE14" s="126"/>
      <c r="CG14" s="126"/>
      <c r="CI14" s="126"/>
      <c r="CJ14">
        <f>CE22</f>
        <v>4</v>
      </c>
      <c r="CK14" s="1">
        <v>7</v>
      </c>
      <c r="CL14" s="1">
        <f t="shared" si="45"/>
        <v>1</v>
      </c>
      <c r="CM14">
        <f t="shared" si="35"/>
        <v>0</v>
      </c>
      <c r="CP14" s="120">
        <v>8</v>
      </c>
      <c r="CQ14" s="30" t="e">
        <f>IF(OR($A$3="f",$A$3="DM",$A$3="dd",$A$3="f1",$A$3="f2"),#REF!,IF(OR($A$3="g",$A$3="g1",$A$3="g2",$A$3="dh"),#REF!,""))</f>
        <v>#REF!</v>
      </c>
      <c r="CR14" s="30" t="e">
        <f>IF(OR($A$3="f",$A$3="DM",$A$3="dd",$A$3="f1",$A$3="f2"),#REF!,IF(OR($A$3="g",$A$3="g1",$A$3="g2",$A$3="dh"),#REF!,""))</f>
        <v>#REF!</v>
      </c>
      <c r="CS14" s="186" t="e">
        <f>IF(OR($A$3="f",$A$3="DM",$A$3="dd",$A$3="f1",$A$3="f2"),#REF!,IF(OR($A$3="g",$A$3="g1",$A$3="g2",$A$3="dh"),#REF!,""))</f>
        <v>#REF!</v>
      </c>
      <c r="CU14" s="120">
        <v>44</v>
      </c>
      <c r="CV14" s="30" t="e">
        <f>IF(OR($A$3="f",$A$3="dm",$A$3="dd",$A$3="f1",$A$3="f2"),#REF!,IF(OR($A$3="g",$A$3="g1",$A$3="g2",$A$3="dh"),#REF!,""))</f>
        <v>#REF!</v>
      </c>
      <c r="CW14" s="30" t="e">
        <f>IF(OR($A$3="f",$A$3="dm",$A$3="dd",$A$3="f1",$A$3="f2"),#REF!,IF(OR($A$3="g",$A$3="g1",$A$3="g2",$A$3="dh"),#REF!,""))</f>
        <v>#REF!</v>
      </c>
      <c r="CX14" s="186" t="e">
        <f>IF(OR($A$3="f",$A$3="dm",$A$3="dd",$A$3="f1",$A$3="f2"),#REF!,IF(OR($A$3="g",$A$3="g1",$A$3="g2",$A$3="dh"),#REF!,""))</f>
        <v>#REF!</v>
      </c>
      <c r="CZ14" s="7">
        <v>80</v>
      </c>
      <c r="DA14" s="30" t="e">
        <f>IF(OR($A$3="f",$A$3="dd",$A$3="dm",$A$3="f1",$A$3="f2"),#REF!,IF(OR($A$3="g",$A$3="g1",$A$3="g2",$A$3="dh"),#REF!,""))</f>
        <v>#REF!</v>
      </c>
      <c r="DB14" s="30" t="e">
        <f>IF(OR($A$3="f",$A$3="dd",$A$3="dm",$A$3="f1",$A$3="f2"),#REF!,IF(OR($A$3="g",$A$3="g1",$A$3="g2",$A$3="dh"),#REF!,""))</f>
        <v>#REF!</v>
      </c>
      <c r="DC14" s="189" t="e">
        <f>IF(OR($A$3="f",$A$3="dd",$A$3="dm",$A$3="f1",$A$3="f2"),#REF!,IF(OR($A$3="g",$A$3="g1",$A$3="g2",$A$3="dh"),#REF!,""))</f>
        <v>#REF!</v>
      </c>
      <c r="DE14" s="5">
        <v>8</v>
      </c>
      <c r="DF14" s="5" t="e">
        <f t="shared" si="36"/>
        <v>#REF!</v>
      </c>
      <c r="DG14" s="182" t="s">
        <v>111</v>
      </c>
      <c r="DH14" s="183"/>
      <c r="DI14" s="184" t="s">
        <v>136</v>
      </c>
      <c r="DJ14" s="183"/>
      <c r="DK14" s="182" t="s">
        <v>141</v>
      </c>
      <c r="DL14" s="183"/>
      <c r="DO14" s="5">
        <f>IF(Y16="","",Y16)</f>
        <v>4</v>
      </c>
      <c r="DP14" s="5" t="str">
        <f t="shared" ref="DP14:DQ17" si="54">IF(AA16="","",AA16)</f>
        <v>Véronique - PRG</v>
      </c>
      <c r="DQ14" s="5" t="str">
        <f t="shared" si="54"/>
        <v>PRG</v>
      </c>
      <c r="DR14" s="5" t="e">
        <f t="shared" si="24"/>
        <v>#REF!</v>
      </c>
      <c r="DT14" s="5">
        <f>IF(AF16="","",AF16)</f>
        <v>5</v>
      </c>
      <c r="DU14" s="5" t="str">
        <f>IF(AH16="","",AH16)</f>
        <v>Citrangequat - SH.</v>
      </c>
      <c r="DV14" s="5" t="str">
        <f>IF(AG16="","",AG16)</f>
        <v>SH.</v>
      </c>
      <c r="DW14" s="5" t="e">
        <f t="shared" si="25"/>
        <v>#REF!</v>
      </c>
      <c r="DY14" s="5">
        <f t="shared" si="26"/>
        <v>6</v>
      </c>
      <c r="DZ14" s="5" t="str">
        <f t="shared" ref="DZ14:EA17" si="55">IF(AO16="","",AO16)</f>
        <v>Forsythia - SH.</v>
      </c>
      <c r="EA14" s="5" t="str">
        <f t="shared" si="55"/>
        <v>SH.</v>
      </c>
      <c r="EB14" s="5" t="e">
        <f t="shared" si="28"/>
        <v>#REF!</v>
      </c>
      <c r="EF14" s="159" t="str">
        <f>IF($A$3="","",$A23)</f>
        <v/>
      </c>
      <c r="EG14" s="110"/>
      <c r="EH14" s="115" t="str">
        <f t="shared" si="1"/>
        <v/>
      </c>
      <c r="EI14" s="41" t="str">
        <f t="shared" si="37"/>
        <v/>
      </c>
      <c r="EJ14" s="5" t="str">
        <f t="shared" si="2"/>
        <v/>
      </c>
      <c r="EK14" s="155"/>
      <c r="EL14" s="155"/>
      <c r="EM14" s="155"/>
      <c r="EN14" s="159" t="str">
        <f>IF($A$3="","",$A23)</f>
        <v/>
      </c>
      <c r="EO14" s="110"/>
      <c r="EP14" s="110" t="str">
        <f t="shared" si="4"/>
        <v/>
      </c>
      <c r="EQ14" s="41" t="str">
        <f t="shared" si="29"/>
        <v/>
      </c>
      <c r="ER14" s="5" t="str">
        <f t="shared" si="5"/>
        <v/>
      </c>
      <c r="ES14" s="155"/>
      <c r="ET14" s="155"/>
      <c r="EU14" s="155"/>
      <c r="EV14" s="159" t="str">
        <f>IF($A$3="","",$A23)</f>
        <v/>
      </c>
      <c r="EW14" s="110"/>
      <c r="EX14" s="110" t="str">
        <f t="shared" si="8"/>
        <v/>
      </c>
      <c r="EY14" s="41" t="str">
        <f t="shared" si="30"/>
        <v/>
      </c>
      <c r="EZ14" s="5" t="str">
        <f t="shared" si="9"/>
        <v/>
      </c>
      <c r="FA14" s="155"/>
      <c r="FB14" s="155"/>
    </row>
    <row r="15" spans="1:158" ht="16.5" thickTop="1" x14ac:dyDescent="0.2">
      <c r="A15" s="114" t="str">
        <f>IF(DO129="","",DO129)</f>
        <v>PRG</v>
      </c>
      <c r="B15" s="119">
        <v>9</v>
      </c>
      <c r="C15" s="80" t="s">
        <v>202</v>
      </c>
      <c r="D15" s="78" t="s">
        <v>202</v>
      </c>
      <c r="E15" s="121" t="s">
        <v>202</v>
      </c>
      <c r="F15" s="21" t="s">
        <v>202</v>
      </c>
      <c r="G15" s="135" t="s">
        <v>202</v>
      </c>
      <c r="H15" s="119">
        <v>45</v>
      </c>
      <c r="I15" s="80" t="s">
        <v>165</v>
      </c>
      <c r="J15" s="163" t="s">
        <v>88</v>
      </c>
      <c r="K15" s="20">
        <v>3</v>
      </c>
      <c r="L15" s="21" t="s">
        <v>88</v>
      </c>
      <c r="M15" s="135" t="s">
        <v>165</v>
      </c>
      <c r="N15" s="6">
        <v>81</v>
      </c>
      <c r="O15" s="80" t="s">
        <v>173</v>
      </c>
      <c r="P15" s="163" t="s">
        <v>88</v>
      </c>
      <c r="Q15" s="20">
        <v>3</v>
      </c>
      <c r="R15" s="21" t="s">
        <v>88</v>
      </c>
      <c r="S15" s="135" t="s">
        <v>173</v>
      </c>
      <c r="U15" s="1">
        <f t="shared" si="11"/>
        <v>0</v>
      </c>
      <c r="V15" s="1">
        <f t="shared" si="12"/>
        <v>1</v>
      </c>
      <c r="W15" s="1">
        <f t="shared" si="13"/>
        <v>1</v>
      </c>
      <c r="X15" s="1"/>
      <c r="Y15" s="40" t="str">
        <f t="shared" si="14"/>
        <v>N°J</v>
      </c>
      <c r="Z15" s="73"/>
      <c r="AA15" s="41" t="s">
        <v>20</v>
      </c>
      <c r="AB15" s="42" t="s">
        <v>7</v>
      </c>
      <c r="AC15" s="141" t="s">
        <v>21</v>
      </c>
      <c r="AF15" s="40" t="str">
        <f t="shared" si="15"/>
        <v>N°J</v>
      </c>
      <c r="AG15" s="73"/>
      <c r="AH15" s="41" t="s">
        <v>20</v>
      </c>
      <c r="AI15" s="42" t="s">
        <v>7</v>
      </c>
      <c r="AJ15" s="141" t="s">
        <v>21</v>
      </c>
      <c r="AL15" s="156"/>
      <c r="AM15" s="40" t="str">
        <f t="shared" si="16"/>
        <v>N°J</v>
      </c>
      <c r="AN15" s="73"/>
      <c r="AO15" s="41" t="s">
        <v>20</v>
      </c>
      <c r="AP15" s="42" t="s">
        <v>7</v>
      </c>
      <c r="AQ15" s="141" t="s">
        <v>21</v>
      </c>
      <c r="AX15" s="62"/>
      <c r="AY15" s="52">
        <f>IF(AF11="","",AF11)</f>
        <v>73</v>
      </c>
      <c r="AZ15" s="131" t="str">
        <f t="shared" si="49"/>
        <v/>
      </c>
      <c r="BA15" s="131" t="str">
        <f t="shared" si="50"/>
        <v/>
      </c>
      <c r="BB15" s="131" t="str">
        <f t="shared" si="38"/>
        <v>Aporocactus</v>
      </c>
      <c r="BC15" s="131" t="str">
        <f t="shared" si="51"/>
        <v>Aporocactus</v>
      </c>
      <c r="BD15" s="69">
        <f t="shared" si="39"/>
        <v>73</v>
      </c>
      <c r="BE15" s="69">
        <f t="shared" si="52"/>
        <v>1</v>
      </c>
      <c r="BF15" s="1">
        <f t="shared" si="40"/>
        <v>30</v>
      </c>
      <c r="BG15" s="1">
        <f t="shared" si="41"/>
        <v>73</v>
      </c>
      <c r="BH15" s="1">
        <f t="shared" si="42"/>
        <v>1</v>
      </c>
      <c r="BI15" s="1">
        <v>7</v>
      </c>
      <c r="BJ15">
        <f t="shared" si="43"/>
        <v>1</v>
      </c>
      <c r="BK15">
        <f t="shared" si="53"/>
        <v>1</v>
      </c>
      <c r="BM15" s="99">
        <v>9</v>
      </c>
      <c r="BN15" s="99">
        <f t="shared" si="17"/>
        <v>9</v>
      </c>
      <c r="BO15" s="108">
        <f t="shared" si="18"/>
        <v>9</v>
      </c>
      <c r="BP15" s="100">
        <f t="shared" si="31"/>
        <v>23</v>
      </c>
      <c r="BQ15" s="101">
        <f t="shared" si="19"/>
        <v>51</v>
      </c>
      <c r="BR15" s="100">
        <f t="shared" si="32"/>
        <v>37</v>
      </c>
      <c r="BS15" s="101">
        <f t="shared" si="19"/>
        <v>80</v>
      </c>
      <c r="BT15" s="100">
        <f t="shared" si="33"/>
        <v>51</v>
      </c>
      <c r="BU15" s="101">
        <f t="shared" si="20"/>
        <v>94</v>
      </c>
      <c r="BV15" s="100">
        <f t="shared" si="34"/>
        <v>65</v>
      </c>
      <c r="BW15" s="101" t="str">
        <f t="shared" si="21"/>
        <v/>
      </c>
      <c r="BX15" s="108">
        <f t="shared" si="22"/>
        <v>37</v>
      </c>
      <c r="BY15" s="40" t="s">
        <v>37</v>
      </c>
      <c r="CA15" s="40" t="s">
        <v>37</v>
      </c>
      <c r="CC15" s="40" t="s">
        <v>37</v>
      </c>
      <c r="CE15" s="129">
        <f>SUM(CE16:CE19)</f>
        <v>4</v>
      </c>
      <c r="CG15" s="129">
        <f>SUM(CG16:CG19)</f>
        <v>4</v>
      </c>
      <c r="CI15" s="129">
        <f>SUM(CI16:CI19)</f>
        <v>4</v>
      </c>
      <c r="CJ15">
        <f>CG22</f>
        <v>4</v>
      </c>
      <c r="CK15" s="1">
        <v>8</v>
      </c>
      <c r="CL15" s="1">
        <f t="shared" si="45"/>
        <v>1</v>
      </c>
      <c r="CM15">
        <f t="shared" si="35"/>
        <v>0</v>
      </c>
      <c r="CP15" s="119">
        <v>9</v>
      </c>
      <c r="CQ15" s="30" t="e">
        <f>IF(OR($A$3="f",$A$3="DM",$A$3="dd",$A$3="f1",$A$3="f2"),#REF!,IF(OR($A$3="g",$A$3="g1",$A$3="g2",$A$3="dh"),#REF!,""))</f>
        <v>#REF!</v>
      </c>
      <c r="CR15" s="30" t="e">
        <f>IF(OR($A$3="f",$A$3="DM",$A$3="dd",$A$3="f1",$A$3="f2"),#REF!,IF(OR($A$3="g",$A$3="g1",$A$3="g2",$A$3="dh"),#REF!,""))</f>
        <v>#REF!</v>
      </c>
      <c r="CS15" s="186" t="e">
        <f>IF(OR($A$3="f",$A$3="DM",$A$3="dd",$A$3="f1",$A$3="f2"),#REF!,IF(OR($A$3="g",$A$3="g1",$A$3="g2",$A$3="dh"),#REF!,""))</f>
        <v>#REF!</v>
      </c>
      <c r="CU15" s="119">
        <v>45</v>
      </c>
      <c r="CV15" s="30" t="e">
        <f>IF(OR($A$3="f",$A$3="dm",$A$3="dd",$A$3="f1",$A$3="f2"),#REF!,IF(OR($A$3="g",$A$3="g1",$A$3="g2",$A$3="dh"),#REF!,""))</f>
        <v>#REF!</v>
      </c>
      <c r="CW15" s="30" t="e">
        <f>IF(OR($A$3="f",$A$3="dm",$A$3="dd",$A$3="f1",$A$3="f2"),#REF!,IF(OR($A$3="g",$A$3="g1",$A$3="g2",$A$3="dh"),#REF!,""))</f>
        <v>#REF!</v>
      </c>
      <c r="CX15" s="186" t="e">
        <f>IF(OR($A$3="f",$A$3="dm",$A$3="dd",$A$3="f1",$A$3="f2"),#REF!,IF(OR($A$3="g",$A$3="g1",$A$3="g2",$A$3="dh"),#REF!,""))</f>
        <v>#REF!</v>
      </c>
      <c r="CZ15" s="6">
        <v>81</v>
      </c>
      <c r="DA15" s="30" t="e">
        <f>IF(OR($A$3="f",$A$3="dd",$A$3="dm",$A$3="f1",$A$3="f2"),#REF!,IF(OR($A$3="g",$A$3="g1",$A$3="g2",$A$3="dh"),#REF!,""))</f>
        <v>#REF!</v>
      </c>
      <c r="DB15" s="30" t="e">
        <f>IF(OR($A$3="f",$A$3="dd",$A$3="dm",$A$3="f1",$A$3="f2"),#REF!,IF(OR($A$3="g",$A$3="g1",$A$3="g2",$A$3="dh"),#REF!,""))</f>
        <v>#REF!</v>
      </c>
      <c r="DC15" s="189" t="e">
        <f>IF(OR($A$3="f",$A$3="dd",$A$3="dm",$A$3="f1",$A$3="f2"),#REF!,IF(OR($A$3="g",$A$3="g1",$A$3="g2",$A$3="dh"),#REF!,""))</f>
        <v>#REF!</v>
      </c>
      <c r="DE15" s="5">
        <v>9</v>
      </c>
      <c r="DF15" s="5" t="e">
        <f t="shared" si="36"/>
        <v>#REF!</v>
      </c>
      <c r="DG15" s="179"/>
      <c r="DH15" s="141" t="s">
        <v>21</v>
      </c>
      <c r="DI15" s="177"/>
      <c r="DJ15" s="141" t="s">
        <v>21</v>
      </c>
      <c r="DK15" s="177"/>
      <c r="DL15" s="141" t="s">
        <v>21</v>
      </c>
      <c r="DO15" s="5">
        <f>IF(Y17="","",Y17)</f>
        <v>46</v>
      </c>
      <c r="DP15" s="5" t="str">
        <f t="shared" si="54"/>
        <v>Agapanthe - FER</v>
      </c>
      <c r="DQ15" s="5" t="str">
        <f t="shared" si="54"/>
        <v>FER</v>
      </c>
      <c r="DR15" s="5" t="e">
        <f t="shared" si="24"/>
        <v>#REF!</v>
      </c>
      <c r="DT15" s="5">
        <f>IF(AF17="","",AF17)</f>
        <v>47</v>
      </c>
      <c r="DU15" s="5" t="str">
        <f>IF(AH17="","",AH17)</f>
        <v>Arum - HOT</v>
      </c>
      <c r="DV15" s="5" t="str">
        <f>IF(AG17="","",AG17)</f>
        <v>HOT</v>
      </c>
      <c r="DW15" s="5" t="e">
        <f t="shared" si="25"/>
        <v>#REF!</v>
      </c>
      <c r="DY15" s="5">
        <f t="shared" si="26"/>
        <v>48</v>
      </c>
      <c r="DZ15" s="5" t="str">
        <f t="shared" si="55"/>
        <v>Lysimaque - PRG</v>
      </c>
      <c r="EA15" s="5" t="str">
        <f t="shared" si="55"/>
        <v>PRG</v>
      </c>
      <c r="EB15" s="5" t="e">
        <f t="shared" si="28"/>
        <v>#REF!</v>
      </c>
      <c r="EF15" s="159" t="str">
        <f>IF($A$3="","",$A25)</f>
        <v/>
      </c>
      <c r="EG15" s="110"/>
      <c r="EH15" s="115" t="str">
        <f t="shared" si="1"/>
        <v/>
      </c>
      <c r="EI15" s="41" t="str">
        <f t="shared" si="37"/>
        <v/>
      </c>
      <c r="EJ15" s="5" t="str">
        <f t="shared" si="2"/>
        <v/>
      </c>
      <c r="EK15" s="155"/>
      <c r="EL15" s="155"/>
      <c r="EM15" s="155"/>
      <c r="EN15" s="159" t="str">
        <f>IF($A$3="","",$A25)</f>
        <v/>
      </c>
      <c r="EO15" s="110"/>
      <c r="EP15" s="110" t="str">
        <f t="shared" si="4"/>
        <v/>
      </c>
      <c r="EQ15" s="41" t="str">
        <f t="shared" si="29"/>
        <v/>
      </c>
      <c r="ER15" s="5" t="str">
        <f t="shared" si="5"/>
        <v/>
      </c>
      <c r="ES15" s="155"/>
      <c r="ET15" s="155"/>
      <c r="EU15" s="155"/>
      <c r="EV15" s="159" t="str">
        <f>IF($A$3="","",$A25)</f>
        <v/>
      </c>
      <c r="EW15" s="110"/>
      <c r="EX15" s="110" t="str">
        <f t="shared" si="8"/>
        <v/>
      </c>
      <c r="EY15" s="41" t="str">
        <f t="shared" si="30"/>
        <v/>
      </c>
      <c r="EZ15" s="5" t="str">
        <f t="shared" si="9"/>
        <v/>
      </c>
      <c r="FA15" s="155"/>
      <c r="FB15" s="155"/>
    </row>
    <row r="16" spans="1:158" ht="15.75" thickBot="1" x14ac:dyDescent="0.25">
      <c r="A16" s="113">
        <f>IF(A15="","",HLOOKUP(A15,$DP$119:$EP$123,5))</f>
        <v>9</v>
      </c>
      <c r="B16" s="120">
        <v>10</v>
      </c>
      <c r="C16" s="80" t="s">
        <v>202</v>
      </c>
      <c r="D16" s="78" t="s">
        <v>202</v>
      </c>
      <c r="E16" s="121" t="s">
        <v>202</v>
      </c>
      <c r="F16" s="21" t="s">
        <v>202</v>
      </c>
      <c r="G16" s="135" t="s">
        <v>202</v>
      </c>
      <c r="H16" s="120">
        <v>46</v>
      </c>
      <c r="I16" s="80" t="s">
        <v>159</v>
      </c>
      <c r="J16" s="163" t="s">
        <v>88</v>
      </c>
      <c r="K16" s="20">
        <v>3</v>
      </c>
      <c r="L16" s="21" t="s">
        <v>88</v>
      </c>
      <c r="M16" s="135" t="s">
        <v>159</v>
      </c>
      <c r="N16" s="7">
        <v>82</v>
      </c>
      <c r="O16" s="80" t="s">
        <v>163</v>
      </c>
      <c r="P16" s="163" t="s">
        <v>88</v>
      </c>
      <c r="Q16" s="20">
        <v>3</v>
      </c>
      <c r="R16" s="21" t="s">
        <v>88</v>
      </c>
      <c r="S16" s="135" t="s">
        <v>163</v>
      </c>
      <c r="U16" s="1">
        <f t="shared" si="11"/>
        <v>0</v>
      </c>
      <c r="V16" s="1">
        <f t="shared" si="12"/>
        <v>1</v>
      </c>
      <c r="W16" s="1">
        <f t="shared" si="13"/>
        <v>1</v>
      </c>
      <c r="X16" s="37" t="str">
        <f>IF(OR(LEN(AC16)&gt;1,AC16=""),"",AC16)</f>
        <v/>
      </c>
      <c r="Y16" s="53">
        <f t="shared" si="14"/>
        <v>4</v>
      </c>
      <c r="Z16" s="74" t="str">
        <f>IF(AA16="","",RIGHT(AA16,3))</f>
        <v>PRG</v>
      </c>
      <c r="AA16" s="44" t="str">
        <f>IF(Y16="","",VLOOKUP(Y16,$B$125:$C$292,2))</f>
        <v>Véronique - PRG</v>
      </c>
      <c r="AB16" s="38" t="str">
        <f>IF(AA16="","",RIGHT(AA16,3))</f>
        <v>PRG</v>
      </c>
      <c r="AC16" s="160" t="str">
        <f>IF($EL25="","",$EL25)</f>
        <v>BEL</v>
      </c>
      <c r="AE16" s="37" t="str">
        <f>IF(OR(LEN(AJ16)&gt;1,AJ16=""),"",AJ16)</f>
        <v/>
      </c>
      <c r="AF16" s="53">
        <f t="shared" si="15"/>
        <v>5</v>
      </c>
      <c r="AG16" s="74" t="str">
        <f>IF(AH16="","",RIGHT(AH16,3))</f>
        <v>SH.</v>
      </c>
      <c r="AH16" s="44" t="str">
        <f>IF(AF16="","",VLOOKUP(AF16,$B$125:$C$292,2))</f>
        <v>Citrangequat - SH.</v>
      </c>
      <c r="AI16" s="38" t="str">
        <f>IF(AH16="","",RIGHT(AH16,3))</f>
        <v>SH.</v>
      </c>
      <c r="AJ16" s="160" t="str">
        <f>IF($ET25="","",$ET25)</f>
        <v>BEL</v>
      </c>
      <c r="AL16" s="37" t="str">
        <f>IF(OR(LEN(AQ16)&gt;1,AQ16=""),"",AQ16)</f>
        <v/>
      </c>
      <c r="AM16" s="53">
        <f t="shared" si="16"/>
        <v>6</v>
      </c>
      <c r="AN16" s="74" t="str">
        <f>IF(AO16="","",RIGHT(AO16,3))</f>
        <v>SH.</v>
      </c>
      <c r="AO16" s="44" t="str">
        <f>IF(AM16="","",VLOOKUP(AM16,$B$125:$C$292,2))</f>
        <v>Forsythia - SH.</v>
      </c>
      <c r="AP16" s="38" t="str">
        <f>IF(AO16="","",RIGHT(AO16,3))</f>
        <v>SH.</v>
      </c>
      <c r="AQ16" s="160" t="str">
        <f>IF($FB25="","",$FB25)</f>
        <v>BEL</v>
      </c>
      <c r="AR16">
        <f>IF(X16="",0,1)</f>
        <v>0</v>
      </c>
      <c r="AS16" s="1">
        <v>1</v>
      </c>
      <c r="AT16" s="1">
        <f>IF(Y16="","",IF(X16=1,Y16,IF(X17=1,Y17,IF(X18=1,Y18,Y19))))</f>
        <v>89</v>
      </c>
      <c r="AU16" s="1">
        <f>IF(AF16="","",IF(AE16=1,AF16,IF(AE17=1,AF17,IF(AE18=1,AF18,AF19))))</f>
        <v>90</v>
      </c>
      <c r="AV16" s="1">
        <f>IF(AM16="","",IF(AL16=1,AM16,IF(AL17=1,AM17,IF(AL18=1,AM18,AM19))))</f>
        <v>91</v>
      </c>
      <c r="AX16" s="63"/>
      <c r="AY16" s="64">
        <f>IF(AF12="","",AF12)</f>
        <v>87</v>
      </c>
      <c r="AZ16" s="133" t="str">
        <f t="shared" si="49"/>
        <v/>
      </c>
      <c r="BA16" s="132" t="str">
        <f t="shared" si="50"/>
        <v/>
      </c>
      <c r="BB16" s="132" t="str">
        <f t="shared" si="38"/>
        <v>Cyprès</v>
      </c>
      <c r="BC16" s="132" t="str">
        <f t="shared" si="51"/>
        <v>Cyprès</v>
      </c>
      <c r="BD16" s="84">
        <f t="shared" si="39"/>
        <v>87</v>
      </c>
      <c r="BE16" s="84">
        <f t="shared" si="52"/>
        <v>1</v>
      </c>
      <c r="BF16" s="84">
        <f t="shared" si="40"/>
        <v>44</v>
      </c>
      <c r="BG16" s="84">
        <f t="shared" si="41"/>
        <v>87</v>
      </c>
      <c r="BH16" s="84">
        <f t="shared" si="42"/>
        <v>1</v>
      </c>
      <c r="BI16" s="84">
        <v>8</v>
      </c>
      <c r="BJ16" s="82">
        <f t="shared" si="43"/>
        <v>1</v>
      </c>
      <c r="BK16">
        <f t="shared" si="53"/>
        <v>1</v>
      </c>
      <c r="BM16" s="99">
        <v>10</v>
      </c>
      <c r="BN16" s="99">
        <f t="shared" si="17"/>
        <v>10</v>
      </c>
      <c r="BO16" s="108">
        <f t="shared" si="18"/>
        <v>10</v>
      </c>
      <c r="BP16" s="100">
        <f t="shared" si="31"/>
        <v>24</v>
      </c>
      <c r="BQ16" s="101">
        <f t="shared" si="19"/>
        <v>52</v>
      </c>
      <c r="BR16" s="100">
        <f t="shared" si="32"/>
        <v>38</v>
      </c>
      <c r="BS16" s="101">
        <f t="shared" si="19"/>
        <v>81</v>
      </c>
      <c r="BT16" s="100">
        <f t="shared" si="33"/>
        <v>52</v>
      </c>
      <c r="BU16" s="101">
        <f t="shared" si="20"/>
        <v>95</v>
      </c>
      <c r="BV16" s="100">
        <f t="shared" si="34"/>
        <v>66</v>
      </c>
      <c r="BW16" s="101" t="str">
        <f t="shared" si="21"/>
        <v/>
      </c>
      <c r="BX16" s="108">
        <f t="shared" si="22"/>
        <v>38</v>
      </c>
      <c r="BY16" s="53">
        <f>IF($BX$10="","",$BX$10)</f>
        <v>4</v>
      </c>
      <c r="CA16" s="53">
        <f>IF($BX$11="","",$BX$11)</f>
        <v>5</v>
      </c>
      <c r="CC16" s="53">
        <f>IF($BX$12="","",$BX$12)</f>
        <v>6</v>
      </c>
      <c r="CE16" s="53">
        <f>IF(BY16="",0,1)</f>
        <v>1</v>
      </c>
      <c r="CG16" s="53">
        <f>IF(CA16="",0,1)</f>
        <v>1</v>
      </c>
      <c r="CI16" s="53">
        <f>IF(CC16="",0,1)</f>
        <v>1</v>
      </c>
      <c r="CJ16">
        <f>CI22</f>
        <v>4</v>
      </c>
      <c r="CK16" s="1">
        <v>9</v>
      </c>
      <c r="CL16" s="1">
        <f t="shared" si="45"/>
        <v>1</v>
      </c>
      <c r="CM16">
        <f t="shared" si="35"/>
        <v>0</v>
      </c>
      <c r="CP16" s="120">
        <v>10</v>
      </c>
      <c r="CQ16" s="30" t="e">
        <f>IF(OR($A$3="f",$A$3="DM",$A$3="dd",$A$3="f1",$A$3="f2"),#REF!,IF(OR($A$3="g",$A$3="g1",$A$3="g2",$A$3="dh"),#REF!,""))</f>
        <v>#REF!</v>
      </c>
      <c r="CR16" s="30" t="e">
        <f>IF(OR($A$3="f",$A$3="DM",$A$3="dd",$A$3="f1",$A$3="f2"),#REF!,IF(OR($A$3="g",$A$3="g1",$A$3="g2",$A$3="dh"),#REF!,""))</f>
        <v>#REF!</v>
      </c>
      <c r="CS16" s="186" t="e">
        <f>IF(OR($A$3="f",$A$3="DM",$A$3="dd",$A$3="f1",$A$3="f2"),#REF!,IF(OR($A$3="g",$A$3="g1",$A$3="g2",$A$3="dh"),#REF!,""))</f>
        <v>#REF!</v>
      </c>
      <c r="CU16" s="120">
        <v>46</v>
      </c>
      <c r="CV16" s="30" t="e">
        <f>IF(OR($A$3="f",$A$3="dm",$A$3="dd",$A$3="f1",$A$3="f2"),#REF!,IF(OR($A$3="g",$A$3="g1",$A$3="g2",$A$3="dh"),#REF!,""))</f>
        <v>#REF!</v>
      </c>
      <c r="CW16" s="30" t="e">
        <f>IF(OR($A$3="f",$A$3="dm",$A$3="dd",$A$3="f1",$A$3="f2"),#REF!,IF(OR($A$3="g",$A$3="g1",$A$3="g2",$A$3="dh"),#REF!,""))</f>
        <v>#REF!</v>
      </c>
      <c r="CX16" s="186" t="e">
        <f>IF(OR($A$3="f",$A$3="dm",$A$3="dd",$A$3="f1",$A$3="f2"),#REF!,IF(OR($A$3="g",$A$3="g1",$A$3="g2",$A$3="dh"),#REF!,""))</f>
        <v>#REF!</v>
      </c>
      <c r="CZ16" s="7">
        <v>82</v>
      </c>
      <c r="DA16" s="30" t="e">
        <f>IF(OR($A$3="f",$A$3="dd",$A$3="dm",$A$3="f1",$A$3="f2"),#REF!,IF(OR($A$3="g",$A$3="g1",$A$3="g2",$A$3="dh"),#REF!,""))</f>
        <v>#REF!</v>
      </c>
      <c r="DB16" s="30" t="e">
        <f>IF(OR($A$3="f",$A$3="dd",$A$3="dm",$A$3="f1",$A$3="f2"),#REF!,IF(OR($A$3="g",$A$3="g1",$A$3="g2",$A$3="dh"),#REF!,""))</f>
        <v>#REF!</v>
      </c>
      <c r="DC16" s="189" t="e">
        <f>IF(OR($A$3="f",$A$3="dd",$A$3="dm",$A$3="f1",$A$3="f2"),#REF!,IF(OR($A$3="g",$A$3="g1",$A$3="g2",$A$3="dh"),#REF!,""))</f>
        <v>#REF!</v>
      </c>
      <c r="DE16" s="5">
        <v>10</v>
      </c>
      <c r="DF16" s="5" t="e">
        <f t="shared" si="36"/>
        <v>#REF!</v>
      </c>
      <c r="DG16" s="176"/>
      <c r="DH16" s="160" t="str">
        <f>IF($EL25="","",$EL25)</f>
        <v>BEL</v>
      </c>
      <c r="DI16" s="178"/>
      <c r="DJ16" s="160" t="str">
        <f>IF($ET25="","",$ET25)</f>
        <v>BEL</v>
      </c>
      <c r="DK16" s="178"/>
      <c r="DL16" s="160" t="str">
        <f>IF($FB25="","",$FB25)</f>
        <v>BEL</v>
      </c>
      <c r="DO16" s="5">
        <f>IF(Y18="","",Y18)</f>
        <v>75</v>
      </c>
      <c r="DP16" s="5" t="str">
        <f t="shared" si="54"/>
        <v>Acerola - CAU</v>
      </c>
      <c r="DQ16" s="5" t="str">
        <f t="shared" si="54"/>
        <v>CAU</v>
      </c>
      <c r="DR16" s="5" t="e">
        <f t="shared" si="24"/>
        <v>#REF!</v>
      </c>
      <c r="DT16" s="5">
        <f>IF(AF18="","",AF18)</f>
        <v>76</v>
      </c>
      <c r="DU16" s="5" t="str">
        <f>IF(AH18="","",AH18)</f>
        <v>Cactus - CAU</v>
      </c>
      <c r="DV16" s="5" t="str">
        <f>IF(AG18="","",AG18)</f>
        <v>CAU</v>
      </c>
      <c r="DW16" s="5" t="e">
        <f t="shared" si="25"/>
        <v>#REF!</v>
      </c>
      <c r="DY16" s="5">
        <f t="shared" si="26"/>
        <v>77</v>
      </c>
      <c r="DZ16" s="5" t="str">
        <f t="shared" si="55"/>
        <v>Aulne - FER</v>
      </c>
      <c r="EA16" s="5" t="str">
        <f t="shared" si="55"/>
        <v>FER</v>
      </c>
      <c r="EB16" s="5" t="e">
        <f t="shared" si="28"/>
        <v>#REF!</v>
      </c>
      <c r="EF16" s="159" t="str">
        <f>IF($A$3="","",$A27)</f>
        <v/>
      </c>
      <c r="EG16" s="110"/>
      <c r="EH16" s="115" t="str">
        <f t="shared" si="1"/>
        <v/>
      </c>
      <c r="EI16" s="41" t="str">
        <f t="shared" si="37"/>
        <v/>
      </c>
      <c r="EJ16" s="5" t="str">
        <f t="shared" si="2"/>
        <v/>
      </c>
      <c r="EK16" s="155"/>
      <c r="EL16" s="155"/>
      <c r="EM16" s="155"/>
      <c r="EN16" s="159" t="str">
        <f>IF($A$3="","",$A27)</f>
        <v/>
      </c>
      <c r="EO16" s="110"/>
      <c r="EP16" s="110" t="str">
        <f t="shared" si="4"/>
        <v/>
      </c>
      <c r="EQ16" s="41" t="str">
        <f t="shared" si="29"/>
        <v/>
      </c>
      <c r="ER16" s="5" t="str">
        <f t="shared" si="5"/>
        <v/>
      </c>
      <c r="ES16" s="155"/>
      <c r="ET16" s="155"/>
      <c r="EU16" s="155"/>
      <c r="EV16" s="159" t="str">
        <f>IF($A$3="","",$A27)</f>
        <v/>
      </c>
      <c r="EW16" s="110"/>
      <c r="EX16" s="110" t="str">
        <f t="shared" si="8"/>
        <v/>
      </c>
      <c r="EY16" s="41" t="str">
        <f t="shared" si="30"/>
        <v/>
      </c>
      <c r="EZ16" s="5" t="str">
        <f t="shared" si="9"/>
        <v/>
      </c>
      <c r="FA16" s="155"/>
      <c r="FB16" s="155"/>
    </row>
    <row r="17" spans="1:158" ht="15.75" thickTop="1" x14ac:dyDescent="0.2">
      <c r="A17" s="114" t="str">
        <f>IF(DO130="","",DO130)</f>
        <v>SH.</v>
      </c>
      <c r="B17" s="119">
        <v>11</v>
      </c>
      <c r="C17" s="80" t="s">
        <v>202</v>
      </c>
      <c r="D17" s="78" t="s">
        <v>202</v>
      </c>
      <c r="E17" s="121" t="s">
        <v>202</v>
      </c>
      <c r="F17" s="21" t="s">
        <v>202</v>
      </c>
      <c r="G17" s="135" t="s">
        <v>202</v>
      </c>
      <c r="H17" s="119">
        <v>47</v>
      </c>
      <c r="I17" s="80" t="s">
        <v>160</v>
      </c>
      <c r="J17" s="163" t="s">
        <v>86</v>
      </c>
      <c r="K17" s="20">
        <v>3</v>
      </c>
      <c r="L17" s="21" t="s">
        <v>86</v>
      </c>
      <c r="M17" s="135" t="s">
        <v>160</v>
      </c>
      <c r="N17" s="6">
        <v>83</v>
      </c>
      <c r="O17" s="80" t="s">
        <v>174</v>
      </c>
      <c r="P17" s="163" t="s">
        <v>88</v>
      </c>
      <c r="Q17" s="20">
        <v>3</v>
      </c>
      <c r="R17" s="21" t="s">
        <v>88</v>
      </c>
      <c r="S17" s="135" t="s">
        <v>174</v>
      </c>
      <c r="U17" s="1">
        <f t="shared" si="11"/>
        <v>0</v>
      </c>
      <c r="V17" s="1">
        <f t="shared" si="12"/>
        <v>1</v>
      </c>
      <c r="W17" s="1">
        <f t="shared" si="13"/>
        <v>1</v>
      </c>
      <c r="X17" s="37" t="str">
        <f t="shared" ref="X17:X19" si="56">IF(OR(LEN(AC17)&gt;1,AC17=""),"",AC17)</f>
        <v/>
      </c>
      <c r="Y17" s="53">
        <f t="shared" si="14"/>
        <v>46</v>
      </c>
      <c r="Z17" s="74" t="str">
        <f>IF(AA17="","",RIGHT(AA17,3))</f>
        <v>FER</v>
      </c>
      <c r="AA17" s="44" t="str">
        <f>IF(Y17="","",VLOOKUP(Y17,$B$125:$C$292,2))</f>
        <v>Agapanthe - FER</v>
      </c>
      <c r="AB17" s="38" t="str">
        <f>IF(AA17="","",RIGHT(AA17,3))</f>
        <v>FER</v>
      </c>
      <c r="AC17" s="160" t="str">
        <f>IF($EL26="","",$EL26)</f>
        <v>HOT</v>
      </c>
      <c r="AE17" s="37" t="str">
        <f t="shared" ref="AE17:AE19" si="57">IF(OR(LEN(AJ17)&gt;1,AJ17=""),"",AJ17)</f>
        <v/>
      </c>
      <c r="AF17" s="53">
        <f t="shared" si="15"/>
        <v>47</v>
      </c>
      <c r="AG17" s="74" t="str">
        <f>IF(AH17="","",RIGHT(AH17,3))</f>
        <v>HOT</v>
      </c>
      <c r="AH17" s="44" t="str">
        <f>IF(AF17="","",VLOOKUP(AF17,$B$125:$C$292,2))</f>
        <v>Arum - HOT</v>
      </c>
      <c r="AI17" s="38" t="str">
        <f>IF(AH17="","",RIGHT(AH17,3))</f>
        <v>HOT</v>
      </c>
      <c r="AJ17" s="160" t="str">
        <f>IF($ET26="","",$ET26)</f>
        <v>FER</v>
      </c>
      <c r="AL17" s="37" t="str">
        <f t="shared" ref="AL17:AL19" si="58">IF(OR(LEN(AQ17)&gt;1,AQ17=""),"",AQ17)</f>
        <v/>
      </c>
      <c r="AM17" s="53">
        <f t="shared" si="16"/>
        <v>48</v>
      </c>
      <c r="AN17" s="74" t="str">
        <f>IF(AO17="","",RIGHT(AO17,3))</f>
        <v>PRG</v>
      </c>
      <c r="AO17" s="44" t="str">
        <f>IF(AM17="","",VLOOKUP(AM17,$B$125:$C$292,2))</f>
        <v>Lysimaque - PRG</v>
      </c>
      <c r="AP17" s="38" t="str">
        <f>IF(AO17="","",RIGHT(AO17,3))</f>
        <v>PRG</v>
      </c>
      <c r="AQ17" s="160" t="str">
        <f>IF($FB26="","",$FB26)</f>
        <v>CAU</v>
      </c>
      <c r="AR17">
        <f>IF(AE16="",0,1)</f>
        <v>0</v>
      </c>
      <c r="AS17" s="1">
        <v>2</v>
      </c>
      <c r="AT17" s="1" t="str">
        <f>IF(X16="","",IF(X16=2,Y16,IF(X17=2,Y17,IF(X18=2,Y18,Y19))))</f>
        <v/>
      </c>
      <c r="AU17" s="1" t="str">
        <f>IF(AE16="","",IF(AE16=2,AF16,IF(AE17=2,AF17,IF(AE18=2,AF18,AF19))))</f>
        <v/>
      </c>
      <c r="AV17" s="1" t="str">
        <f>IF(AL16="","",IF(AL16=2,AM16,IF(AL17=2,AM17,IF(AL18=2,AM18,AM19))))</f>
        <v/>
      </c>
      <c r="AX17" s="60" t="s">
        <v>16</v>
      </c>
      <c r="AY17" s="61">
        <f>IF(AM9="","",AM9)</f>
        <v>3</v>
      </c>
      <c r="AZ17" s="131" t="str">
        <f t="shared" si="49"/>
        <v>Aucuba</v>
      </c>
      <c r="BA17" s="131" t="str">
        <f t="shared" si="50"/>
        <v/>
      </c>
      <c r="BB17" s="131" t="str">
        <f t="shared" si="38"/>
        <v/>
      </c>
      <c r="BC17" s="131" t="str">
        <f t="shared" si="51"/>
        <v>Aucuba</v>
      </c>
      <c r="BD17" s="69">
        <f t="shared" si="39"/>
        <v>3</v>
      </c>
      <c r="BE17" s="69">
        <f t="shared" si="52"/>
        <v>1</v>
      </c>
      <c r="BF17" s="1">
        <f t="shared" si="40"/>
        <v>3</v>
      </c>
      <c r="BG17" s="1">
        <f t="shared" si="41"/>
        <v>3</v>
      </c>
      <c r="BH17" s="1">
        <f t="shared" si="42"/>
        <v>1</v>
      </c>
      <c r="BI17" s="1">
        <v>9</v>
      </c>
      <c r="BJ17">
        <f t="shared" si="43"/>
        <v>37</v>
      </c>
      <c r="BK17">
        <f t="shared" si="53"/>
        <v>1</v>
      </c>
      <c r="BM17" s="99">
        <v>11</v>
      </c>
      <c r="BN17" s="99">
        <f t="shared" si="17"/>
        <v>11</v>
      </c>
      <c r="BO17" s="108">
        <f t="shared" si="18"/>
        <v>11</v>
      </c>
      <c r="BP17" s="100">
        <f t="shared" si="31"/>
        <v>25</v>
      </c>
      <c r="BQ17" s="101">
        <f t="shared" si="19"/>
        <v>53</v>
      </c>
      <c r="BR17" s="100">
        <f t="shared" si="32"/>
        <v>39</v>
      </c>
      <c r="BS17" s="101">
        <f t="shared" si="19"/>
        <v>82</v>
      </c>
      <c r="BT17" s="100">
        <f t="shared" si="33"/>
        <v>53</v>
      </c>
      <c r="BU17" s="101">
        <f t="shared" si="20"/>
        <v>96</v>
      </c>
      <c r="BV17" s="100">
        <f t="shared" si="34"/>
        <v>67</v>
      </c>
      <c r="BW17" s="101" t="str">
        <f t="shared" si="21"/>
        <v/>
      </c>
      <c r="BX17" s="108">
        <f t="shared" si="22"/>
        <v>39</v>
      </c>
      <c r="BY17" s="53">
        <f>IF($BQ$10="","",$BQ$10)</f>
        <v>46</v>
      </c>
      <c r="CA17" s="53">
        <f>IF($BQ$11="","",$BQ$11)</f>
        <v>47</v>
      </c>
      <c r="CC17" s="53">
        <f>IF($BQ$12="","",$BQ$12)</f>
        <v>48</v>
      </c>
      <c r="CE17" s="53">
        <f>IF(BY17="",0,1)</f>
        <v>1</v>
      </c>
      <c r="CG17" s="53">
        <f>IF(CA17="",0,1)</f>
        <v>1</v>
      </c>
      <c r="CI17" s="53">
        <f>IF(CC17="",0,1)</f>
        <v>1</v>
      </c>
      <c r="CJ17">
        <f>CE29</f>
        <v>4</v>
      </c>
      <c r="CK17" s="1">
        <v>10</v>
      </c>
      <c r="CL17" s="1">
        <f t="shared" si="45"/>
        <v>1</v>
      </c>
      <c r="CM17">
        <f t="shared" si="35"/>
        <v>0</v>
      </c>
      <c r="CP17" s="119">
        <v>11</v>
      </c>
      <c r="CQ17" s="30" t="e">
        <f>IF(OR($A$3="f",$A$3="DM",$A$3="dd",$A$3="f1",$A$3="f2"),#REF!,IF(OR($A$3="g",$A$3="g1",$A$3="g2",$A$3="dh"),#REF!,""))</f>
        <v>#REF!</v>
      </c>
      <c r="CR17" s="30" t="e">
        <f>IF(OR($A$3="f",$A$3="DM",$A$3="dd",$A$3="f1",$A$3="f2"),#REF!,IF(OR($A$3="g",$A$3="g1",$A$3="g2",$A$3="dh"),#REF!,""))</f>
        <v>#REF!</v>
      </c>
      <c r="CS17" s="186" t="e">
        <f>IF(OR($A$3="f",$A$3="DM",$A$3="dd",$A$3="f1",$A$3="f2"),#REF!,IF(OR($A$3="g",$A$3="g1",$A$3="g2",$A$3="dh"),#REF!,""))</f>
        <v>#REF!</v>
      </c>
      <c r="CU17" s="119">
        <v>47</v>
      </c>
      <c r="CV17" s="30" t="e">
        <f>IF(OR($A$3="f",$A$3="dm",$A$3="dd",$A$3="f1",$A$3="f2"),#REF!,IF(OR($A$3="g",$A$3="g1",$A$3="g2",$A$3="dh"),#REF!,""))</f>
        <v>#REF!</v>
      </c>
      <c r="CW17" s="30" t="e">
        <f>IF(OR($A$3="f",$A$3="dm",$A$3="dd",$A$3="f1",$A$3="f2"),#REF!,IF(OR($A$3="g",$A$3="g1",$A$3="g2",$A$3="dh"),#REF!,""))</f>
        <v>#REF!</v>
      </c>
      <c r="CX17" s="186" t="e">
        <f>IF(OR($A$3="f",$A$3="dm",$A$3="dd",$A$3="f1",$A$3="f2"),#REF!,IF(OR($A$3="g",$A$3="g1",$A$3="g2",$A$3="dh"),#REF!,""))</f>
        <v>#REF!</v>
      </c>
      <c r="CZ17" s="6">
        <v>83</v>
      </c>
      <c r="DA17" s="30" t="e">
        <f>IF(OR($A$3="f",$A$3="dd",$A$3="dm",$A$3="f1",$A$3="f2"),#REF!,IF(OR($A$3="g",$A$3="g1",$A$3="g2",$A$3="dh"),#REF!,""))</f>
        <v>#REF!</v>
      </c>
      <c r="DB17" s="30" t="e">
        <f>IF(OR($A$3="f",$A$3="dd",$A$3="dm",$A$3="f1",$A$3="f2"),#REF!,IF(OR($A$3="g",$A$3="g1",$A$3="g2",$A$3="dh"),#REF!,""))</f>
        <v>#REF!</v>
      </c>
      <c r="DC17" s="189" t="e">
        <f>IF(OR($A$3="f",$A$3="dd",$A$3="dm",$A$3="f1",$A$3="f2"),#REF!,IF(OR($A$3="g",$A$3="g1",$A$3="g2",$A$3="dh"),#REF!,""))</f>
        <v>#REF!</v>
      </c>
      <c r="DE17" s="5">
        <v>11</v>
      </c>
      <c r="DF17" s="5" t="e">
        <f t="shared" si="36"/>
        <v>#REF!</v>
      </c>
      <c r="DG17" s="176"/>
      <c r="DH17" s="160" t="str">
        <f>IF($EL26="","",$EL26)</f>
        <v>HOT</v>
      </c>
      <c r="DI17" s="178"/>
      <c r="DJ17" s="160" t="str">
        <f>IF($ET26="","",$ET26)</f>
        <v>FER</v>
      </c>
      <c r="DK17" s="178"/>
      <c r="DL17" s="160" t="str">
        <f>IF($FB26="","",$FB26)</f>
        <v>CAU</v>
      </c>
      <c r="DO17" s="5">
        <f>IF(Y19="","",Y19)</f>
        <v>89</v>
      </c>
      <c r="DP17" s="5" t="str">
        <f t="shared" si="54"/>
        <v>Orpin - PRG</v>
      </c>
      <c r="DQ17" s="5" t="str">
        <f t="shared" si="54"/>
        <v>PRG</v>
      </c>
      <c r="DR17" s="5" t="e">
        <f t="shared" si="24"/>
        <v>#REF!</v>
      </c>
      <c r="DT17" s="5">
        <f>IF(AF19="","",AF19)</f>
        <v>90</v>
      </c>
      <c r="DU17" s="5" t="str">
        <f>IF(AH19="","",AH19)</f>
        <v>Elaeagnus multiflore - PRG</v>
      </c>
      <c r="DV17" s="5" t="str">
        <f>IF(AG19="","",AG19)</f>
        <v>PRG</v>
      </c>
      <c r="DW17" s="5" t="e">
        <f t="shared" si="25"/>
        <v>#REF!</v>
      </c>
      <c r="DY17" s="5">
        <f t="shared" si="26"/>
        <v>91</v>
      </c>
      <c r="DZ17" s="5" t="str">
        <f t="shared" si="55"/>
        <v>Ophrys - PRG</v>
      </c>
      <c r="EA17" s="5" t="str">
        <f t="shared" si="55"/>
        <v>PRG</v>
      </c>
      <c r="EB17" s="5" t="e">
        <f t="shared" si="28"/>
        <v>#REF!</v>
      </c>
      <c r="EF17" s="159" t="str">
        <f>IF($A$3="","",$A29)</f>
        <v/>
      </c>
      <c r="EG17" s="110"/>
      <c r="EH17" s="115" t="str">
        <f t="shared" si="1"/>
        <v/>
      </c>
      <c r="EI17" s="41" t="str">
        <f t="shared" si="37"/>
        <v/>
      </c>
      <c r="EJ17" s="5" t="str">
        <f t="shared" si="2"/>
        <v/>
      </c>
      <c r="EK17" s="155"/>
      <c r="EL17" s="155"/>
      <c r="EM17" s="155"/>
      <c r="EN17" s="159" t="str">
        <f>IF($A$3="","",$A29)</f>
        <v/>
      </c>
      <c r="EO17" s="110"/>
      <c r="EP17" s="110" t="str">
        <f t="shared" si="4"/>
        <v/>
      </c>
      <c r="EQ17" s="41" t="str">
        <f t="shared" si="29"/>
        <v/>
      </c>
      <c r="ER17" s="5" t="str">
        <f t="shared" si="5"/>
        <v/>
      </c>
      <c r="ES17" s="155"/>
      <c r="ET17" s="155"/>
      <c r="EU17" s="155"/>
      <c r="EV17" s="159" t="str">
        <f>IF($A$3="","",$A29)</f>
        <v/>
      </c>
      <c r="EW17" s="110"/>
      <c r="EX17" s="110" t="str">
        <f t="shared" si="8"/>
        <v/>
      </c>
      <c r="EY17" s="41" t="str">
        <f t="shared" si="30"/>
        <v/>
      </c>
      <c r="EZ17" s="5" t="str">
        <f t="shared" si="9"/>
        <v/>
      </c>
      <c r="FA17" s="155"/>
      <c r="FB17" s="155"/>
    </row>
    <row r="18" spans="1:158" ht="15.75" thickBot="1" x14ac:dyDescent="0.25">
      <c r="A18" s="113">
        <f>IF(A17="","",HLOOKUP(A17,$DP$119:$EP$123,5))</f>
        <v>11</v>
      </c>
      <c r="B18" s="120">
        <v>12</v>
      </c>
      <c r="C18" s="80" t="s">
        <v>202</v>
      </c>
      <c r="D18" s="78" t="s">
        <v>202</v>
      </c>
      <c r="E18" s="121" t="s">
        <v>202</v>
      </c>
      <c r="F18" s="21" t="s">
        <v>202</v>
      </c>
      <c r="G18" s="135" t="s">
        <v>202</v>
      </c>
      <c r="H18" s="120">
        <v>48</v>
      </c>
      <c r="I18" s="80" t="s">
        <v>157</v>
      </c>
      <c r="J18" s="163" t="s">
        <v>80</v>
      </c>
      <c r="K18" s="20">
        <v>3</v>
      </c>
      <c r="L18" s="21" t="s">
        <v>80</v>
      </c>
      <c r="M18" s="135" t="s">
        <v>157</v>
      </c>
      <c r="N18" s="7">
        <v>84</v>
      </c>
      <c r="O18" s="80" t="s">
        <v>180</v>
      </c>
      <c r="P18" s="163" t="s">
        <v>88</v>
      </c>
      <c r="Q18" s="20">
        <v>3</v>
      </c>
      <c r="R18" s="21" t="s">
        <v>88</v>
      </c>
      <c r="S18" s="135" t="s">
        <v>180</v>
      </c>
      <c r="U18" s="1">
        <f t="shared" si="11"/>
        <v>0</v>
      </c>
      <c r="V18" s="1">
        <f t="shared" si="12"/>
        <v>1</v>
      </c>
      <c r="W18" s="1">
        <f t="shared" si="13"/>
        <v>1</v>
      </c>
      <c r="X18" s="37" t="str">
        <f t="shared" si="56"/>
        <v/>
      </c>
      <c r="Y18" s="53">
        <f t="shared" si="14"/>
        <v>75</v>
      </c>
      <c r="Z18" s="74" t="str">
        <f>IF(AA18="","",RIGHT(AA18,3))</f>
        <v>CAU</v>
      </c>
      <c r="AA18" s="44" t="str">
        <f>IF(Y18="","",VLOOKUP(Y18,$B$125:$C$292,2))</f>
        <v>Acerola - CAU</v>
      </c>
      <c r="AB18" s="38" t="str">
        <f>IF(AA18="","",RIGHT(AA18,3))</f>
        <v>CAU</v>
      </c>
      <c r="AC18" s="160" t="str">
        <f>IF($EL27="","",$EL27)</f>
        <v>SH.</v>
      </c>
      <c r="AE18" s="37" t="str">
        <f t="shared" si="57"/>
        <v/>
      </c>
      <c r="AF18" s="53">
        <f t="shared" si="15"/>
        <v>76</v>
      </c>
      <c r="AG18" s="74" t="str">
        <f>IF(AH18="","",RIGHT(AH18,3))</f>
        <v>CAU</v>
      </c>
      <c r="AH18" s="44" t="str">
        <f>IF(AF18="","",VLOOKUP(AF18,$B$125:$C$292,2))</f>
        <v>Cactus - CAU</v>
      </c>
      <c r="AI18" s="38" t="str">
        <f>IF(AH18="","",RIGHT(AH18,3))</f>
        <v>CAU</v>
      </c>
      <c r="AJ18" s="160" t="str">
        <f>IF($ET27="","",$ET27)</f>
        <v>SO.</v>
      </c>
      <c r="AL18" s="37" t="str">
        <f t="shared" si="58"/>
        <v/>
      </c>
      <c r="AM18" s="53">
        <f t="shared" si="16"/>
        <v>77</v>
      </c>
      <c r="AN18" s="74" t="str">
        <f>IF(AO18="","",RIGHT(AO18,3))</f>
        <v>FER</v>
      </c>
      <c r="AO18" s="44" t="str">
        <f>IF(AM18="","",VLOOKUP(AM18,$B$125:$C$292,2))</f>
        <v>Aulne - FER</v>
      </c>
      <c r="AP18" s="38" t="str">
        <f>IF(AO18="","",RIGHT(AO18,3))</f>
        <v>FER</v>
      </c>
      <c r="AQ18" s="160" t="str">
        <f>IF($FB27="","",$FB27)</f>
        <v>HOT</v>
      </c>
      <c r="AR18">
        <f>IF(AL16="",0,1)</f>
        <v>0</v>
      </c>
      <c r="AS18" s="1">
        <v>3</v>
      </c>
      <c r="AT18" s="1">
        <f>IF(Y16="","",IF(X16=3,Y16,IF(X17=3,Y17,IF(X18=3,Y18,Y19))))</f>
        <v>89</v>
      </c>
      <c r="AU18" s="1">
        <f>IF(AF16="","",IF(AE16=3,AF16,IF(AE17=3,AF17,IF(AE18=3,AF18,AF19))))</f>
        <v>90</v>
      </c>
      <c r="AV18" s="1">
        <f>IF(AM16="","",IF(AL16=3,AM16,IF(AL17=3,AM17,IF(AL18=3,AM18,AM19))))</f>
        <v>91</v>
      </c>
      <c r="AX18" s="62"/>
      <c r="AY18" s="52">
        <f>IF(AM10="","",AM10)</f>
        <v>45</v>
      </c>
      <c r="AZ18" s="131" t="str">
        <f t="shared" si="49"/>
        <v/>
      </c>
      <c r="BA18" s="131" t="str">
        <f t="shared" si="50"/>
        <v>Muscari</v>
      </c>
      <c r="BB18" s="131" t="str">
        <f t="shared" si="38"/>
        <v/>
      </c>
      <c r="BC18" s="131" t="str">
        <f t="shared" si="51"/>
        <v>Muscari</v>
      </c>
      <c r="BD18" s="69">
        <f t="shared" si="39"/>
        <v>45</v>
      </c>
      <c r="BE18" s="69">
        <f t="shared" si="52"/>
        <v>1</v>
      </c>
      <c r="BF18" s="1">
        <f t="shared" si="40"/>
        <v>17</v>
      </c>
      <c r="BG18" s="1">
        <f t="shared" si="41"/>
        <v>45</v>
      </c>
      <c r="BH18" s="1">
        <f t="shared" si="42"/>
        <v>1</v>
      </c>
      <c r="BI18" s="1">
        <v>10</v>
      </c>
      <c r="BJ18">
        <f t="shared" si="43"/>
        <v>38</v>
      </c>
      <c r="BK18">
        <f t="shared" si="53"/>
        <v>1</v>
      </c>
      <c r="BM18" s="99">
        <v>12</v>
      </c>
      <c r="BN18" s="99">
        <f t="shared" si="17"/>
        <v>12</v>
      </c>
      <c r="BO18" s="108">
        <f t="shared" si="18"/>
        <v>12</v>
      </c>
      <c r="BP18" s="100">
        <f t="shared" si="31"/>
        <v>26</v>
      </c>
      <c r="BQ18" s="101">
        <f t="shared" si="19"/>
        <v>54</v>
      </c>
      <c r="BR18" s="100">
        <f t="shared" si="32"/>
        <v>40</v>
      </c>
      <c r="BS18" s="101">
        <f t="shared" si="19"/>
        <v>83</v>
      </c>
      <c r="BT18" s="100">
        <f t="shared" si="33"/>
        <v>54</v>
      </c>
      <c r="BU18" s="101" t="str">
        <f t="shared" si="20"/>
        <v/>
      </c>
      <c r="BV18" s="100">
        <f t="shared" si="34"/>
        <v>68</v>
      </c>
      <c r="BW18" s="101" t="str">
        <f t="shared" si="21"/>
        <v/>
      </c>
      <c r="BX18" s="108">
        <f t="shared" si="22"/>
        <v>40</v>
      </c>
      <c r="BY18" s="53">
        <f>IF($BS$10="","",$BS$10)</f>
        <v>75</v>
      </c>
      <c r="CA18" s="53">
        <f>IF($BS$11="","",$BS$11)</f>
        <v>76</v>
      </c>
      <c r="CC18" s="53">
        <f>IF($BS$12="","",$BS$12)</f>
        <v>77</v>
      </c>
      <c r="CE18" s="53">
        <f>IF(BY18="",0,1)</f>
        <v>1</v>
      </c>
      <c r="CG18" s="53">
        <f>IF(CA18="",0,1)</f>
        <v>1</v>
      </c>
      <c r="CI18" s="53">
        <f>IF(CC18="",0,1)</f>
        <v>1</v>
      </c>
      <c r="CJ18">
        <f>CG29</f>
        <v>4</v>
      </c>
      <c r="CK18" s="1">
        <v>11</v>
      </c>
      <c r="CL18" s="1">
        <f t="shared" si="45"/>
        <v>1</v>
      </c>
      <c r="CM18">
        <f t="shared" si="35"/>
        <v>0</v>
      </c>
      <c r="CP18" s="120">
        <v>12</v>
      </c>
      <c r="CQ18" s="30" t="e">
        <f>IF(OR($A$3="f",$A$3="DM",$A$3="dd",$A$3="f1",$A$3="f2"),#REF!,IF(OR($A$3="g",$A$3="g1",$A$3="g2",$A$3="dh"),#REF!,""))</f>
        <v>#REF!</v>
      </c>
      <c r="CR18" s="30" t="e">
        <f>IF(OR($A$3="f",$A$3="DM",$A$3="dd",$A$3="f1",$A$3="f2"),#REF!,IF(OR($A$3="g",$A$3="g1",$A$3="g2",$A$3="dh"),#REF!,""))</f>
        <v>#REF!</v>
      </c>
      <c r="CS18" s="186" t="e">
        <f>IF(OR($A$3="f",$A$3="DM",$A$3="dd",$A$3="f1",$A$3="f2"),#REF!,IF(OR($A$3="g",$A$3="g1",$A$3="g2",$A$3="dh"),#REF!,""))</f>
        <v>#REF!</v>
      </c>
      <c r="CU18" s="120">
        <v>48</v>
      </c>
      <c r="CV18" s="30" t="e">
        <f>IF(OR($A$3="f",$A$3="dm",$A$3="dd",$A$3="f1",$A$3="f2"),#REF!,IF(OR($A$3="g",$A$3="g1",$A$3="g2",$A$3="dh"),#REF!,""))</f>
        <v>#REF!</v>
      </c>
      <c r="CW18" s="30" t="e">
        <f>IF(OR($A$3="f",$A$3="dm",$A$3="dd",$A$3="f1",$A$3="f2"),#REF!,IF(OR($A$3="g",$A$3="g1",$A$3="g2",$A$3="dh"),#REF!,""))</f>
        <v>#REF!</v>
      </c>
      <c r="CX18" s="186" t="e">
        <f>IF(OR($A$3="f",$A$3="dm",$A$3="dd",$A$3="f1",$A$3="f2"),#REF!,IF(OR($A$3="g",$A$3="g1",$A$3="g2",$A$3="dh"),#REF!,""))</f>
        <v>#REF!</v>
      </c>
      <c r="CZ18" s="7">
        <v>84</v>
      </c>
      <c r="DA18" s="30" t="e">
        <f>IF(OR($A$3="f",$A$3="dd",$A$3="dm",$A$3="f1",$A$3="f2"),#REF!,IF(OR($A$3="g",$A$3="g1",$A$3="g2",$A$3="dh"),#REF!,""))</f>
        <v>#REF!</v>
      </c>
      <c r="DB18" s="30" t="e">
        <f>IF(OR($A$3="f",$A$3="dd",$A$3="dm",$A$3="f1",$A$3="f2"),#REF!,IF(OR($A$3="g",$A$3="g1",$A$3="g2",$A$3="dh"),#REF!,""))</f>
        <v>#REF!</v>
      </c>
      <c r="DC18" s="189" t="e">
        <f>IF(OR($A$3="f",$A$3="dd",$A$3="dm",$A$3="f1",$A$3="f2"),#REF!,IF(OR($A$3="g",$A$3="g1",$A$3="g2",$A$3="dh"),#REF!,""))</f>
        <v>#REF!</v>
      </c>
      <c r="DE18" s="5">
        <v>12</v>
      </c>
      <c r="DF18" s="5" t="e">
        <f t="shared" si="36"/>
        <v>#REF!</v>
      </c>
      <c r="DG18" s="176"/>
      <c r="DH18" s="160" t="str">
        <f>IF($EL27="","",$EL27)</f>
        <v>SH.</v>
      </c>
      <c r="DI18" s="178"/>
      <c r="DJ18" s="160" t="str">
        <f>IF($ET27="","",$ET27)</f>
        <v>SO.</v>
      </c>
      <c r="DK18" s="178"/>
      <c r="DL18" s="160" t="str">
        <f>IF($FB27="","",$FB27)</f>
        <v>HOT</v>
      </c>
      <c r="DP18" s="146"/>
      <c r="DQ18" s="146" t="str">
        <f>IF(AB20="","",AB20)</f>
        <v/>
      </c>
      <c r="DR18" s="5" t="str">
        <f t="shared" si="24"/>
        <v/>
      </c>
      <c r="DU18" s="146"/>
      <c r="DV18" s="146" t="str">
        <f>IF(AG20="","",AG20)</f>
        <v/>
      </c>
      <c r="DW18" s="5" t="str">
        <f t="shared" si="25"/>
        <v/>
      </c>
      <c r="DZ18" s="146"/>
      <c r="EA18" s="146" t="str">
        <f>IF(AL20="","",AL20)</f>
        <v/>
      </c>
      <c r="EB18" s="5" t="str">
        <f t="shared" si="28"/>
        <v/>
      </c>
      <c r="EF18" s="159" t="str">
        <f>IF($A$3="","",$A31)</f>
        <v/>
      </c>
      <c r="EG18" s="110"/>
      <c r="EH18" s="115" t="str">
        <f t="shared" si="1"/>
        <v/>
      </c>
      <c r="EI18" s="41" t="str">
        <f t="shared" si="37"/>
        <v/>
      </c>
      <c r="EJ18" s="5" t="str">
        <f t="shared" si="2"/>
        <v/>
      </c>
      <c r="EK18" s="155"/>
      <c r="EL18" s="155"/>
      <c r="EM18" s="155"/>
      <c r="EN18" s="159" t="str">
        <f>IF($A$3="","",$A31)</f>
        <v/>
      </c>
      <c r="EO18" s="110"/>
      <c r="EP18" s="110" t="str">
        <f t="shared" si="4"/>
        <v/>
      </c>
      <c r="EQ18" s="41" t="str">
        <f t="shared" si="29"/>
        <v/>
      </c>
      <c r="ER18" s="5" t="str">
        <f t="shared" si="5"/>
        <v/>
      </c>
      <c r="ES18" s="155"/>
      <c r="ET18" s="155"/>
      <c r="EU18" s="155"/>
      <c r="EV18" s="159" t="str">
        <f>IF($A$3="","",$A31)</f>
        <v/>
      </c>
      <c r="EW18" s="110"/>
      <c r="EX18" s="110" t="str">
        <f t="shared" si="8"/>
        <v/>
      </c>
      <c r="EY18" s="41" t="str">
        <f t="shared" si="30"/>
        <v/>
      </c>
      <c r="EZ18" s="5" t="str">
        <f t="shared" si="9"/>
        <v/>
      </c>
      <c r="FA18" s="155"/>
      <c r="FB18" s="155"/>
    </row>
    <row r="19" spans="1:158" ht="16.5" thickTop="1" thickBot="1" x14ac:dyDescent="0.25">
      <c r="A19" s="114" t="str">
        <f>IF(DO131="","",DO131)</f>
        <v>SO.</v>
      </c>
      <c r="B19" s="119">
        <v>13</v>
      </c>
      <c r="C19" s="80" t="s">
        <v>202</v>
      </c>
      <c r="D19" s="78" t="s">
        <v>202</v>
      </c>
      <c r="E19" s="121" t="s">
        <v>202</v>
      </c>
      <c r="F19" s="21" t="s">
        <v>202</v>
      </c>
      <c r="G19" s="135" t="s">
        <v>202</v>
      </c>
      <c r="H19" s="119">
        <v>49</v>
      </c>
      <c r="I19" s="80" t="s">
        <v>176</v>
      </c>
      <c r="J19" s="163" t="s">
        <v>80</v>
      </c>
      <c r="K19" s="20">
        <v>3</v>
      </c>
      <c r="L19" s="21" t="s">
        <v>80</v>
      </c>
      <c r="M19" s="135" t="s">
        <v>176</v>
      </c>
      <c r="N19" s="6">
        <v>85</v>
      </c>
      <c r="O19" s="80" t="s">
        <v>151</v>
      </c>
      <c r="P19" s="163" t="s">
        <v>88</v>
      </c>
      <c r="Q19" s="20">
        <v>3</v>
      </c>
      <c r="R19" s="21" t="s">
        <v>88</v>
      </c>
      <c r="S19" s="135" t="s">
        <v>151</v>
      </c>
      <c r="U19" s="1">
        <f t="shared" si="11"/>
        <v>0</v>
      </c>
      <c r="V19" s="1">
        <f t="shared" si="12"/>
        <v>1</v>
      </c>
      <c r="W19" s="1">
        <f t="shared" si="13"/>
        <v>1</v>
      </c>
      <c r="X19" s="37" t="str">
        <f t="shared" si="56"/>
        <v/>
      </c>
      <c r="Y19" s="54">
        <f t="shared" si="14"/>
        <v>89</v>
      </c>
      <c r="Z19" s="75" t="str">
        <f>IF(AA19="","",RIGHT(AA19,3))</f>
        <v>PRG</v>
      </c>
      <c r="AA19" s="45" t="str">
        <f>IF(Y19="","",VLOOKUP(Y19,$B$125:$C$292,2))</f>
        <v>Orpin - PRG</v>
      </c>
      <c r="AB19" s="39" t="str">
        <f>IF(AA19="","",RIGHT(AA19,3))</f>
        <v>PRG</v>
      </c>
      <c r="AC19" s="161" t="str">
        <f>IF($EL28="","",$EL28)</f>
        <v>SO.</v>
      </c>
      <c r="AE19" s="37" t="str">
        <f t="shared" si="57"/>
        <v/>
      </c>
      <c r="AF19" s="54">
        <f t="shared" si="15"/>
        <v>90</v>
      </c>
      <c r="AG19" s="75" t="str">
        <f>IF(AH19="","",RIGHT(AH19,3))</f>
        <v>PRG</v>
      </c>
      <c r="AH19" s="45" t="str">
        <f>IF(AF19="","",VLOOKUP(AF19,$B$125:$C$292,2))</f>
        <v>Elaeagnus multiflore - PRG</v>
      </c>
      <c r="AI19" s="39" t="str">
        <f>IF(AH19="","",RIGHT(AH19,3))</f>
        <v>PRG</v>
      </c>
      <c r="AJ19" s="161" t="str">
        <f>IF($ET28="","",$ET28)</f>
        <v/>
      </c>
      <c r="AL19" s="37" t="str">
        <f t="shared" si="58"/>
        <v/>
      </c>
      <c r="AM19" s="54">
        <f t="shared" si="16"/>
        <v>91</v>
      </c>
      <c r="AN19" s="75" t="str">
        <f>IF(AO19="","",RIGHT(AO19,3))</f>
        <v>PRG</v>
      </c>
      <c r="AO19" s="45" t="str">
        <f>IF(AM19="","",VLOOKUP(AM19,$B$125:$C$292,2))</f>
        <v>Ophrys - PRG</v>
      </c>
      <c r="AP19" s="39" t="str">
        <f>IF(AO19="","",RIGHT(AO19,3))</f>
        <v>PRG</v>
      </c>
      <c r="AQ19" s="161" t="str">
        <f>IF($FB28="","",$FB28)</f>
        <v>SO.</v>
      </c>
      <c r="AR19">
        <f>SUM(AR16:AR18)</f>
        <v>0</v>
      </c>
      <c r="AS19" s="1">
        <v>4</v>
      </c>
      <c r="AT19" s="1">
        <f>IF(OR(Y16="",Y19=""),"",IF(X16=4,Y16,IF(X17=4,Y17,IF(X18=4,Y18,Y19))))</f>
        <v>89</v>
      </c>
      <c r="AU19" s="1">
        <f>IF(OR(AF16="",AF19=""),"",IF(AE16=4,AF16,IF(AE17=4,AF17,IF(AE18=4,AF18,AF19))))</f>
        <v>90</v>
      </c>
      <c r="AV19" s="1">
        <f>IF(OR(AM16="",AM19=""),"",IF(AL16=4,AM16,IF(AL17=4,AM17,IF(AL18=4,AM18,AM19))))</f>
        <v>91</v>
      </c>
      <c r="AX19" s="62"/>
      <c r="AY19" s="52">
        <f>IF(AM11="","",AM11)</f>
        <v>74</v>
      </c>
      <c r="AZ19" s="131" t="str">
        <f t="shared" si="49"/>
        <v/>
      </c>
      <c r="BA19" s="131" t="str">
        <f t="shared" si="50"/>
        <v/>
      </c>
      <c r="BB19" s="131" t="str">
        <f t="shared" si="38"/>
        <v>Globulaire</v>
      </c>
      <c r="BC19" s="131" t="str">
        <f t="shared" si="51"/>
        <v>Globulaire</v>
      </c>
      <c r="BD19" s="69">
        <f t="shared" si="39"/>
        <v>74</v>
      </c>
      <c r="BE19" s="69">
        <f t="shared" si="52"/>
        <v>1</v>
      </c>
      <c r="BF19" s="1">
        <f t="shared" si="40"/>
        <v>31</v>
      </c>
      <c r="BG19" s="1">
        <f t="shared" si="41"/>
        <v>74</v>
      </c>
      <c r="BH19" s="1">
        <f t="shared" si="42"/>
        <v>1</v>
      </c>
      <c r="BI19" s="1">
        <v>11</v>
      </c>
      <c r="BJ19">
        <f t="shared" si="43"/>
        <v>39</v>
      </c>
      <c r="BK19">
        <f t="shared" si="53"/>
        <v>1</v>
      </c>
      <c r="BM19" s="99">
        <v>13</v>
      </c>
      <c r="BN19" s="99">
        <f t="shared" si="17"/>
        <v>13</v>
      </c>
      <c r="BO19" s="108">
        <f t="shared" si="18"/>
        <v>13</v>
      </c>
      <c r="BP19" s="100">
        <f t="shared" si="31"/>
        <v>27</v>
      </c>
      <c r="BQ19" s="101">
        <f t="shared" si="19"/>
        <v>55</v>
      </c>
      <c r="BR19" s="100">
        <f t="shared" si="32"/>
        <v>41</v>
      </c>
      <c r="BS19" s="101">
        <f t="shared" si="19"/>
        <v>84</v>
      </c>
      <c r="BT19" s="100">
        <f t="shared" si="33"/>
        <v>55</v>
      </c>
      <c r="BU19" s="101" t="str">
        <f t="shared" si="20"/>
        <v/>
      </c>
      <c r="BV19" s="100">
        <f t="shared" si="34"/>
        <v>69</v>
      </c>
      <c r="BW19" s="101" t="str">
        <f t="shared" si="21"/>
        <v/>
      </c>
      <c r="BX19" s="108">
        <f t="shared" si="22"/>
        <v>41</v>
      </c>
      <c r="BY19" s="54">
        <f>IF($BU$10="","",$BU$10)</f>
        <v>89</v>
      </c>
      <c r="CA19" s="54">
        <f>IF($BU$11="","",$BU$11)</f>
        <v>90</v>
      </c>
      <c r="CC19" s="54">
        <f>IF($BU$12="","",$BU$12)</f>
        <v>91</v>
      </c>
      <c r="CE19" s="54">
        <f>IF(BY19="",0,1)</f>
        <v>1</v>
      </c>
      <c r="CG19" s="54">
        <f>IF(CA19="",0,1)</f>
        <v>1</v>
      </c>
      <c r="CI19" s="54">
        <f>IF(CC19="",0,1)</f>
        <v>1</v>
      </c>
      <c r="CJ19">
        <f>CI29</f>
        <v>3</v>
      </c>
      <c r="CK19" s="1">
        <v>12</v>
      </c>
      <c r="CL19" s="1">
        <f t="shared" si="45"/>
        <v>0</v>
      </c>
      <c r="CM19">
        <f t="shared" si="35"/>
        <v>1</v>
      </c>
      <c r="CP19" s="119">
        <v>13</v>
      </c>
      <c r="CQ19" s="30" t="e">
        <f>IF(OR($A$3="f",$A$3="DM",$A$3="dd",$A$3="f1",$A$3="f2"),#REF!,IF(OR($A$3="g",$A$3="g1",$A$3="g2",$A$3="dh"),#REF!,""))</f>
        <v>#REF!</v>
      </c>
      <c r="CR19" s="30" t="e">
        <f>IF(OR($A$3="f",$A$3="DM",$A$3="dd",$A$3="f1",$A$3="f2"),#REF!,IF(OR($A$3="g",$A$3="g1",$A$3="g2",$A$3="dh"),#REF!,""))</f>
        <v>#REF!</v>
      </c>
      <c r="CS19" s="186" t="e">
        <f>IF(OR($A$3="f",$A$3="DM",$A$3="dd",$A$3="f1",$A$3="f2"),#REF!,IF(OR($A$3="g",$A$3="g1",$A$3="g2",$A$3="dh"),#REF!,""))</f>
        <v>#REF!</v>
      </c>
      <c r="CU19" s="119">
        <v>49</v>
      </c>
      <c r="CV19" s="30" t="e">
        <f>IF(OR($A$3="f",$A$3="dm",$A$3="dd",$A$3="f1",$A$3="f2"),#REF!,IF(OR($A$3="g",$A$3="g1",$A$3="g2",$A$3="dh"),#REF!,""))</f>
        <v>#REF!</v>
      </c>
      <c r="CW19" s="30" t="e">
        <f>IF(OR($A$3="f",$A$3="dm",$A$3="dd",$A$3="f1",$A$3="f2"),#REF!,IF(OR($A$3="g",$A$3="g1",$A$3="g2",$A$3="dh"),#REF!,""))</f>
        <v>#REF!</v>
      </c>
      <c r="CX19" s="186" t="e">
        <f>IF(OR($A$3="f",$A$3="dm",$A$3="dd",$A$3="f1",$A$3="f2"),#REF!,IF(OR($A$3="g",$A$3="g1",$A$3="g2",$A$3="dh"),#REF!,""))</f>
        <v>#REF!</v>
      </c>
      <c r="CZ19" s="6">
        <v>85</v>
      </c>
      <c r="DA19" s="30" t="e">
        <f>IF(OR($A$3="f",$A$3="dd",$A$3="dm",$A$3="f1",$A$3="f2"),#REF!,IF(OR($A$3="g",$A$3="g1",$A$3="g2",$A$3="dh"),#REF!,""))</f>
        <v>#REF!</v>
      </c>
      <c r="DB19" s="30" t="e">
        <f>IF(OR($A$3="f",$A$3="dd",$A$3="dm",$A$3="f1",$A$3="f2"),#REF!,IF(OR($A$3="g",$A$3="g1",$A$3="g2",$A$3="dh"),#REF!,""))</f>
        <v>#REF!</v>
      </c>
      <c r="DC19" s="189" t="e">
        <f>IF(OR($A$3="f",$A$3="dd",$A$3="dm",$A$3="f1",$A$3="f2"),#REF!,IF(OR($A$3="g",$A$3="g1",$A$3="g2",$A$3="dh"),#REF!,""))</f>
        <v>#REF!</v>
      </c>
      <c r="DE19" s="5">
        <v>13</v>
      </c>
      <c r="DF19" s="5" t="e">
        <f t="shared" si="36"/>
        <v>#REF!</v>
      </c>
      <c r="DG19" s="176"/>
      <c r="DH19" s="161" t="str">
        <f>IF($EL28="","",$EL28)</f>
        <v>SO.</v>
      </c>
      <c r="DI19" s="178"/>
      <c r="DJ19" s="161" t="str">
        <f>IF($ET28="","",$ET28)</f>
        <v/>
      </c>
      <c r="DK19" s="178"/>
      <c r="DL19" s="161" t="str">
        <f>IF($FB28="","",$FB28)</f>
        <v>SO.</v>
      </c>
      <c r="DP19" s="146"/>
      <c r="DQ19" s="146"/>
      <c r="DR19" s="5" t="str">
        <f t="shared" si="24"/>
        <v/>
      </c>
      <c r="DU19" s="146"/>
      <c r="DV19" s="146"/>
      <c r="DW19" s="5" t="str">
        <f t="shared" si="25"/>
        <v/>
      </c>
      <c r="DZ19" s="146"/>
      <c r="EA19" s="146"/>
      <c r="EB19" s="5" t="str">
        <f t="shared" si="28"/>
        <v/>
      </c>
      <c r="EF19" s="159" t="str">
        <f>IF($A$3="","",$A33)</f>
        <v/>
      </c>
      <c r="EG19" s="110"/>
      <c r="EH19" s="115" t="str">
        <f t="shared" si="1"/>
        <v/>
      </c>
      <c r="EI19" s="41" t="str">
        <f t="shared" si="37"/>
        <v/>
      </c>
      <c r="EJ19" s="5" t="str">
        <f t="shared" si="2"/>
        <v/>
      </c>
      <c r="EK19" s="155"/>
      <c r="EL19" s="155"/>
      <c r="EM19" s="155"/>
      <c r="EN19" s="159" t="str">
        <f>IF($A$3="","",$A33)</f>
        <v/>
      </c>
      <c r="EO19" s="110"/>
      <c r="EP19" s="110" t="str">
        <f t="shared" si="4"/>
        <v/>
      </c>
      <c r="EQ19" s="41" t="str">
        <f t="shared" si="29"/>
        <v/>
      </c>
      <c r="ER19" s="5" t="str">
        <f t="shared" si="5"/>
        <v/>
      </c>
      <c r="ES19" s="155"/>
      <c r="ET19" s="155"/>
      <c r="EU19" s="155"/>
      <c r="EV19" s="159" t="str">
        <f>IF($A$3="","",$A33)</f>
        <v/>
      </c>
      <c r="EW19" s="110"/>
      <c r="EX19" s="110" t="str">
        <f t="shared" si="8"/>
        <v/>
      </c>
      <c r="EY19" s="41" t="str">
        <f t="shared" si="30"/>
        <v/>
      </c>
      <c r="EZ19" s="5" t="str">
        <f t="shared" si="9"/>
        <v/>
      </c>
      <c r="FA19" s="155"/>
      <c r="FB19" s="155"/>
    </row>
    <row r="20" spans="1:158" ht="15.75" thickBot="1" x14ac:dyDescent="0.25">
      <c r="A20" s="113">
        <f>IF(A19="","",HLOOKUP(A19,$DP$119:$EP$123,5))</f>
        <v>5</v>
      </c>
      <c r="B20" s="120">
        <v>14</v>
      </c>
      <c r="C20" s="80" t="s">
        <v>202</v>
      </c>
      <c r="D20" s="78" t="s">
        <v>202</v>
      </c>
      <c r="E20" s="121" t="s">
        <v>202</v>
      </c>
      <c r="F20" s="21" t="s">
        <v>202</v>
      </c>
      <c r="G20" s="135" t="s">
        <v>202</v>
      </c>
      <c r="H20" s="120">
        <v>50</v>
      </c>
      <c r="I20" s="80" t="s">
        <v>153</v>
      </c>
      <c r="J20" s="163" t="s">
        <v>80</v>
      </c>
      <c r="K20" s="20">
        <v>3</v>
      </c>
      <c r="L20" s="21" t="s">
        <v>80</v>
      </c>
      <c r="M20" s="135" t="s">
        <v>153</v>
      </c>
      <c r="N20" s="7">
        <v>86</v>
      </c>
      <c r="O20" s="80" t="s">
        <v>193</v>
      </c>
      <c r="P20" s="163" t="s">
        <v>86</v>
      </c>
      <c r="Q20" s="20">
        <v>3</v>
      </c>
      <c r="R20" s="21" t="s">
        <v>86</v>
      </c>
      <c r="S20" s="135" t="s">
        <v>193</v>
      </c>
      <c r="U20" s="1">
        <f t="shared" si="11"/>
        <v>0</v>
      </c>
      <c r="V20" s="1">
        <f t="shared" si="12"/>
        <v>1</v>
      </c>
      <c r="W20" s="1">
        <f t="shared" si="13"/>
        <v>1</v>
      </c>
      <c r="X20" s="1"/>
      <c r="Y20" t="str">
        <f t="shared" si="14"/>
        <v/>
      </c>
      <c r="AC20" s="88"/>
      <c r="AF20" t="str">
        <f t="shared" si="15"/>
        <v/>
      </c>
      <c r="AJ20" s="88"/>
      <c r="AL20" s="156"/>
      <c r="AM20" t="str">
        <f t="shared" si="16"/>
        <v/>
      </c>
      <c r="AQ20" s="88"/>
      <c r="AS20" s="1"/>
      <c r="AX20" s="63"/>
      <c r="AY20" s="64">
        <f>IF(AM12="","",AM12)</f>
        <v>88</v>
      </c>
      <c r="AZ20" s="133" t="str">
        <f t="shared" si="49"/>
        <v/>
      </c>
      <c r="BA20" s="132" t="str">
        <f t="shared" si="50"/>
        <v/>
      </c>
      <c r="BB20" s="132" t="str">
        <f t="shared" si="38"/>
        <v>Févier</v>
      </c>
      <c r="BC20" s="132" t="str">
        <f t="shared" si="51"/>
        <v>Févier</v>
      </c>
      <c r="BD20" s="84">
        <f t="shared" si="39"/>
        <v>88</v>
      </c>
      <c r="BE20" s="84">
        <f t="shared" si="52"/>
        <v>1</v>
      </c>
      <c r="BF20" s="84">
        <f t="shared" si="40"/>
        <v>45</v>
      </c>
      <c r="BG20" s="84">
        <f t="shared" si="41"/>
        <v>88</v>
      </c>
      <c r="BH20" s="84">
        <f t="shared" si="42"/>
        <v>1</v>
      </c>
      <c r="BI20" s="84">
        <v>12</v>
      </c>
      <c r="BJ20" s="82">
        <f t="shared" si="43"/>
        <v>40</v>
      </c>
      <c r="BK20">
        <f t="shared" si="53"/>
        <v>1</v>
      </c>
      <c r="BM20" s="99">
        <v>14</v>
      </c>
      <c r="BN20" s="99">
        <f t="shared" si="17"/>
        <v>14</v>
      </c>
      <c r="BO20" s="108">
        <f t="shared" si="18"/>
        <v>14</v>
      </c>
      <c r="BP20" s="100">
        <f t="shared" si="31"/>
        <v>28</v>
      </c>
      <c r="BQ20" s="101">
        <f t="shared" si="19"/>
        <v>56</v>
      </c>
      <c r="BR20" s="100">
        <f t="shared" si="32"/>
        <v>42</v>
      </c>
      <c r="BS20" s="101">
        <f t="shared" si="19"/>
        <v>85</v>
      </c>
      <c r="BT20" s="100">
        <f t="shared" si="33"/>
        <v>56</v>
      </c>
      <c r="BU20" s="101" t="str">
        <f t="shared" si="20"/>
        <v/>
      </c>
      <c r="BV20" s="100">
        <f t="shared" si="34"/>
        <v>70</v>
      </c>
      <c r="BW20" s="101" t="str">
        <f t="shared" si="21"/>
        <v/>
      </c>
      <c r="BX20" s="108">
        <f t="shared" si="22"/>
        <v>42</v>
      </c>
      <c r="CJ20">
        <f>CE37</f>
        <v>3</v>
      </c>
      <c r="CK20" s="1">
        <v>13</v>
      </c>
      <c r="CL20" s="1">
        <f t="shared" si="45"/>
        <v>0</v>
      </c>
      <c r="CM20">
        <f t="shared" si="35"/>
        <v>1</v>
      </c>
      <c r="CP20" s="120">
        <v>14</v>
      </c>
      <c r="CQ20" s="30" t="e">
        <f>IF(OR($A$3="f",$A$3="DM",$A$3="dd",$A$3="f1",$A$3="f2"),#REF!,IF(OR($A$3="g",$A$3="g1",$A$3="g2",$A$3="dh"),#REF!,""))</f>
        <v>#REF!</v>
      </c>
      <c r="CR20" s="30" t="e">
        <f>IF(OR($A$3="f",$A$3="DM",$A$3="dd",$A$3="f1",$A$3="f2"),#REF!,IF(OR($A$3="g",$A$3="g1",$A$3="g2",$A$3="dh"),#REF!,""))</f>
        <v>#REF!</v>
      </c>
      <c r="CS20" s="186" t="e">
        <f>IF(OR($A$3="f",$A$3="DM",$A$3="dd",$A$3="f1",$A$3="f2"),#REF!,IF(OR($A$3="g",$A$3="g1",$A$3="g2",$A$3="dh"),#REF!,""))</f>
        <v>#REF!</v>
      </c>
      <c r="CU20" s="120">
        <v>50</v>
      </c>
      <c r="CV20" s="30" t="e">
        <f>IF(OR($A$3="f",$A$3="dm",$A$3="dd",$A$3="f1",$A$3="f2"),#REF!,IF(OR($A$3="g",$A$3="g1",$A$3="g2",$A$3="dh"),#REF!,""))</f>
        <v>#REF!</v>
      </c>
      <c r="CW20" s="30" t="e">
        <f>IF(OR($A$3="f",$A$3="dm",$A$3="dd",$A$3="f1",$A$3="f2"),#REF!,IF(OR($A$3="g",$A$3="g1",$A$3="g2",$A$3="dh"),#REF!,""))</f>
        <v>#REF!</v>
      </c>
      <c r="CX20" s="186" t="e">
        <f>IF(OR($A$3="f",$A$3="dm",$A$3="dd",$A$3="f1",$A$3="f2"),#REF!,IF(OR($A$3="g",$A$3="g1",$A$3="g2",$A$3="dh"),#REF!,""))</f>
        <v>#REF!</v>
      </c>
      <c r="CZ20" s="7">
        <v>86</v>
      </c>
      <c r="DA20" s="30" t="e">
        <f>IF(OR($A$3="f",$A$3="dd",$A$3="dm",$A$3="f1",$A$3="f2"),#REF!,IF(OR($A$3="g",$A$3="g1",$A$3="g2",$A$3="dh"),#REF!,""))</f>
        <v>#REF!</v>
      </c>
      <c r="DB20" s="30" t="e">
        <f>IF(OR($A$3="f",$A$3="dd",$A$3="dm",$A$3="f1",$A$3="f2"),#REF!,IF(OR($A$3="g",$A$3="g1",$A$3="g2",$A$3="dh"),#REF!,""))</f>
        <v>#REF!</v>
      </c>
      <c r="DC20" s="189" t="e">
        <f>IF(OR($A$3="f",$A$3="dd",$A$3="dm",$A$3="f1",$A$3="f2"),#REF!,IF(OR($A$3="g",$A$3="g1",$A$3="g2",$A$3="dh"),#REF!,""))</f>
        <v>#REF!</v>
      </c>
      <c r="DE20" s="5">
        <v>14</v>
      </c>
      <c r="DF20" s="5" t="e">
        <f t="shared" si="36"/>
        <v>#REF!</v>
      </c>
      <c r="DH20" s="88"/>
      <c r="DI20" s="88"/>
      <c r="DJ20" s="88"/>
      <c r="DK20" s="88"/>
      <c r="DL20" s="88"/>
      <c r="DP20" s="148" t="s">
        <v>56</v>
      </c>
      <c r="DQ20" s="146"/>
      <c r="DR20" s="5" t="str">
        <f t="shared" si="24"/>
        <v/>
      </c>
      <c r="DU20" s="148" t="s">
        <v>57</v>
      </c>
      <c r="DV20" s="146"/>
      <c r="DW20" s="5" t="str">
        <f t="shared" si="25"/>
        <v/>
      </c>
      <c r="DZ20" s="148" t="s">
        <v>58</v>
      </c>
      <c r="EA20" s="146"/>
      <c r="EB20" s="5" t="str">
        <f t="shared" si="28"/>
        <v/>
      </c>
      <c r="EF20" s="159" t="str">
        <f>IF($A$3="","",$A35)</f>
        <v/>
      </c>
      <c r="EG20" s="110"/>
      <c r="EH20" s="115" t="str">
        <f t="shared" si="1"/>
        <v/>
      </c>
      <c r="EI20" s="41" t="str">
        <f t="shared" si="37"/>
        <v/>
      </c>
      <c r="EJ20" s="5" t="str">
        <f t="shared" si="2"/>
        <v/>
      </c>
      <c r="EK20" s="155"/>
      <c r="EL20" s="155"/>
      <c r="EM20" s="155"/>
      <c r="EN20" s="159" t="str">
        <f>IF($A$3="","",$A35)</f>
        <v/>
      </c>
      <c r="EO20" s="110"/>
      <c r="EP20" s="110" t="str">
        <f t="shared" si="4"/>
        <v/>
      </c>
      <c r="EQ20" s="41" t="str">
        <f t="shared" si="29"/>
        <v/>
      </c>
      <c r="ER20" s="5" t="str">
        <f t="shared" si="5"/>
        <v/>
      </c>
      <c r="ES20" s="155"/>
      <c r="ET20" s="155"/>
      <c r="EU20" s="155"/>
      <c r="EV20" s="159" t="str">
        <f>IF($A$3="","",$A35)</f>
        <v/>
      </c>
      <c r="EW20" s="110"/>
      <c r="EX20" s="110" t="str">
        <f t="shared" si="8"/>
        <v/>
      </c>
      <c r="EY20" s="41" t="str">
        <f t="shared" si="30"/>
        <v/>
      </c>
      <c r="EZ20" s="5" t="str">
        <f t="shared" si="9"/>
        <v/>
      </c>
      <c r="FA20" s="155"/>
      <c r="FB20" s="155"/>
    </row>
    <row r="21" spans="1:158" ht="16.5" thickTop="1" thickBot="1" x14ac:dyDescent="0.25">
      <c r="A21" s="114" t="str">
        <f>IF(DO132="","",DO132)</f>
        <v/>
      </c>
      <c r="B21" s="119">
        <v>15</v>
      </c>
      <c r="C21" s="80" t="s">
        <v>202</v>
      </c>
      <c r="D21" s="78" t="s">
        <v>202</v>
      </c>
      <c r="E21" s="121" t="s">
        <v>202</v>
      </c>
      <c r="F21" s="21" t="s">
        <v>202</v>
      </c>
      <c r="G21" s="135" t="s">
        <v>202</v>
      </c>
      <c r="H21" s="119">
        <v>51</v>
      </c>
      <c r="I21" s="80" t="s">
        <v>199</v>
      </c>
      <c r="J21" s="163" t="s">
        <v>82</v>
      </c>
      <c r="K21" s="20">
        <v>3</v>
      </c>
      <c r="L21" s="21" t="s">
        <v>82</v>
      </c>
      <c r="M21" s="135" t="s">
        <v>199</v>
      </c>
      <c r="N21" s="6">
        <v>87</v>
      </c>
      <c r="O21" s="80" t="s">
        <v>189</v>
      </c>
      <c r="P21" s="163" t="s">
        <v>86</v>
      </c>
      <c r="Q21" s="20">
        <v>3</v>
      </c>
      <c r="R21" s="21" t="s">
        <v>86</v>
      </c>
      <c r="S21" s="135" t="s">
        <v>189</v>
      </c>
      <c r="U21" s="1">
        <f t="shared" si="11"/>
        <v>0</v>
      </c>
      <c r="V21" s="1">
        <f t="shared" si="12"/>
        <v>1</v>
      </c>
      <c r="W21" s="1">
        <f t="shared" si="13"/>
        <v>1</v>
      </c>
      <c r="X21" s="1"/>
      <c r="Y21" s="106">
        <f t="shared" si="14"/>
        <v>7</v>
      </c>
      <c r="Z21" s="55"/>
      <c r="AA21" s="97" t="s">
        <v>38</v>
      </c>
      <c r="AB21" s="55"/>
      <c r="AC21" s="183"/>
      <c r="AF21" s="106">
        <f t="shared" si="15"/>
        <v>8</v>
      </c>
      <c r="AG21" s="55"/>
      <c r="AH21" s="97" t="s">
        <v>39</v>
      </c>
      <c r="AI21" s="55"/>
      <c r="AJ21" s="183"/>
      <c r="AL21" s="156"/>
      <c r="AM21" s="106">
        <f t="shared" si="16"/>
        <v>9</v>
      </c>
      <c r="AN21" s="55"/>
      <c r="AO21" s="97" t="s">
        <v>40</v>
      </c>
      <c r="AP21" s="55"/>
      <c r="AQ21" s="183"/>
      <c r="AS21" s="1"/>
      <c r="AT21" s="33" t="s">
        <v>23</v>
      </c>
      <c r="AU21" s="33" t="s">
        <v>24</v>
      </c>
      <c r="AV21" s="33" t="s">
        <v>25</v>
      </c>
      <c r="AX21" s="65" t="s">
        <v>17</v>
      </c>
      <c r="AY21" s="61">
        <f>IF(Y16="","",Y16)</f>
        <v>4</v>
      </c>
      <c r="AZ21" s="131" t="str">
        <f t="shared" si="49"/>
        <v>Véronique</v>
      </c>
      <c r="BA21" s="131" t="str">
        <f t="shared" si="50"/>
        <v/>
      </c>
      <c r="BB21" s="131" t="str">
        <f t="shared" si="38"/>
        <v/>
      </c>
      <c r="BC21" s="131" t="str">
        <f t="shared" si="51"/>
        <v>Véronique</v>
      </c>
      <c r="BD21" s="69">
        <f t="shared" si="39"/>
        <v>4</v>
      </c>
      <c r="BE21" s="69">
        <f t="shared" si="52"/>
        <v>1</v>
      </c>
      <c r="BF21" s="1">
        <f t="shared" si="40"/>
        <v>4</v>
      </c>
      <c r="BG21" s="1">
        <f t="shared" si="41"/>
        <v>4</v>
      </c>
      <c r="BH21" s="1">
        <f t="shared" si="42"/>
        <v>1</v>
      </c>
      <c r="BI21" s="1">
        <v>13</v>
      </c>
      <c r="BJ21">
        <f t="shared" si="43"/>
        <v>41</v>
      </c>
      <c r="BK21">
        <f t="shared" si="53"/>
        <v>1</v>
      </c>
      <c r="BM21" s="99">
        <v>15</v>
      </c>
      <c r="BN21" s="99" t="str">
        <f t="shared" si="17"/>
        <v/>
      </c>
      <c r="BO21" s="108" t="str">
        <f t="shared" si="18"/>
        <v/>
      </c>
      <c r="BP21" s="100" t="str">
        <f t="shared" si="31"/>
        <v/>
      </c>
      <c r="BQ21" s="101" t="str">
        <f t="shared" si="19"/>
        <v/>
      </c>
      <c r="BR21" s="100" t="str">
        <f t="shared" si="32"/>
        <v/>
      </c>
      <c r="BS21" s="101" t="str">
        <f t="shared" si="19"/>
        <v/>
      </c>
      <c r="BT21" s="100" t="str">
        <f t="shared" si="33"/>
        <v/>
      </c>
      <c r="BU21" s="101" t="str">
        <f t="shared" si="20"/>
        <v/>
      </c>
      <c r="BV21" s="100" t="str">
        <f t="shared" si="34"/>
        <v/>
      </c>
      <c r="BW21" s="101" t="str">
        <f t="shared" si="21"/>
        <v/>
      </c>
      <c r="BX21" s="108" t="str">
        <f t="shared" si="22"/>
        <v/>
      </c>
      <c r="BY21" s="124">
        <v>7</v>
      </c>
      <c r="CA21" s="124">
        <v>8</v>
      </c>
      <c r="CC21" s="124">
        <v>9</v>
      </c>
      <c r="CE21" s="126"/>
      <c r="CG21" s="126"/>
      <c r="CI21" s="126"/>
      <c r="CJ21">
        <f>CG37</f>
        <v>3</v>
      </c>
      <c r="CK21" s="1">
        <v>14</v>
      </c>
      <c r="CL21" s="1">
        <f t="shared" si="45"/>
        <v>0</v>
      </c>
      <c r="CM21">
        <f t="shared" si="35"/>
        <v>1</v>
      </c>
      <c r="CP21" s="119">
        <v>15</v>
      </c>
      <c r="CQ21" s="30" t="e">
        <f>IF(OR($A$3="f",$A$3="DM",$A$3="dd",$A$3="f1",$A$3="f2"),#REF!,IF(OR($A$3="g",$A$3="g1",$A$3="g2",$A$3="dh"),#REF!,""))</f>
        <v>#REF!</v>
      </c>
      <c r="CR21" s="30" t="e">
        <f>IF(OR($A$3="f",$A$3="DM",$A$3="dd",$A$3="f1",$A$3="f2"),#REF!,IF(OR($A$3="g",$A$3="g1",$A$3="g2",$A$3="dh"),#REF!,""))</f>
        <v>#REF!</v>
      </c>
      <c r="CS21" s="186" t="e">
        <f>IF(OR($A$3="f",$A$3="DM",$A$3="dd",$A$3="f1",$A$3="f2"),#REF!,IF(OR($A$3="g",$A$3="g1",$A$3="g2",$A$3="dh"),#REF!,""))</f>
        <v>#REF!</v>
      </c>
      <c r="CU21" s="119">
        <v>51</v>
      </c>
      <c r="CV21" s="30" t="e">
        <f>IF(OR($A$3="f",$A$3="dm",$A$3="dd",$A$3="f1",$A$3="f2"),#REF!,IF(OR($A$3="g",$A$3="g1",$A$3="g2",$A$3="dh"),#REF!,""))</f>
        <v>#REF!</v>
      </c>
      <c r="CW21" s="30" t="e">
        <f>IF(OR($A$3="f",$A$3="dm",$A$3="dd",$A$3="f1",$A$3="f2"),#REF!,IF(OR($A$3="g",$A$3="g1",$A$3="g2",$A$3="dh"),#REF!,""))</f>
        <v>#REF!</v>
      </c>
      <c r="CX21" s="186" t="e">
        <f>IF(OR($A$3="f",$A$3="dm",$A$3="dd",$A$3="f1",$A$3="f2"),#REF!,IF(OR($A$3="g",$A$3="g1",$A$3="g2",$A$3="dh"),#REF!,""))</f>
        <v>#REF!</v>
      </c>
      <c r="CZ21" s="6">
        <v>87</v>
      </c>
      <c r="DA21" s="30" t="e">
        <f>IF(OR($A$3="f",$A$3="dd",$A$3="dm",$A$3="f1",$A$3="f2"),#REF!,IF(OR($A$3="g",$A$3="g1",$A$3="g2",$A$3="dh"),#REF!,""))</f>
        <v>#REF!</v>
      </c>
      <c r="DB21" s="30" t="e">
        <f>IF(OR($A$3="f",$A$3="dd",$A$3="dm",$A$3="f1",$A$3="f2"),#REF!,IF(OR($A$3="g",$A$3="g1",$A$3="g2",$A$3="dh"),#REF!,""))</f>
        <v>#REF!</v>
      </c>
      <c r="DC21" s="189" t="e">
        <f>IF(OR($A$3="f",$A$3="dd",$A$3="dm",$A$3="f1",$A$3="f2"),#REF!,IF(OR($A$3="g",$A$3="g1",$A$3="g2",$A$3="dh"),#REF!,""))</f>
        <v>#REF!</v>
      </c>
      <c r="DE21" s="5">
        <v>15</v>
      </c>
      <c r="DF21" s="5" t="e">
        <f t="shared" si="36"/>
        <v>#REF!</v>
      </c>
      <c r="DG21" s="182" t="s">
        <v>131</v>
      </c>
      <c r="DH21" s="183"/>
      <c r="DI21" s="184" t="s">
        <v>137</v>
      </c>
      <c r="DJ21" s="183"/>
      <c r="DK21" s="182" t="s">
        <v>142</v>
      </c>
      <c r="DL21" s="183"/>
      <c r="DO21" s="5">
        <f>IF(Y23="","",Y23)</f>
        <v>7</v>
      </c>
      <c r="DP21" s="5" t="str">
        <f t="shared" ref="DP21:DQ25" si="59">IF(AA23="","",AA23)</f>
        <v>Agave - SO.</v>
      </c>
      <c r="DQ21" s="5" t="str">
        <f t="shared" si="59"/>
        <v>SO.</v>
      </c>
      <c r="DR21" s="5" t="e">
        <f t="shared" si="24"/>
        <v>#REF!</v>
      </c>
      <c r="DT21" s="5">
        <f>IF(AF23="","",AF23)</f>
        <v>8</v>
      </c>
      <c r="DU21" s="5" t="str">
        <f>IF(AH23="","",AH23)</f>
        <v>Cephalotaxe de fortune - SO.</v>
      </c>
      <c r="DV21" s="5" t="str">
        <f>IF(AG23="","",AG23)</f>
        <v>SO.</v>
      </c>
      <c r="DW21" s="5" t="e">
        <f t="shared" si="25"/>
        <v>#REF!</v>
      </c>
      <c r="DY21" s="5">
        <f t="shared" si="26"/>
        <v>37</v>
      </c>
      <c r="DZ21" s="5" t="str">
        <f t="shared" ref="DZ21:EA24" si="60">IF(AO23="","",AO23)</f>
        <v>Chèvrefeuille - BEL</v>
      </c>
      <c r="EA21" s="5" t="str">
        <f t="shared" si="60"/>
        <v>BEL</v>
      </c>
      <c r="EB21" s="5" t="e">
        <f t="shared" si="28"/>
        <v>#REF!</v>
      </c>
      <c r="EF21" s="159" t="str">
        <f>IF($A$3="","",$A37)</f>
        <v/>
      </c>
      <c r="EG21" s="110"/>
      <c r="EH21" s="115" t="str">
        <f t="shared" si="1"/>
        <v/>
      </c>
      <c r="EI21" s="41" t="str">
        <f t="shared" si="37"/>
        <v/>
      </c>
      <c r="EJ21" s="5" t="str">
        <f t="shared" si="2"/>
        <v/>
      </c>
      <c r="EK21" s="155"/>
      <c r="EL21" s="155"/>
      <c r="EM21" s="155"/>
      <c r="EN21" s="159" t="str">
        <f>IF($A$3="","",$A37)</f>
        <v/>
      </c>
      <c r="EO21" s="110"/>
      <c r="EP21" s="110" t="str">
        <f t="shared" si="4"/>
        <v/>
      </c>
      <c r="EQ21" s="41" t="str">
        <f t="shared" si="29"/>
        <v/>
      </c>
      <c r="ER21" s="5" t="str">
        <f t="shared" si="5"/>
        <v/>
      </c>
      <c r="ES21" s="155"/>
      <c r="ET21" s="155"/>
      <c r="EU21" s="155"/>
      <c r="EV21" s="159" t="str">
        <f>IF($A$3="","",$A37)</f>
        <v/>
      </c>
      <c r="EW21" s="110"/>
      <c r="EX21" s="110" t="str">
        <f t="shared" si="8"/>
        <v/>
      </c>
      <c r="EY21" s="41" t="str">
        <f t="shared" si="30"/>
        <v/>
      </c>
      <c r="EZ21" s="5" t="str">
        <f t="shared" si="9"/>
        <v/>
      </c>
      <c r="FA21" s="155"/>
      <c r="FB21" s="155"/>
    </row>
    <row r="22" spans="1:158" ht="16.5" thickBot="1" x14ac:dyDescent="0.25">
      <c r="A22" s="113" t="str">
        <f>IF(A21="","",HLOOKUP(A21,$DP$119:$EP$123,5))</f>
        <v/>
      </c>
      <c r="B22" s="120">
        <v>16</v>
      </c>
      <c r="C22" s="80" t="s">
        <v>202</v>
      </c>
      <c r="D22" s="78" t="s">
        <v>202</v>
      </c>
      <c r="E22" s="121" t="s">
        <v>202</v>
      </c>
      <c r="F22" s="21" t="s">
        <v>202</v>
      </c>
      <c r="G22" s="135" t="s">
        <v>202</v>
      </c>
      <c r="H22" s="120">
        <v>52</v>
      </c>
      <c r="I22" s="80" t="s">
        <v>182</v>
      </c>
      <c r="J22" s="163" t="s">
        <v>82</v>
      </c>
      <c r="K22" s="20">
        <v>3</v>
      </c>
      <c r="L22" s="21" t="s">
        <v>82</v>
      </c>
      <c r="M22" s="135" t="s">
        <v>182</v>
      </c>
      <c r="N22" s="7">
        <v>88</v>
      </c>
      <c r="O22" s="80" t="s">
        <v>196</v>
      </c>
      <c r="P22" s="163" t="s">
        <v>80</v>
      </c>
      <c r="Q22" s="20">
        <v>3</v>
      </c>
      <c r="R22" s="21" t="s">
        <v>80</v>
      </c>
      <c r="S22" s="135" t="s">
        <v>196</v>
      </c>
      <c r="U22" s="1">
        <f t="shared" si="11"/>
        <v>0</v>
      </c>
      <c r="V22" s="1">
        <f t="shared" si="12"/>
        <v>1</v>
      </c>
      <c r="W22" s="1">
        <f t="shared" si="13"/>
        <v>1</v>
      </c>
      <c r="X22" s="1"/>
      <c r="Y22" s="40" t="str">
        <f t="shared" si="14"/>
        <v>N°J</v>
      </c>
      <c r="Z22" s="73"/>
      <c r="AA22" s="41" t="s">
        <v>20</v>
      </c>
      <c r="AB22" s="42" t="s">
        <v>7</v>
      </c>
      <c r="AC22" s="141" t="s">
        <v>21</v>
      </c>
      <c r="AF22" s="40" t="str">
        <f t="shared" si="15"/>
        <v>N°J</v>
      </c>
      <c r="AG22" s="73"/>
      <c r="AH22" s="41" t="s">
        <v>20</v>
      </c>
      <c r="AI22" s="42" t="s">
        <v>7</v>
      </c>
      <c r="AJ22" s="141" t="s">
        <v>21</v>
      </c>
      <c r="AL22" s="156"/>
      <c r="AM22" s="40" t="str">
        <f t="shared" si="16"/>
        <v>N°J</v>
      </c>
      <c r="AN22" s="73"/>
      <c r="AO22" s="41" t="s">
        <v>20</v>
      </c>
      <c r="AP22" s="42" t="s">
        <v>7</v>
      </c>
      <c r="AQ22" s="141" t="s">
        <v>21</v>
      </c>
      <c r="AS22" s="1"/>
      <c r="AX22" s="62"/>
      <c r="AY22" s="52">
        <f>IF(Y17="","",Y17)</f>
        <v>46</v>
      </c>
      <c r="AZ22" s="131" t="str">
        <f t="shared" si="49"/>
        <v/>
      </c>
      <c r="BA22" s="131" t="str">
        <f t="shared" si="50"/>
        <v>Agapanthe</v>
      </c>
      <c r="BB22" s="131" t="str">
        <f t="shared" si="38"/>
        <v/>
      </c>
      <c r="BC22" s="131" t="str">
        <f t="shared" si="51"/>
        <v>Agapanthe</v>
      </c>
      <c r="BD22" s="69">
        <f t="shared" si="39"/>
        <v>46</v>
      </c>
      <c r="BE22" s="69">
        <f t="shared" si="52"/>
        <v>1</v>
      </c>
      <c r="BF22" s="1">
        <f t="shared" si="40"/>
        <v>18</v>
      </c>
      <c r="BG22" s="1">
        <f t="shared" si="41"/>
        <v>46</v>
      </c>
      <c r="BH22" s="1">
        <f t="shared" si="42"/>
        <v>1</v>
      </c>
      <c r="BI22" s="1">
        <v>14</v>
      </c>
      <c r="BJ22">
        <f t="shared" si="43"/>
        <v>42</v>
      </c>
      <c r="BK22">
        <f t="shared" si="53"/>
        <v>1</v>
      </c>
      <c r="BM22" s="99">
        <v>16</v>
      </c>
      <c r="BN22" s="99" t="str">
        <f t="shared" si="17"/>
        <v/>
      </c>
      <c r="BO22" s="108" t="str">
        <f t="shared" si="18"/>
        <v/>
      </c>
      <c r="BP22" s="100" t="str">
        <f t="shared" si="31"/>
        <v/>
      </c>
      <c r="BQ22" s="101" t="str">
        <f t="shared" si="19"/>
        <v/>
      </c>
      <c r="BR22" s="100" t="str">
        <f t="shared" si="32"/>
        <v/>
      </c>
      <c r="BS22" s="101" t="str">
        <f t="shared" si="19"/>
        <v/>
      </c>
      <c r="BT22" s="100" t="str">
        <f t="shared" si="33"/>
        <v/>
      </c>
      <c r="BU22" s="101" t="str">
        <f t="shared" si="20"/>
        <v/>
      </c>
      <c r="BV22" s="100" t="str">
        <f t="shared" si="34"/>
        <v/>
      </c>
      <c r="BW22" s="101" t="str">
        <f t="shared" si="21"/>
        <v/>
      </c>
      <c r="BX22" s="108" t="str">
        <f t="shared" si="22"/>
        <v/>
      </c>
      <c r="BY22" s="40" t="s">
        <v>37</v>
      </c>
      <c r="CA22" s="40" t="s">
        <v>37</v>
      </c>
      <c r="CC22" s="40" t="s">
        <v>37</v>
      </c>
      <c r="CE22" s="129">
        <f>SUM(CE23:CE26)</f>
        <v>4</v>
      </c>
      <c r="CG22" s="129">
        <f>SUM(CG23:CG26)</f>
        <v>4</v>
      </c>
      <c r="CI22" s="129">
        <f>SUM(CI23:CI26)</f>
        <v>4</v>
      </c>
      <c r="CJ22">
        <f>CI37</f>
        <v>0</v>
      </c>
      <c r="CK22" s="1">
        <v>15</v>
      </c>
      <c r="CL22" s="1">
        <f t="shared" si="45"/>
        <v>0</v>
      </c>
      <c r="CM22">
        <f t="shared" si="35"/>
        <v>0</v>
      </c>
      <c r="CP22" s="120">
        <v>16</v>
      </c>
      <c r="CQ22" s="30" t="e">
        <f>IF(OR($A$3="f",$A$3="DM",$A$3="dd",$A$3="f1",$A$3="f2"),#REF!,IF(OR($A$3="g",$A$3="g1",$A$3="g2",$A$3="dh"),#REF!,""))</f>
        <v>#REF!</v>
      </c>
      <c r="CR22" s="30" t="e">
        <f>IF(OR($A$3="f",$A$3="DM",$A$3="dd",$A$3="f1",$A$3="f2"),#REF!,IF(OR($A$3="g",$A$3="g1",$A$3="g2",$A$3="dh"),#REF!,""))</f>
        <v>#REF!</v>
      </c>
      <c r="CS22" s="186" t="e">
        <f>IF(OR($A$3="f",$A$3="DM",$A$3="dd",$A$3="f1",$A$3="f2"),#REF!,IF(OR($A$3="g",$A$3="g1",$A$3="g2",$A$3="dh"),#REF!,""))</f>
        <v>#REF!</v>
      </c>
      <c r="CU22" s="120">
        <v>52</v>
      </c>
      <c r="CV22" s="30" t="e">
        <f>IF(OR($A$3="f",$A$3="dm",$A$3="dd",$A$3="f1",$A$3="f2"),#REF!,IF(OR($A$3="g",$A$3="g1",$A$3="g2",$A$3="dh"),#REF!,""))</f>
        <v>#REF!</v>
      </c>
      <c r="CW22" s="30" t="e">
        <f>IF(OR($A$3="f",$A$3="dm",$A$3="dd",$A$3="f1",$A$3="f2"),#REF!,IF(OR($A$3="g",$A$3="g1",$A$3="g2",$A$3="dh"),#REF!,""))</f>
        <v>#REF!</v>
      </c>
      <c r="CX22" s="186" t="e">
        <f>IF(OR($A$3="f",$A$3="dm",$A$3="dd",$A$3="f1",$A$3="f2"),#REF!,IF(OR($A$3="g",$A$3="g1",$A$3="g2",$A$3="dh"),#REF!,""))</f>
        <v>#REF!</v>
      </c>
      <c r="CZ22" s="7">
        <v>88</v>
      </c>
      <c r="DA22" s="30" t="e">
        <f>IF(OR($A$3="f",$A$3="dd",$A$3="dm",$A$3="f1",$A$3="f2"),#REF!,IF(OR($A$3="g",$A$3="g1",$A$3="g2",$A$3="dh"),#REF!,""))</f>
        <v>#REF!</v>
      </c>
      <c r="DB22" s="30" t="e">
        <f>IF(OR($A$3="f",$A$3="dd",$A$3="dm",$A$3="f1",$A$3="f2"),#REF!,IF(OR($A$3="g",$A$3="g1",$A$3="g2",$A$3="dh"),#REF!,""))</f>
        <v>#REF!</v>
      </c>
      <c r="DC22" s="189" t="e">
        <f>IF(OR($A$3="f",$A$3="dd",$A$3="dm",$A$3="f1",$A$3="f2"),#REF!,IF(OR($A$3="g",$A$3="g1",$A$3="g2",$A$3="dh"),#REF!,""))</f>
        <v>#REF!</v>
      </c>
      <c r="DE22" s="5">
        <v>16</v>
      </c>
      <c r="DF22" s="5" t="e">
        <f t="shared" si="36"/>
        <v>#REF!</v>
      </c>
      <c r="DG22" s="179"/>
      <c r="DH22" s="141" t="s">
        <v>21</v>
      </c>
      <c r="DI22" s="177"/>
      <c r="DJ22" s="141" t="s">
        <v>21</v>
      </c>
      <c r="DK22" s="177"/>
      <c r="DL22" s="141" t="s">
        <v>21</v>
      </c>
      <c r="DO22" s="5">
        <f>IF(Y24="","",Y24)</f>
        <v>49</v>
      </c>
      <c r="DP22" s="5" t="str">
        <f t="shared" si="59"/>
        <v>Arbre du clergé - PRG</v>
      </c>
      <c r="DQ22" s="5" t="str">
        <f t="shared" si="59"/>
        <v>PRG</v>
      </c>
      <c r="DR22" s="5" t="e">
        <f t="shared" si="24"/>
        <v>#REF!</v>
      </c>
      <c r="DT22" s="5">
        <f>IF(AF24="","",AF24)</f>
        <v>50</v>
      </c>
      <c r="DU22" s="5" t="str">
        <f>IF(AH24="","",AH24)</f>
        <v>Grebera - PRG</v>
      </c>
      <c r="DV22" s="5" t="str">
        <f>IF(AG24="","",AG24)</f>
        <v>PRG</v>
      </c>
      <c r="DW22" s="5" t="e">
        <f t="shared" si="25"/>
        <v>#REF!</v>
      </c>
      <c r="DY22" s="5">
        <f t="shared" si="26"/>
        <v>51</v>
      </c>
      <c r="DZ22" s="5" t="str">
        <f t="shared" si="60"/>
        <v>Fragon - SH.</v>
      </c>
      <c r="EA22" s="5" t="str">
        <f t="shared" si="60"/>
        <v>SH.</v>
      </c>
      <c r="EB22" s="5" t="e">
        <f t="shared" si="28"/>
        <v>#REF!</v>
      </c>
      <c r="EF22" s="155"/>
      <c r="EG22" s="155"/>
      <c r="EH22" s="155"/>
      <c r="EI22" s="155"/>
      <c r="EJ22" s="155"/>
      <c r="EK22" s="155"/>
      <c r="EL22" s="155"/>
      <c r="EM22" s="155"/>
      <c r="EN22" s="155"/>
      <c r="EO22" s="155"/>
      <c r="EP22" s="155"/>
      <c r="EQ22" s="155"/>
      <c r="ER22" s="155"/>
      <c r="ES22" s="155"/>
      <c r="ET22" s="155"/>
      <c r="EU22" s="155"/>
      <c r="EV22" s="155"/>
      <c r="EW22" s="155"/>
      <c r="EX22" s="155"/>
      <c r="EY22" s="155"/>
      <c r="EZ22" s="155"/>
      <c r="FA22" s="155"/>
      <c r="FB22" s="155"/>
    </row>
    <row r="23" spans="1:158" ht="16.5" thickTop="1" thickBot="1" x14ac:dyDescent="0.25">
      <c r="A23" s="114" t="str">
        <f>IF(DO133="","",DO133)</f>
        <v/>
      </c>
      <c r="B23" s="119">
        <v>17</v>
      </c>
      <c r="C23" s="80" t="s">
        <v>202</v>
      </c>
      <c r="D23" s="78" t="s">
        <v>202</v>
      </c>
      <c r="E23" s="121" t="s">
        <v>202</v>
      </c>
      <c r="F23" s="21" t="s">
        <v>202</v>
      </c>
      <c r="G23" s="135" t="s">
        <v>202</v>
      </c>
      <c r="H23" s="119">
        <v>53</v>
      </c>
      <c r="I23" s="80" t="s">
        <v>154</v>
      </c>
      <c r="J23" s="163" t="s">
        <v>82</v>
      </c>
      <c r="K23" s="20">
        <v>3</v>
      </c>
      <c r="L23" s="21" t="s">
        <v>82</v>
      </c>
      <c r="M23" s="135" t="s">
        <v>154</v>
      </c>
      <c r="N23" s="6">
        <v>89</v>
      </c>
      <c r="O23" s="80" t="s">
        <v>150</v>
      </c>
      <c r="P23" s="163" t="s">
        <v>80</v>
      </c>
      <c r="Q23" s="20">
        <v>3</v>
      </c>
      <c r="R23" s="21" t="s">
        <v>80</v>
      </c>
      <c r="S23" s="135" t="s">
        <v>150</v>
      </c>
      <c r="U23" s="1">
        <f t="shared" si="11"/>
        <v>0</v>
      </c>
      <c r="V23" s="1">
        <f t="shared" si="12"/>
        <v>1</v>
      </c>
      <c r="W23" s="1">
        <f t="shared" si="13"/>
        <v>1</v>
      </c>
      <c r="X23" s="37" t="str">
        <f>IF(OR(LEN(AC23)&gt;1,AC23=""),"",AC23)</f>
        <v/>
      </c>
      <c r="Y23" s="53">
        <f t="shared" si="14"/>
        <v>7</v>
      </c>
      <c r="Z23" s="74" t="str">
        <f>IF(AA23="","",RIGHT(AA23,3))</f>
        <v>SO.</v>
      </c>
      <c r="AA23" s="44" t="str">
        <f>IF(Y23="","",VLOOKUP(Y23,$B$125:$C$292,2))</f>
        <v>Agave - SO.</v>
      </c>
      <c r="AB23" s="38" t="str">
        <f>IF(AA23="","",RIGHT(AA23,3))</f>
        <v>SO.</v>
      </c>
      <c r="AC23" s="160" t="str">
        <f>IF($EL44="","",$EL44)</f>
        <v>BEL</v>
      </c>
      <c r="AE23" s="37" t="str">
        <f>IF(OR(LEN(AJ23)&gt;1,AJ23=""),"",AJ23)</f>
        <v/>
      </c>
      <c r="AF23" s="53">
        <f t="shared" si="15"/>
        <v>8</v>
      </c>
      <c r="AG23" s="74" t="str">
        <f>IF(AH23="","",RIGHT(AH23,3))</f>
        <v>SO.</v>
      </c>
      <c r="AH23" s="44" t="str">
        <f>IF(AF23="","",VLOOKUP(AF23,$B$125:$C$292,2))</f>
        <v>Cephalotaxe de fortune - SO.</v>
      </c>
      <c r="AI23" s="38" t="str">
        <f>IF(AH23="","",RIGHT(AH23,3))</f>
        <v>SO.</v>
      </c>
      <c r="AJ23" s="160" t="str">
        <f>IF($ET44="","",$ET44)</f>
        <v>BEL</v>
      </c>
      <c r="AL23" s="37" t="str">
        <f>IF(OR(LEN(AQ23)&gt;1,AQ23=""),"",AQ23)</f>
        <v/>
      </c>
      <c r="AM23" s="53">
        <f t="shared" si="16"/>
        <v>37</v>
      </c>
      <c r="AN23" s="74" t="str">
        <f>IF(AO23="","",RIGHT(AO23,3))</f>
        <v>BEL</v>
      </c>
      <c r="AO23" s="44" t="str">
        <f>IF(AM23="","",VLOOKUP(AM23,$B$125:$C$292,2))</f>
        <v>Chèvrefeuille - BEL</v>
      </c>
      <c r="AP23" s="38" t="str">
        <f>IF(AO23="","",RIGHT(AO23,3))</f>
        <v>BEL</v>
      </c>
      <c r="AQ23" s="160" t="str">
        <f>IF($FB44="","",$FB44)</f>
        <v>CAU</v>
      </c>
      <c r="AR23">
        <f>IF(X23="",0,1)</f>
        <v>0</v>
      </c>
      <c r="AS23" s="1">
        <v>1</v>
      </c>
      <c r="AT23" s="1">
        <f>IF(Y23="","",IF(X23=1,Y23,IF(X24=1,Y24,IF(X25=1,Y25,Y26))))</f>
        <v>92</v>
      </c>
      <c r="AU23" s="1">
        <f>IF(AF23="","",IF(AE23=1,AF23,IF(AE24=1,AF24,IF(AE25=1,AF25,AF26))))</f>
        <v>93</v>
      </c>
      <c r="AV23" s="1">
        <f>IF(AM23="","",IF(AL23=1,AM23,IF(AL24=1,AM24,IF(AL25=1,AM25,AM26))))</f>
        <v>94</v>
      </c>
      <c r="AX23" s="62"/>
      <c r="AY23" s="52">
        <f>IF(Y18="","",Y18)</f>
        <v>75</v>
      </c>
      <c r="AZ23" s="131" t="str">
        <f t="shared" si="49"/>
        <v/>
      </c>
      <c r="BA23" s="131" t="str">
        <f t="shared" si="50"/>
        <v/>
      </c>
      <c r="BB23" s="131" t="str">
        <f t="shared" si="38"/>
        <v>Acerola</v>
      </c>
      <c r="BC23" s="131" t="str">
        <f t="shared" si="51"/>
        <v>Acerola</v>
      </c>
      <c r="BD23" s="69">
        <f t="shared" si="39"/>
        <v>75</v>
      </c>
      <c r="BE23" s="69">
        <f t="shared" si="52"/>
        <v>1</v>
      </c>
      <c r="BF23" s="1">
        <f t="shared" si="40"/>
        <v>32</v>
      </c>
      <c r="BG23" s="1">
        <f t="shared" si="41"/>
        <v>75</v>
      </c>
      <c r="BH23" s="1">
        <f t="shared" si="42"/>
        <v>1</v>
      </c>
      <c r="BI23" s="1">
        <v>15</v>
      </c>
      <c r="BJ23">
        <f t="shared" si="43"/>
        <v>42</v>
      </c>
      <c r="BK23">
        <f t="shared" si="53"/>
        <v>1</v>
      </c>
      <c r="BM23" s="99">
        <v>17</v>
      </c>
      <c r="BN23" s="99" t="str">
        <f>IF(BM23&lt;=$P$3,BM23,"")</f>
        <v/>
      </c>
      <c r="BO23" s="108" t="str">
        <f>IF(BN23="","",BN23)</f>
        <v/>
      </c>
      <c r="BP23" s="100" t="str">
        <f>IF(BN23="","",BP22+1)</f>
        <v/>
      </c>
      <c r="BQ23" s="101" t="str">
        <f>IF(OR(BP23="",BP23&gt;$P$2),"",VLOOKUP(BP23,$I$125:$P$292,8))</f>
        <v/>
      </c>
      <c r="BR23" s="100" t="str">
        <f>IF(BN23="","",BR22+1)</f>
        <v/>
      </c>
      <c r="BS23" s="101" t="str">
        <f>IF(OR(BR23="",BR23&gt;$P$2),"",VLOOKUP(BR23,$I$125:$P$292,8))</f>
        <v/>
      </c>
      <c r="BT23" s="100" t="str">
        <f>IF(BN23="","",BT22+1)</f>
        <v/>
      </c>
      <c r="BU23" s="101" t="str">
        <f>IF(OR(BT23="",BT23&gt;$P$2),"",VLOOKUP(BT23,$I$125:$P$292,8))</f>
        <v/>
      </c>
      <c r="BV23" s="100" t="str">
        <f>IF(BN23="","",BV22+1)</f>
        <v/>
      </c>
      <c r="BW23" s="101" t="str">
        <f t="shared" si="21"/>
        <v/>
      </c>
      <c r="BX23" s="108" t="str">
        <f>IF(OR(BO23="",BO23&gt;$P$2),"",VLOOKUP(BO23,$I$125:$P$292,8))</f>
        <v/>
      </c>
      <c r="BY23" s="53">
        <f>IF($BX$13="","",$BX$13)</f>
        <v>7</v>
      </c>
      <c r="CA23" s="53">
        <f>IF($BX$14="","",$BX$14)</f>
        <v>8</v>
      </c>
      <c r="CC23" s="53">
        <f>IF($BX$15="","",$BX$15)</f>
        <v>37</v>
      </c>
      <c r="CE23" s="53">
        <f>IF(BY23="",0,1)</f>
        <v>1</v>
      </c>
      <c r="CG23" s="53">
        <f>IF(CA23="",0,1)</f>
        <v>1</v>
      </c>
      <c r="CI23" s="53">
        <f>IF(CC23="",0,1)</f>
        <v>1</v>
      </c>
      <c r="CJ23">
        <f>CE45</f>
        <v>0</v>
      </c>
      <c r="CK23" s="1">
        <v>16</v>
      </c>
      <c r="CL23" s="1">
        <f t="shared" si="45"/>
        <v>0</v>
      </c>
      <c r="CM23">
        <f t="shared" si="35"/>
        <v>0</v>
      </c>
      <c r="CP23" s="119">
        <v>17</v>
      </c>
      <c r="CQ23" s="30" t="e">
        <f>IF(OR($A$3="f",$A$3="DM",$A$3="dd",$A$3="f1",$A$3="f2"),#REF!,IF(OR($A$3="g",$A$3="g1",$A$3="g2",$A$3="dh"),#REF!,""))</f>
        <v>#REF!</v>
      </c>
      <c r="CR23" s="30" t="e">
        <f>IF(OR($A$3="f",$A$3="DM",$A$3="dd",$A$3="f1",$A$3="f2"),#REF!,IF(OR($A$3="g",$A$3="g1",$A$3="g2",$A$3="dh"),#REF!,""))</f>
        <v>#REF!</v>
      </c>
      <c r="CS23" s="186" t="e">
        <f>IF(OR($A$3="f",$A$3="DM",$A$3="dd",$A$3="f1",$A$3="f2"),#REF!,IF(OR($A$3="g",$A$3="g1",$A$3="g2",$A$3="dh"),#REF!,""))</f>
        <v>#REF!</v>
      </c>
      <c r="CU23" s="119">
        <v>53</v>
      </c>
      <c r="CV23" s="30" t="e">
        <f>IF(OR($A$3="f",$A$3="dm",$A$3="dd",$A$3="f1",$A$3="f2"),#REF!,IF(OR($A$3="g",$A$3="g1",$A$3="g2",$A$3="dh"),#REF!,""))</f>
        <v>#REF!</v>
      </c>
      <c r="CW23" s="30" t="e">
        <f>IF(OR($A$3="f",$A$3="dm",$A$3="dd",$A$3="f1",$A$3="f2"),#REF!,IF(OR($A$3="g",$A$3="g1",$A$3="g2",$A$3="dh"),#REF!,""))</f>
        <v>#REF!</v>
      </c>
      <c r="CX23" s="186" t="e">
        <f>IF(OR($A$3="f",$A$3="dm",$A$3="dd",$A$3="f1",$A$3="f2"),#REF!,IF(OR($A$3="g",$A$3="g1",$A$3="g2",$A$3="dh"),#REF!,""))</f>
        <v>#REF!</v>
      </c>
      <c r="CZ23" s="6">
        <v>89</v>
      </c>
      <c r="DA23" s="30" t="e">
        <f>IF(OR($A$3="f",$A$3="dd",$A$3="dm",$A$3="f1",$A$3="f2"),#REF!,IF(OR($A$3="g",$A$3="g1",$A$3="g2",$A$3="dh"),#REF!,""))</f>
        <v>#REF!</v>
      </c>
      <c r="DB23" s="30" t="e">
        <f>IF(OR($A$3="f",$A$3="dd",$A$3="dm",$A$3="f1",$A$3="f2"),#REF!,IF(OR($A$3="g",$A$3="g1",$A$3="g2",$A$3="dh"),#REF!,""))</f>
        <v>#REF!</v>
      </c>
      <c r="DC23" s="189" t="e">
        <f>IF(OR($A$3="f",$A$3="dd",$A$3="dm",$A$3="f1",$A$3="f2"),#REF!,IF(OR($A$3="g",$A$3="g1",$A$3="g2",$A$3="dh"),#REF!,""))</f>
        <v>#REF!</v>
      </c>
      <c r="DE23" s="5">
        <v>17</v>
      </c>
      <c r="DF23" s="5" t="e">
        <f t="shared" si="36"/>
        <v>#REF!</v>
      </c>
      <c r="DG23" s="176"/>
      <c r="DH23" s="160" t="str">
        <f>IF($EL44="","",$EL44)</f>
        <v>BEL</v>
      </c>
      <c r="DI23" s="178"/>
      <c r="DJ23" s="160" t="str">
        <f>IF($ET44="","",$ET44)</f>
        <v>BEL</v>
      </c>
      <c r="DK23" s="178"/>
      <c r="DL23" s="160" t="str">
        <f>IF($FB44="","",$FB44)</f>
        <v>CAU</v>
      </c>
      <c r="DO23" s="5">
        <f>IF(Y25="","",Y25)</f>
        <v>78</v>
      </c>
      <c r="DP23" s="5" t="str">
        <f t="shared" si="59"/>
        <v>Charme - FER</v>
      </c>
      <c r="DQ23" s="5" t="str">
        <f t="shared" si="59"/>
        <v>FER</v>
      </c>
      <c r="DR23" s="5" t="e">
        <f t="shared" si="24"/>
        <v>#REF!</v>
      </c>
      <c r="DT23" s="5">
        <f>IF(AF25="","",AF25)</f>
        <v>79</v>
      </c>
      <c r="DU23" s="5" t="str">
        <f>IF(AH25="","",AH25)</f>
        <v>Filao - FER</v>
      </c>
      <c r="DV23" s="5" t="str">
        <f>IF(AG25="","",AG25)</f>
        <v>FER</v>
      </c>
      <c r="DW23" s="5" t="e">
        <f t="shared" si="25"/>
        <v>#REF!</v>
      </c>
      <c r="DY23" s="5">
        <f t="shared" si="26"/>
        <v>80</v>
      </c>
      <c r="DZ23" s="5" t="str">
        <f t="shared" si="60"/>
        <v>Silène - FER</v>
      </c>
      <c r="EA23" s="5" t="str">
        <f t="shared" si="60"/>
        <v>FER</v>
      </c>
      <c r="EB23" s="5" t="e">
        <f t="shared" si="28"/>
        <v>#REF!</v>
      </c>
      <c r="EF23" s="155"/>
      <c r="EG23" s="155"/>
      <c r="EH23" s="155"/>
      <c r="EI23" s="155"/>
      <c r="EJ23" s="155"/>
      <c r="EK23" s="155"/>
      <c r="EL23" s="155"/>
      <c r="EM23" s="155"/>
      <c r="EN23" s="155"/>
      <c r="EO23" s="155"/>
      <c r="EP23" s="155"/>
      <c r="EQ23" s="155"/>
      <c r="ER23" s="155"/>
      <c r="ES23" s="155"/>
      <c r="ET23" s="155"/>
      <c r="EU23" s="155"/>
      <c r="EV23" s="155"/>
      <c r="EW23" s="155"/>
      <c r="EX23" s="155"/>
      <c r="EY23" s="155"/>
      <c r="EZ23" s="155"/>
      <c r="FA23" s="155"/>
      <c r="FB23" s="155"/>
    </row>
    <row r="24" spans="1:158" ht="16.5" thickTop="1" thickBot="1" x14ac:dyDescent="0.25">
      <c r="A24" s="113" t="str">
        <f>IF(A23="","",HLOOKUP(A23,$DP$119:$EP$123,5))</f>
        <v/>
      </c>
      <c r="B24" s="120">
        <v>18</v>
      </c>
      <c r="C24" s="80" t="s">
        <v>202</v>
      </c>
      <c r="D24" s="78" t="s">
        <v>202</v>
      </c>
      <c r="E24" s="121" t="s">
        <v>202</v>
      </c>
      <c r="F24" s="21" t="s">
        <v>202</v>
      </c>
      <c r="G24" s="135" t="s">
        <v>202</v>
      </c>
      <c r="H24" s="120">
        <v>54</v>
      </c>
      <c r="I24" s="80" t="s">
        <v>156</v>
      </c>
      <c r="J24" s="163" t="s">
        <v>82</v>
      </c>
      <c r="K24" s="20">
        <v>3</v>
      </c>
      <c r="L24" s="21" t="s">
        <v>82</v>
      </c>
      <c r="M24" s="135" t="s">
        <v>156</v>
      </c>
      <c r="N24" s="7">
        <v>90</v>
      </c>
      <c r="O24" s="80" t="s">
        <v>191</v>
      </c>
      <c r="P24" s="163" t="s">
        <v>80</v>
      </c>
      <c r="Q24" s="20">
        <v>3</v>
      </c>
      <c r="R24" s="21" t="s">
        <v>80</v>
      </c>
      <c r="S24" s="135" t="s">
        <v>191</v>
      </c>
      <c r="U24" s="1">
        <f t="shared" si="11"/>
        <v>0</v>
      </c>
      <c r="V24" s="1">
        <f t="shared" si="12"/>
        <v>1</v>
      </c>
      <c r="W24" s="1">
        <f t="shared" si="13"/>
        <v>1</v>
      </c>
      <c r="X24" s="37" t="str">
        <f t="shared" ref="X24:X26" si="61">IF(OR(LEN(AC24)&gt;1,AC24=""),"",AC24)</f>
        <v/>
      </c>
      <c r="Y24" s="53">
        <f t="shared" si="14"/>
        <v>49</v>
      </c>
      <c r="Z24" s="74" t="str">
        <f>IF(AA24="","",RIGHT(AA24,3))</f>
        <v>PRG</v>
      </c>
      <c r="AA24" s="44" t="str">
        <f>IF(Y24="","",VLOOKUP(Y24,$B$125:$C$292,2))</f>
        <v>Arbre du clergé - PRG</v>
      </c>
      <c r="AB24" s="38" t="str">
        <f>IF(AA24="","",RIGHT(AA24,3))</f>
        <v>PRG</v>
      </c>
      <c r="AC24" s="160" t="str">
        <f>IF($EL45="","",$EL45)</f>
        <v>CAU</v>
      </c>
      <c r="AE24" s="37" t="str">
        <f t="shared" ref="AE24:AE26" si="62">IF(OR(LEN(AJ24)&gt;1,AJ24=""),"",AJ24)</f>
        <v/>
      </c>
      <c r="AF24" s="53">
        <f t="shared" si="15"/>
        <v>50</v>
      </c>
      <c r="AG24" s="74" t="str">
        <f>IF(AH24="","",RIGHT(AH24,3))</f>
        <v>PRG</v>
      </c>
      <c r="AH24" s="44" t="str">
        <f>IF(AF24="","",VLOOKUP(AF24,$B$125:$C$292,2))</f>
        <v>Grebera - PRG</v>
      </c>
      <c r="AI24" s="38" t="str">
        <f>IF(AH24="","",RIGHT(AH24,3))</f>
        <v>PRG</v>
      </c>
      <c r="AJ24" s="160" t="str">
        <f>IF($ET45="","",$ET45)</f>
        <v>CAU</v>
      </c>
      <c r="AL24" s="37" t="str">
        <f t="shared" ref="AL24:AL26" si="63">IF(OR(LEN(AQ24)&gt;1,AQ24=""),"",AQ24)</f>
        <v/>
      </c>
      <c r="AM24" s="53">
        <f t="shared" si="16"/>
        <v>51</v>
      </c>
      <c r="AN24" s="74" t="str">
        <f>IF(AO24="","",RIGHT(AO24,3))</f>
        <v>SH.</v>
      </c>
      <c r="AO24" s="44" t="str">
        <f>IF(AM24="","",VLOOKUP(AM24,$B$125:$C$292,2))</f>
        <v>Fragon - SH.</v>
      </c>
      <c r="AP24" s="38" t="str">
        <f>IF(AO24="","",RIGHT(AO24,3))</f>
        <v>SH.</v>
      </c>
      <c r="AQ24" s="160" t="str">
        <f>IF($FB45="","",$FB45)</f>
        <v>HOT</v>
      </c>
      <c r="AR24">
        <f>IF(AE23="",0,1)</f>
        <v>0</v>
      </c>
      <c r="AS24" s="1">
        <v>2</v>
      </c>
      <c r="AT24" s="1" t="str">
        <f>IF(X23="","",IF(X23=2,Y23,IF(X24=2,Y24,IF(X25=2,Y25,Y26))))</f>
        <v/>
      </c>
      <c r="AU24" s="1" t="str">
        <f>IF(AE23="","",IF(AE23=2,AF23,IF(AE24=2,AF24,IF(AE25=2,AF25,AF26))))</f>
        <v/>
      </c>
      <c r="AV24" s="1" t="str">
        <f>IF(AL23="","",IF(AL23=2,AM23,IF(AL24=2,AM24,IF(AL25=2,AM25,AM26))))</f>
        <v/>
      </c>
      <c r="AX24" s="63"/>
      <c r="AY24" s="64">
        <f>IF(Y19="","",Y19)</f>
        <v>89</v>
      </c>
      <c r="AZ24" s="133" t="str">
        <f t="shared" si="49"/>
        <v/>
      </c>
      <c r="BA24" s="132" t="str">
        <f t="shared" si="50"/>
        <v/>
      </c>
      <c r="BB24" s="132" t="str">
        <f t="shared" si="38"/>
        <v>Orpin</v>
      </c>
      <c r="BC24" s="132" t="str">
        <f t="shared" si="51"/>
        <v>Orpin</v>
      </c>
      <c r="BD24" s="84">
        <f t="shared" si="39"/>
        <v>89</v>
      </c>
      <c r="BE24" s="84">
        <f t="shared" si="52"/>
        <v>1</v>
      </c>
      <c r="BF24" s="84">
        <f t="shared" si="40"/>
        <v>46</v>
      </c>
      <c r="BG24" s="84">
        <f t="shared" si="41"/>
        <v>89</v>
      </c>
      <c r="BH24" s="84">
        <f t="shared" si="42"/>
        <v>1</v>
      </c>
      <c r="BI24" s="84">
        <v>16</v>
      </c>
      <c r="BJ24" s="82">
        <f t="shared" si="43"/>
        <v>42</v>
      </c>
      <c r="BK24">
        <f t="shared" si="53"/>
        <v>1</v>
      </c>
      <c r="BM24" s="99">
        <v>18</v>
      </c>
      <c r="BN24" s="99" t="str">
        <f>IF(BM24&lt;=$P$3,BM24,"")</f>
        <v/>
      </c>
      <c r="BO24" s="109" t="str">
        <f>IF(BN24="","",BN24)</f>
        <v/>
      </c>
      <c r="BP24" s="103" t="str">
        <f>IF(BN24="","",BP23+1)</f>
        <v/>
      </c>
      <c r="BQ24" s="104" t="str">
        <f>IF(OR(BP24="",BP24&gt;$P$2),"",VLOOKUP(BP24,$I$125:$P$292,8))</f>
        <v/>
      </c>
      <c r="BR24" s="103" t="str">
        <f>IF(BN24="","",BR23+1)</f>
        <v/>
      </c>
      <c r="BS24" s="104" t="str">
        <f>IF(OR(BR24="",BR24&gt;$P$2),"",VLOOKUP(BR24,$I$125:$P$292,8))</f>
        <v/>
      </c>
      <c r="BT24" s="103" t="str">
        <f>IF(BN24="","",BT23+1)</f>
        <v/>
      </c>
      <c r="BU24" s="104" t="str">
        <f>IF(OR(BT24="",BT24&gt;$P$2),"",VLOOKUP(BT24,$I$125:$P$292,8))</f>
        <v/>
      </c>
      <c r="BV24" s="103" t="str">
        <f>IF(BN24="","",BV23+1)</f>
        <v/>
      </c>
      <c r="BW24" s="104" t="str">
        <f t="shared" si="21"/>
        <v/>
      </c>
      <c r="BX24" s="109" t="str">
        <f>IF(OR(BO24="",BO24&gt;$P$2),"",VLOOKUP(BO24,$I$125:$P$292,8))</f>
        <v/>
      </c>
      <c r="BY24" s="53">
        <f>IF($BQ$13="","",$BQ$13)</f>
        <v>49</v>
      </c>
      <c r="CA24" s="53">
        <f>IF($BQ$14="","",$BQ$14)</f>
        <v>50</v>
      </c>
      <c r="CC24" s="53">
        <f>IF($BQ$15="","",$BQ$15)</f>
        <v>51</v>
      </c>
      <c r="CE24" s="53">
        <f>IF(BY24="",0,1)</f>
        <v>1</v>
      </c>
      <c r="CG24" s="53">
        <f>IF(CA24="",0,1)</f>
        <v>1</v>
      </c>
      <c r="CI24" s="53">
        <f>IF(CC24="",0,1)</f>
        <v>1</v>
      </c>
      <c r="CJ24">
        <f>CG45</f>
        <v>0</v>
      </c>
      <c r="CK24" s="1">
        <v>17</v>
      </c>
      <c r="CL24" s="1">
        <f t="shared" si="45"/>
        <v>0</v>
      </c>
      <c r="CM24">
        <f t="shared" si="35"/>
        <v>0</v>
      </c>
      <c r="CP24" s="120">
        <v>18</v>
      </c>
      <c r="CQ24" s="30" t="e">
        <f>IF(OR($A$3="f",$A$3="DM",$A$3="dd",$A$3="f1",$A$3="f2"),#REF!,IF(OR($A$3="g",$A$3="g1",$A$3="g2",$A$3="dh"),#REF!,""))</f>
        <v>#REF!</v>
      </c>
      <c r="CR24" s="30" t="e">
        <f>IF(OR($A$3="f",$A$3="DM",$A$3="dd",$A$3="f1",$A$3="f2"),#REF!,IF(OR($A$3="g",$A$3="g1",$A$3="g2",$A$3="dh"),#REF!,""))</f>
        <v>#REF!</v>
      </c>
      <c r="CS24" s="186" t="e">
        <f>IF(OR($A$3="f",$A$3="DM",$A$3="dd",$A$3="f1",$A$3="f2"),#REF!,IF(OR($A$3="g",$A$3="g1",$A$3="g2",$A$3="dh"),#REF!,""))</f>
        <v>#REF!</v>
      </c>
      <c r="CU24" s="120">
        <v>54</v>
      </c>
      <c r="CV24" s="30" t="e">
        <f>IF(OR($A$3="f",$A$3="dm",$A$3="dd",$A$3="f1",$A$3="f2"),#REF!,IF(OR($A$3="g",$A$3="g1",$A$3="g2",$A$3="dh"),#REF!,""))</f>
        <v>#REF!</v>
      </c>
      <c r="CW24" s="30" t="e">
        <f>IF(OR($A$3="f",$A$3="dm",$A$3="dd",$A$3="f1",$A$3="f2"),#REF!,IF(OR($A$3="g",$A$3="g1",$A$3="g2",$A$3="dh"),#REF!,""))</f>
        <v>#REF!</v>
      </c>
      <c r="CX24" s="186" t="e">
        <f>IF(OR($A$3="f",$A$3="dm",$A$3="dd",$A$3="f1",$A$3="f2"),#REF!,IF(OR($A$3="g",$A$3="g1",$A$3="g2",$A$3="dh"),#REF!,""))</f>
        <v>#REF!</v>
      </c>
      <c r="CZ24" s="7">
        <v>90</v>
      </c>
      <c r="DA24" s="30" t="e">
        <f>IF(OR($A$3="f",$A$3="dd",$A$3="dm",$A$3="f1",$A$3="f2"),#REF!,IF(OR($A$3="g",$A$3="g1",$A$3="g2",$A$3="dh"),#REF!,""))</f>
        <v>#REF!</v>
      </c>
      <c r="DB24" s="30" t="e">
        <f>IF(OR($A$3="f",$A$3="dd",$A$3="dm",$A$3="f1",$A$3="f2"),#REF!,IF(OR($A$3="g",$A$3="g1",$A$3="g2",$A$3="dh"),#REF!,""))</f>
        <v>#REF!</v>
      </c>
      <c r="DC24" s="189" t="e">
        <f>IF(OR($A$3="f",$A$3="dd",$A$3="dm",$A$3="f1",$A$3="f2"),#REF!,IF(OR($A$3="g",$A$3="g1",$A$3="g2",$A$3="dh"),#REF!,""))</f>
        <v>#REF!</v>
      </c>
      <c r="DE24" s="5">
        <v>18</v>
      </c>
      <c r="DF24" s="5" t="e">
        <f t="shared" si="36"/>
        <v>#REF!</v>
      </c>
      <c r="DG24" s="176"/>
      <c r="DH24" s="160" t="str">
        <f>IF($EL45="","",$EL45)</f>
        <v>CAU</v>
      </c>
      <c r="DI24" s="178"/>
      <c r="DJ24" s="160" t="str">
        <f>IF($ET45="","",$ET45)</f>
        <v>CAU</v>
      </c>
      <c r="DK24" s="178"/>
      <c r="DL24" s="160" t="str">
        <f>IF($FB45="","",$FB45)</f>
        <v>HOT</v>
      </c>
      <c r="DO24" s="5">
        <f>IF(Y26="","",Y26)</f>
        <v>92</v>
      </c>
      <c r="DP24" s="5" t="str">
        <f t="shared" si="59"/>
        <v>Pissenlit - SH.</v>
      </c>
      <c r="DQ24" s="5" t="str">
        <f t="shared" si="59"/>
        <v>SH.</v>
      </c>
      <c r="DR24" s="5" t="e">
        <f t="shared" si="24"/>
        <v>#REF!</v>
      </c>
      <c r="DT24" s="5">
        <f>IF(AF26="","",AF26)</f>
        <v>93</v>
      </c>
      <c r="DU24" s="5" t="str">
        <f>IF(AH26="","",AH26)</f>
        <v>Erable - SH.</v>
      </c>
      <c r="DV24" s="5" t="str">
        <f>IF(AG26="","",AG26)</f>
        <v>SH.</v>
      </c>
      <c r="DW24" s="5" t="e">
        <f t="shared" si="25"/>
        <v>#REF!</v>
      </c>
      <c r="DY24" s="5">
        <f t="shared" si="26"/>
        <v>94</v>
      </c>
      <c r="DZ24" s="5" t="str">
        <f t="shared" si="60"/>
        <v>Dame-d'onze-heures - SH.</v>
      </c>
      <c r="EA24" s="5" t="str">
        <f t="shared" si="60"/>
        <v>SH.</v>
      </c>
      <c r="EB24" s="5" t="e">
        <f t="shared" si="28"/>
        <v>#REF!</v>
      </c>
      <c r="EF24" s="196" t="str">
        <f>DP13</f>
        <v>Poule  4</v>
      </c>
      <c r="EG24" s="197"/>
      <c r="EH24" s="197"/>
      <c r="EI24" s="197"/>
      <c r="EJ24" s="197"/>
      <c r="EK24" s="197"/>
      <c r="EL24" s="198"/>
      <c r="EM24" s="155"/>
      <c r="EN24" s="196" t="str">
        <f>DU13</f>
        <v>Poule  5</v>
      </c>
      <c r="EO24" s="197"/>
      <c r="EP24" s="197"/>
      <c r="EQ24" s="197"/>
      <c r="ER24" s="197"/>
      <c r="ES24" s="197"/>
      <c r="ET24" s="198"/>
      <c r="EU24" s="155"/>
      <c r="EV24" s="196" t="str">
        <f>DZ13</f>
        <v>Poule  6</v>
      </c>
      <c r="EW24" s="197"/>
      <c r="EX24" s="197"/>
      <c r="EY24" s="197"/>
      <c r="EZ24" s="197"/>
      <c r="FA24" s="197"/>
      <c r="FB24" s="198"/>
    </row>
    <row r="25" spans="1:158" ht="15.75" thickTop="1" x14ac:dyDescent="0.25">
      <c r="A25" s="114" t="str">
        <f>IF(DO134="","",DO134)</f>
        <v/>
      </c>
      <c r="B25" s="119">
        <v>19</v>
      </c>
      <c r="C25" s="80" t="s">
        <v>202</v>
      </c>
      <c r="D25" s="78" t="s">
        <v>202</v>
      </c>
      <c r="E25" s="121" t="s">
        <v>202</v>
      </c>
      <c r="F25" s="21" t="s">
        <v>202</v>
      </c>
      <c r="G25" s="135" t="s">
        <v>202</v>
      </c>
      <c r="H25" s="119">
        <v>55</v>
      </c>
      <c r="I25" s="80" t="s">
        <v>148</v>
      </c>
      <c r="J25" s="163" t="s">
        <v>101</v>
      </c>
      <c r="K25" s="20">
        <v>3</v>
      </c>
      <c r="L25" s="21" t="s">
        <v>101</v>
      </c>
      <c r="M25" s="135" t="s">
        <v>148</v>
      </c>
      <c r="N25" s="6">
        <v>91</v>
      </c>
      <c r="O25" s="80" t="s">
        <v>147</v>
      </c>
      <c r="P25" s="163" t="s">
        <v>80</v>
      </c>
      <c r="Q25" s="20">
        <v>3</v>
      </c>
      <c r="R25" s="21" t="s">
        <v>80</v>
      </c>
      <c r="S25" s="135" t="s">
        <v>147</v>
      </c>
      <c r="U25" s="1">
        <f t="shared" si="11"/>
        <v>0</v>
      </c>
      <c r="V25" s="1">
        <f t="shared" si="12"/>
        <v>1</v>
      </c>
      <c r="W25" s="1">
        <f t="shared" si="13"/>
        <v>1</v>
      </c>
      <c r="X25" s="37" t="str">
        <f t="shared" si="61"/>
        <v/>
      </c>
      <c r="Y25" s="53">
        <f t="shared" si="14"/>
        <v>78</v>
      </c>
      <c r="Z25" s="74" t="str">
        <f>IF(AA25="","",RIGHT(AA25,3))</f>
        <v>FER</v>
      </c>
      <c r="AA25" s="44" t="str">
        <f>IF(Y25="","",VLOOKUP(Y25,$B$125:$C$292,2))</f>
        <v>Charme - FER</v>
      </c>
      <c r="AB25" s="38" t="str">
        <f>IF(AA25="","",RIGHT(AA25,3))</f>
        <v>FER</v>
      </c>
      <c r="AC25" s="160" t="str">
        <f>IF($EL46="","",$EL46)</f>
        <v>HOT</v>
      </c>
      <c r="AE25" s="37" t="str">
        <f t="shared" si="62"/>
        <v/>
      </c>
      <c r="AF25" s="53">
        <f t="shared" si="15"/>
        <v>79</v>
      </c>
      <c r="AG25" s="74" t="str">
        <f>IF(AH25="","",RIGHT(AH25,3))</f>
        <v>FER</v>
      </c>
      <c r="AH25" s="44" t="str">
        <f>IF(AF25="","",VLOOKUP(AF25,$B$125:$C$292,2))</f>
        <v>Filao - FER</v>
      </c>
      <c r="AI25" s="38" t="str">
        <f>IF(AH25="","",RIGHT(AH25,3))</f>
        <v>FER</v>
      </c>
      <c r="AJ25" s="160" t="str">
        <f>IF($ET46="","",$ET46)</f>
        <v>HOT</v>
      </c>
      <c r="AL25" s="37" t="str">
        <f t="shared" si="63"/>
        <v/>
      </c>
      <c r="AM25" s="53">
        <f t="shared" si="16"/>
        <v>80</v>
      </c>
      <c r="AN25" s="74" t="str">
        <f>IF(AO25="","",RIGHT(AO25,3))</f>
        <v>FER</v>
      </c>
      <c r="AO25" s="44" t="str">
        <f>IF(AM25="","",VLOOKUP(AM25,$B$125:$C$292,2))</f>
        <v>Silène - FER</v>
      </c>
      <c r="AP25" s="38" t="str">
        <f>IF(AO25="","",RIGHT(AO25,3))</f>
        <v>FER</v>
      </c>
      <c r="AQ25" s="160" t="str">
        <f>IF($FB46="","",$FB46)</f>
        <v>PRG</v>
      </c>
      <c r="AR25">
        <f>IF(AL23="",0,1)</f>
        <v>0</v>
      </c>
      <c r="AS25" s="1">
        <v>3</v>
      </c>
      <c r="AT25" s="1">
        <f>IF(Y23="","",IF(X23=3,Y23,IF(X24=3,Y24,IF(X25=3,Y25,Y26))))</f>
        <v>92</v>
      </c>
      <c r="AU25" s="1">
        <f>IF(AF23="","",IF(AE23=3,AF23,IF(AE24=3,AF24,IF(AE25=3,AF25,AF26))))</f>
        <v>93</v>
      </c>
      <c r="AV25" s="1">
        <f>IF(AM23="","",IF(AL23=3,AM23,IF(AL24=3,AM24,IF(AL25=3,AM25,AM26))))</f>
        <v>94</v>
      </c>
      <c r="AX25" s="65" t="s">
        <v>18</v>
      </c>
      <c r="AY25" s="61">
        <f>IF(AF16="","",AF16)</f>
        <v>5</v>
      </c>
      <c r="AZ25" s="131" t="str">
        <f t="shared" si="49"/>
        <v>Citrangequat</v>
      </c>
      <c r="BA25" s="131" t="str">
        <f t="shared" si="50"/>
        <v/>
      </c>
      <c r="BB25" s="131" t="str">
        <f t="shared" si="38"/>
        <v/>
      </c>
      <c r="BC25" s="131" t="str">
        <f t="shared" si="51"/>
        <v>Citrangequat</v>
      </c>
      <c r="BD25" s="69">
        <f t="shared" si="39"/>
        <v>5</v>
      </c>
      <c r="BE25" s="69">
        <f t="shared" si="52"/>
        <v>1</v>
      </c>
      <c r="BF25" s="1">
        <f t="shared" si="40"/>
        <v>5</v>
      </c>
      <c r="BG25" s="1">
        <f t="shared" si="41"/>
        <v>5</v>
      </c>
      <c r="BH25" s="1">
        <f t="shared" si="42"/>
        <v>1</v>
      </c>
      <c r="BI25" s="1">
        <v>17</v>
      </c>
      <c r="BJ25">
        <f t="shared" si="43"/>
        <v>42</v>
      </c>
      <c r="BK25">
        <f t="shared" si="53"/>
        <v>1</v>
      </c>
      <c r="BM25" s="98"/>
      <c r="BN25" s="98"/>
      <c r="BO25" s="98"/>
      <c r="BP25" s="98"/>
      <c r="BQ25" s="98"/>
      <c r="BR25" s="98"/>
      <c r="BS25" s="98"/>
      <c r="BT25" s="98"/>
      <c r="BU25" s="98"/>
      <c r="BV25" s="98"/>
      <c r="BW25" s="98"/>
      <c r="BX25" s="98"/>
      <c r="BY25" s="53">
        <f>IF($BS$13="","",$BS$13)</f>
        <v>78</v>
      </c>
      <c r="CA25" s="53">
        <f>IF($BS$14="","",$BS$14)</f>
        <v>79</v>
      </c>
      <c r="CC25" s="53">
        <f>IF($BS$15="","",$BS$15)</f>
        <v>80</v>
      </c>
      <c r="CE25" s="53">
        <f>IF(BY25="",0,1)</f>
        <v>1</v>
      </c>
      <c r="CG25" s="53">
        <f>IF(CA25="",0,1)</f>
        <v>1</v>
      </c>
      <c r="CI25" s="53">
        <f>IF(CC25="",0,1)</f>
        <v>1</v>
      </c>
      <c r="CJ25">
        <f>CI45</f>
        <v>0</v>
      </c>
      <c r="CK25" s="1">
        <v>18</v>
      </c>
      <c r="CL25" s="1">
        <f t="shared" si="45"/>
        <v>0</v>
      </c>
      <c r="CM25">
        <f t="shared" si="35"/>
        <v>0</v>
      </c>
      <c r="CP25" s="119">
        <v>19</v>
      </c>
      <c r="CQ25" s="30" t="e">
        <f>IF(OR($A$3="f",$A$3="DM",$A$3="dd",$A$3="f1",$A$3="f2"),#REF!,IF(OR($A$3="g",$A$3="g1",$A$3="g2",$A$3="dh"),#REF!,""))</f>
        <v>#REF!</v>
      </c>
      <c r="CR25" s="30" t="e">
        <f>IF(OR($A$3="f",$A$3="DM",$A$3="dd",$A$3="f1",$A$3="f2"),#REF!,IF(OR($A$3="g",$A$3="g1",$A$3="g2",$A$3="dh"),#REF!,""))</f>
        <v>#REF!</v>
      </c>
      <c r="CS25" s="186" t="e">
        <f>IF(OR($A$3="f",$A$3="DM",$A$3="dd",$A$3="f1",$A$3="f2"),#REF!,IF(OR($A$3="g",$A$3="g1",$A$3="g2",$A$3="dh"),#REF!,""))</f>
        <v>#REF!</v>
      </c>
      <c r="CU25" s="119">
        <v>55</v>
      </c>
      <c r="CV25" s="30" t="e">
        <f>IF(OR($A$3="f",$A$3="dm",$A$3="dd",$A$3="f1",$A$3="f2"),#REF!,IF(OR($A$3="g",$A$3="g1",$A$3="g2",$A$3="dh"),#REF!,""))</f>
        <v>#REF!</v>
      </c>
      <c r="CW25" s="30" t="e">
        <f>IF(OR($A$3="f",$A$3="dm",$A$3="dd",$A$3="f1",$A$3="f2"),#REF!,IF(OR($A$3="g",$A$3="g1",$A$3="g2",$A$3="dh"),#REF!,""))</f>
        <v>#REF!</v>
      </c>
      <c r="CX25" s="186" t="e">
        <f>IF(OR($A$3="f",$A$3="dm",$A$3="dd",$A$3="f1",$A$3="f2"),#REF!,IF(OR($A$3="g",$A$3="g1",$A$3="g2",$A$3="dh"),#REF!,""))</f>
        <v>#REF!</v>
      </c>
      <c r="CZ25" s="6">
        <v>91</v>
      </c>
      <c r="DA25" s="30" t="e">
        <f>IF(OR($A$3="f",$A$3="dd",$A$3="dm",$A$3="f1",$A$3="f2"),#REF!,IF(OR($A$3="g",$A$3="g1",$A$3="g2",$A$3="dh"),#REF!,""))</f>
        <v>#REF!</v>
      </c>
      <c r="DB25" s="30" t="e">
        <f>IF(OR($A$3="f",$A$3="dd",$A$3="dm",$A$3="f1",$A$3="f2"),#REF!,IF(OR($A$3="g",$A$3="g1",$A$3="g2",$A$3="dh"),#REF!,""))</f>
        <v>#REF!</v>
      </c>
      <c r="DC25" s="189" t="e">
        <f>IF(OR($A$3="f",$A$3="dd",$A$3="dm",$A$3="f1",$A$3="f2"),#REF!,IF(OR($A$3="g",$A$3="g1",$A$3="g2",$A$3="dh"),#REF!,""))</f>
        <v>#REF!</v>
      </c>
      <c r="DE25" s="5">
        <v>19</v>
      </c>
      <c r="DF25" s="5" t="e">
        <f t="shared" si="36"/>
        <v>#REF!</v>
      </c>
      <c r="DG25" s="176"/>
      <c r="DH25" s="160" t="str">
        <f>IF($EL46="","",$EL46)</f>
        <v>HOT</v>
      </c>
      <c r="DI25" s="178"/>
      <c r="DJ25" s="160" t="str">
        <f>IF($ET46="","",$ET46)</f>
        <v>HOT</v>
      </c>
      <c r="DK25" s="178"/>
      <c r="DL25" s="160" t="str">
        <f>IF($FB46="","",$FB46)</f>
        <v>PRG</v>
      </c>
      <c r="DP25" s="146" t="str">
        <f t="shared" si="59"/>
        <v/>
      </c>
      <c r="DQ25" s="146" t="str">
        <f t="shared" si="59"/>
        <v/>
      </c>
      <c r="DR25" s="5" t="str">
        <f t="shared" si="24"/>
        <v/>
      </c>
      <c r="DU25" s="146" t="str">
        <f>IF(AF27="","",AF27)</f>
        <v/>
      </c>
      <c r="DV25" s="146" t="str">
        <f>IF(AG27="","",AG27)</f>
        <v/>
      </c>
      <c r="DW25" s="5" t="str">
        <f t="shared" si="25"/>
        <v/>
      </c>
      <c r="DZ25" s="146" t="str">
        <f>IF(DJ27="","",DJ27)</f>
        <v/>
      </c>
      <c r="EA25" s="146" t="str">
        <f>IF(AL27="","",AL27)</f>
        <v/>
      </c>
      <c r="EB25" s="5" t="str">
        <f t="shared" si="28"/>
        <v/>
      </c>
      <c r="EE25">
        <v>1</v>
      </c>
      <c r="EF25" s="157" t="str">
        <f>IF($A$3="","",$A7)</f>
        <v>BEL</v>
      </c>
      <c r="EG25" s="42" t="str">
        <f>IF(DQ14="","",DQ14)</f>
        <v>PRG</v>
      </c>
      <c r="EH25" s="158">
        <f t="shared" ref="EH25:EH40" si="64">IF(EJ25="","",RANK(EJ25,$EJ$25:$EJ$40,1))</f>
        <v>1</v>
      </c>
      <c r="EI25" s="41" t="str">
        <f>IF(OR(EF25=EG$25,EF25=EG$26,EF25=EG$27,EF25=EG$28,EF25=EG$29,EF25=EG$30,EF25=EG$31,EF25=EG$32,EF25=EG$33,EF25=EG$34,EF25=EG$35,EF25=EG$36,EF25=EG$37,EF25=EG$38,EF25=EG$39,EF25=EG$40),"",EF25)</f>
        <v>BEL</v>
      </c>
      <c r="EJ25" s="57">
        <f t="shared" ref="EJ25:EJ40" si="65">IF(EI25="","",COUNTIF($EI$25:$EI$40,"&lt;="&amp;EI25))</f>
        <v>13</v>
      </c>
      <c r="EK25" s="41">
        <v>1</v>
      </c>
      <c r="EL25" s="41" t="str">
        <f t="shared" ref="EL25:EL29" si="66">IF(EK25&gt;$EK$31,"",VLOOKUP(EK25,$EH$25:$EI$40,2))</f>
        <v>BEL</v>
      </c>
      <c r="EM25" s="155"/>
      <c r="EN25" s="157" t="str">
        <f>IF($A$3="","",$A7)</f>
        <v>BEL</v>
      </c>
      <c r="EO25" s="42" t="str">
        <f>IF(DV14="","",DV14)</f>
        <v>SH.</v>
      </c>
      <c r="EP25" s="158">
        <f t="shared" ref="EP25:EP40" si="67">IF(ER25="","",RANK(ER25,$ER$25:$ER$40,1))</f>
        <v>1</v>
      </c>
      <c r="EQ25" s="41" t="str">
        <f>IF(OR(EN25=EO$25,EN25=EO$26,EN25=EO$27,EN25=EO$28,EN25=EO$29,EN25=EO$30,EN25=EO$31,EN25=EO$32,EN25=EO$33,EN25=EO$34,EN25=EO$35,EN25=EO$36,EN25=EO$37,EN25=EO$38,EN25=EO$39,EN25=EO$40),"",EN25)</f>
        <v>BEL</v>
      </c>
      <c r="ER25" s="57">
        <f t="shared" ref="ER25:ER40" si="68">IF(EQ25="","",COUNTIF($EQ$25:$EQ$40,"&lt;="&amp;EQ25))</f>
        <v>14</v>
      </c>
      <c r="ES25" s="41">
        <v>1</v>
      </c>
      <c r="ET25" s="41" t="str">
        <f t="shared" ref="ET25:ET29" si="69">IF(ES25&gt;$ES$31,"",VLOOKUP(ES25,$EP$25:$EQ$40,2))</f>
        <v>BEL</v>
      </c>
      <c r="EU25" s="155"/>
      <c r="EV25" s="157" t="str">
        <f>IF($A$3="","",$A7)</f>
        <v>BEL</v>
      </c>
      <c r="EW25" s="42" t="str">
        <f>IF(EA14="","",EA14)</f>
        <v>SH.</v>
      </c>
      <c r="EX25" s="158">
        <f t="shared" ref="EX25:EX40" si="70">IF(EZ25="","",RANK(EZ25,$EZ$25:$EZ$40,1))</f>
        <v>1</v>
      </c>
      <c r="EY25" s="41" t="str">
        <f>IF(OR(EV25=EW$25,EV25=EW$26,EV25=EW$27,EV25=EW$28,EV25=EW$29,EV25=EW$30,EV25=EW$31,EV25=EW$32,EV25=EW$33,EV25=EW$34,EV25=EW$35,EV25=EW$36,EV25=EW$37,EV25=EW$38,EV25=EW$39,EV25=EW$40),"",EV25)</f>
        <v>BEL</v>
      </c>
      <c r="EZ25" s="57">
        <f t="shared" ref="EZ25:EZ40" si="71">IF(EY25="","",COUNTIF($EY$25:$EY$40,"&lt;="&amp;EY25))</f>
        <v>13</v>
      </c>
      <c r="FA25" s="41">
        <v>1</v>
      </c>
      <c r="FB25" s="41" t="str">
        <f t="shared" ref="FB25:FB29" si="72">IF(FA25&gt;$FA$31,"",VLOOKUP(FA25,$EX$25:$EY$40,2))</f>
        <v>BEL</v>
      </c>
    </row>
    <row r="26" spans="1:158" ht="15.75" thickBot="1" x14ac:dyDescent="0.25">
      <c r="A26" s="113" t="str">
        <f>IF(A25="","",HLOOKUP(A25,$DP$119:$EP$123,5))</f>
        <v/>
      </c>
      <c r="B26" s="120">
        <v>20</v>
      </c>
      <c r="C26" s="80" t="s">
        <v>202</v>
      </c>
      <c r="D26" s="78" t="s">
        <v>202</v>
      </c>
      <c r="E26" s="121" t="s">
        <v>202</v>
      </c>
      <c r="F26" s="21" t="s">
        <v>202</v>
      </c>
      <c r="G26" s="135" t="s">
        <v>202</v>
      </c>
      <c r="H26" s="7">
        <v>56</v>
      </c>
      <c r="I26" s="80" t="s">
        <v>164</v>
      </c>
      <c r="J26" s="163" t="s">
        <v>101</v>
      </c>
      <c r="K26" s="20">
        <v>3</v>
      </c>
      <c r="L26" s="21" t="s">
        <v>101</v>
      </c>
      <c r="M26" s="135" t="s">
        <v>164</v>
      </c>
      <c r="N26" s="7">
        <v>92</v>
      </c>
      <c r="O26" s="80" t="s">
        <v>166</v>
      </c>
      <c r="P26" s="163" t="s">
        <v>82</v>
      </c>
      <c r="Q26" s="20">
        <v>3</v>
      </c>
      <c r="R26" s="21" t="s">
        <v>82</v>
      </c>
      <c r="S26" s="135" t="s">
        <v>166</v>
      </c>
      <c r="U26" s="1">
        <f t="shared" si="11"/>
        <v>0</v>
      </c>
      <c r="V26" s="1">
        <f t="shared" si="12"/>
        <v>1</v>
      </c>
      <c r="W26" s="1">
        <f t="shared" si="13"/>
        <v>1</v>
      </c>
      <c r="X26" s="37" t="str">
        <f t="shared" si="61"/>
        <v/>
      </c>
      <c r="Y26" s="54">
        <f t="shared" si="14"/>
        <v>92</v>
      </c>
      <c r="Z26" s="75" t="str">
        <f>IF(AA26="","",RIGHT(AA26,3))</f>
        <v>SH.</v>
      </c>
      <c r="AA26" s="45" t="str">
        <f>IF(Y26="","",VLOOKUP(Y26,$B$125:$C$292,2))</f>
        <v>Pissenlit - SH.</v>
      </c>
      <c r="AB26" s="39" t="str">
        <f>IF(AA26="","",RIGHT(AA26,3))</f>
        <v>SH.</v>
      </c>
      <c r="AC26" s="161" t="str">
        <f>IF($EL47="","",$EL47)</f>
        <v/>
      </c>
      <c r="AE26" s="37" t="str">
        <f t="shared" si="62"/>
        <v/>
      </c>
      <c r="AF26" s="54">
        <f t="shared" si="15"/>
        <v>93</v>
      </c>
      <c r="AG26" s="75" t="str">
        <f>IF(AH26="","",RIGHT(AH26,3))</f>
        <v>SH.</v>
      </c>
      <c r="AH26" s="45" t="str">
        <f>IF(AF26="","",VLOOKUP(AF26,$B$125:$C$292,2))</f>
        <v>Erable - SH.</v>
      </c>
      <c r="AI26" s="39" t="str">
        <f>IF(AH26="","",RIGHT(AH26,3))</f>
        <v>SH.</v>
      </c>
      <c r="AJ26" s="161" t="str">
        <f>IF($ET47="","",$ET47)</f>
        <v/>
      </c>
      <c r="AL26" s="37" t="str">
        <f t="shared" si="63"/>
        <v/>
      </c>
      <c r="AM26" s="54">
        <f t="shared" si="16"/>
        <v>94</v>
      </c>
      <c r="AN26" s="75" t="str">
        <f>IF(AO26="","",RIGHT(AO26,3))</f>
        <v>SH.</v>
      </c>
      <c r="AO26" s="45" t="str">
        <f>IF(AM26="","",VLOOKUP(AM26,$B$125:$C$292,2))</f>
        <v>Dame-d'onze-heures - SH.</v>
      </c>
      <c r="AP26" s="39" t="str">
        <f>IF(AO26="","",RIGHT(AO26,3))</f>
        <v>SH.</v>
      </c>
      <c r="AQ26" s="161" t="str">
        <f>IF($FB47="","",$FB47)</f>
        <v>SO.</v>
      </c>
      <c r="AR26">
        <f>SUM(AR23:AR25)</f>
        <v>0</v>
      </c>
      <c r="AS26" s="1">
        <v>4</v>
      </c>
      <c r="AT26" s="1">
        <f>IF(OR(Y23="",Y26=""),"",IF(X23=4,Y23,IF(X24=4,Y24,IF(X25=4,Y25,Y26))))</f>
        <v>92</v>
      </c>
      <c r="AU26" s="1">
        <f>IF(OR(AF23="",AF26=""),"",IF(AE23=4,AF23,IF(AE24=4,AF24,IF(AE25=4,AF25,AF26))))</f>
        <v>93</v>
      </c>
      <c r="AV26" s="1">
        <f>IF(OR(AM23="",AM26=""),"",IF(AL23=4,AM23,IF(AL24=4,AM24,IF(AL25=4,AM25,AM26))))</f>
        <v>94</v>
      </c>
      <c r="AX26" s="62"/>
      <c r="AY26" s="52">
        <f>IF(AF17="","",AF17)</f>
        <v>47</v>
      </c>
      <c r="AZ26" s="131" t="str">
        <f t="shared" si="49"/>
        <v/>
      </c>
      <c r="BA26" s="131" t="str">
        <f t="shared" si="50"/>
        <v>Arum</v>
      </c>
      <c r="BB26" s="131" t="str">
        <f t="shared" si="38"/>
        <v/>
      </c>
      <c r="BC26" s="131" t="str">
        <f t="shared" si="51"/>
        <v>Arum</v>
      </c>
      <c r="BD26" s="69">
        <f t="shared" si="39"/>
        <v>47</v>
      </c>
      <c r="BE26" s="69">
        <f t="shared" si="52"/>
        <v>1</v>
      </c>
      <c r="BF26" s="1">
        <f t="shared" si="40"/>
        <v>19</v>
      </c>
      <c r="BG26" s="1">
        <f t="shared" si="41"/>
        <v>47</v>
      </c>
      <c r="BH26" s="1">
        <f t="shared" si="42"/>
        <v>1</v>
      </c>
      <c r="BI26" s="1">
        <v>18</v>
      </c>
      <c r="BJ26">
        <f t="shared" si="43"/>
        <v>42</v>
      </c>
      <c r="BK26">
        <f t="shared" si="53"/>
        <v>1</v>
      </c>
      <c r="BY26" s="54">
        <f>IF($BU$13="","",$BU$13)</f>
        <v>92</v>
      </c>
      <c r="CA26" s="54">
        <f>IF($BU$14="","",$BU$14)</f>
        <v>93</v>
      </c>
      <c r="CC26" s="54">
        <f>IF($BU$15="","",$BU$15)</f>
        <v>94</v>
      </c>
      <c r="CE26" s="54">
        <f>IF(BY26="",0,1)</f>
        <v>1</v>
      </c>
      <c r="CG26" s="54">
        <f>IF(CA26="",0,1)</f>
        <v>1</v>
      </c>
      <c r="CI26" s="54">
        <f>IF(CC26="",0,1)</f>
        <v>1</v>
      </c>
      <c r="CP26" s="120">
        <v>20</v>
      </c>
      <c r="CQ26" s="30" t="e">
        <f>IF(OR($A$3="f",$A$3="DM",$A$3="dd",$A$3="f1",$A$3="f2"),#REF!,IF(OR($A$3="g",$A$3="g1",$A$3="g2",$A$3="dh"),#REF!,""))</f>
        <v>#REF!</v>
      </c>
      <c r="CR26" s="30" t="e">
        <f>IF(OR($A$3="f",$A$3="DM",$A$3="dd",$A$3="f1",$A$3="f2"),#REF!,IF(OR($A$3="g",$A$3="g1",$A$3="g2",$A$3="dh"),#REF!,""))</f>
        <v>#REF!</v>
      </c>
      <c r="CS26" s="186" t="e">
        <f>IF(OR($A$3="f",$A$3="DM",$A$3="dd",$A$3="f1",$A$3="f2"),#REF!,IF(OR($A$3="g",$A$3="g1",$A$3="g2",$A$3="dh"),#REF!,""))</f>
        <v>#REF!</v>
      </c>
      <c r="CU26" s="7">
        <v>56</v>
      </c>
      <c r="CV26" s="30" t="e">
        <f>IF(OR($A$3="f",$A$3="dm",$A$3="dd",$A$3="f1",$A$3="f2"),#REF!,IF(OR($A$3="g",$A$3="g1",$A$3="g2",$A$3="dh"),#REF!,""))</f>
        <v>#REF!</v>
      </c>
      <c r="CW26" s="30" t="e">
        <f>IF(OR($A$3="f",$A$3="dm",$A$3="dd",$A$3="f1",$A$3="f2"),#REF!,IF(OR($A$3="g",$A$3="g1",$A$3="g2",$A$3="dh"),#REF!,""))</f>
        <v>#REF!</v>
      </c>
      <c r="CX26" s="186" t="e">
        <f>IF(OR($A$3="f",$A$3="dm",$A$3="dd",$A$3="f1",$A$3="f2"),#REF!,IF(OR($A$3="g",$A$3="g1",$A$3="g2",$A$3="dh"),#REF!,""))</f>
        <v>#REF!</v>
      </c>
      <c r="CZ26" s="7">
        <v>92</v>
      </c>
      <c r="DA26" s="30" t="e">
        <f>IF(OR($A$3="f",$A$3="dd",$A$3="dm",$A$3="f1",$A$3="f2"),#REF!,IF(OR($A$3="g",$A$3="g1",$A$3="g2",$A$3="dh"),#REF!,""))</f>
        <v>#REF!</v>
      </c>
      <c r="DB26" s="30" t="e">
        <f>IF(OR($A$3="f",$A$3="dd",$A$3="dm",$A$3="f1",$A$3="f2"),#REF!,IF(OR($A$3="g",$A$3="g1",$A$3="g2",$A$3="dh"),#REF!,""))</f>
        <v>#REF!</v>
      </c>
      <c r="DC26" s="189" t="e">
        <f>IF(OR($A$3="f",$A$3="dd",$A$3="dm",$A$3="f1",$A$3="f2"),#REF!,IF(OR($A$3="g",$A$3="g1",$A$3="g2",$A$3="dh"),#REF!,""))</f>
        <v>#REF!</v>
      </c>
      <c r="DE26" s="5">
        <v>20</v>
      </c>
      <c r="DF26" s="5" t="e">
        <f t="shared" si="36"/>
        <v>#REF!</v>
      </c>
      <c r="DG26" s="176"/>
      <c r="DH26" s="161" t="str">
        <f>IF($EL47="","",$EL47)</f>
        <v/>
      </c>
      <c r="DI26" s="178"/>
      <c r="DJ26" s="161" t="str">
        <f>IF($ET47="","",$ET47)</f>
        <v/>
      </c>
      <c r="DK26" s="178"/>
      <c r="DL26" s="161" t="str">
        <f>IF($FB47="","",$FB47)</f>
        <v>SO.</v>
      </c>
      <c r="DP26" s="146"/>
      <c r="DQ26" s="146"/>
      <c r="DR26" s="5" t="str">
        <f t="shared" si="24"/>
        <v/>
      </c>
      <c r="DU26" s="146"/>
      <c r="DV26" s="146"/>
      <c r="DW26" s="5" t="str">
        <f t="shared" si="25"/>
        <v/>
      </c>
      <c r="DZ26" s="146"/>
      <c r="EA26" s="146"/>
      <c r="EB26" s="5" t="str">
        <f t="shared" si="28"/>
        <v/>
      </c>
      <c r="EE26">
        <v>2</v>
      </c>
      <c r="EF26" s="159" t="str">
        <f>IF($A$3="","",$A9)</f>
        <v>CAU</v>
      </c>
      <c r="EG26" s="38" t="str">
        <f>IF(DQ15="","",DQ15)</f>
        <v>FER</v>
      </c>
      <c r="EH26" s="115" t="str">
        <f t="shared" si="64"/>
        <v/>
      </c>
      <c r="EI26" s="41" t="str">
        <f t="shared" ref="EI26:EI40" si="73">IF(OR(EF26=EG$25,EF26=EG$26,EF26=EG$27,EF26=EG$28,EF26=EG$29,EF26=EG$30,EF26=EG$31,EF26=EG$32,EF26=EG$33,EF26=EG$34,EF26=EG$35,EF26=EG$36,EF26=EG$37,EF26=EG$38,EF26=EG$39,EF26=EG$40),"",EF26)</f>
        <v/>
      </c>
      <c r="EJ26" s="5" t="str">
        <f t="shared" si="65"/>
        <v/>
      </c>
      <c r="EK26" s="110">
        <v>2</v>
      </c>
      <c r="EL26" s="110" t="str">
        <f t="shared" si="66"/>
        <v>HOT</v>
      </c>
      <c r="EM26" s="155"/>
      <c r="EN26" s="159" t="str">
        <f>IF($A$3="","",$A9)</f>
        <v>CAU</v>
      </c>
      <c r="EO26" s="38" t="str">
        <f>IF(DV15="","",DV15)</f>
        <v>HOT</v>
      </c>
      <c r="EP26" s="115" t="str">
        <f t="shared" si="67"/>
        <v/>
      </c>
      <c r="EQ26" s="41" t="str">
        <f t="shared" ref="EQ26:EQ40" si="74">IF(OR(EN26=EO$25,EN26=EO$26,EN26=EO$27,EN26=EO$28,EN26=EO$29,EN26=EO$30,EN26=EO$31,EN26=EO$32,EN26=EO$33,EN26=EO$34,EN26=EO$35,EN26=EO$36,EN26=EO$37,EN26=EO$38,EN26=EO$39,EN26=EO$40),"",EN26)</f>
        <v/>
      </c>
      <c r="ER26" s="5" t="str">
        <f t="shared" si="68"/>
        <v/>
      </c>
      <c r="ES26" s="110">
        <v>2</v>
      </c>
      <c r="ET26" s="110" t="str">
        <f t="shared" si="69"/>
        <v>FER</v>
      </c>
      <c r="EU26" s="155"/>
      <c r="EV26" s="159" t="str">
        <f>IF($A$3="","",$A9)</f>
        <v>CAU</v>
      </c>
      <c r="EW26" s="38" t="str">
        <f>IF(EA15="","",EA15)</f>
        <v>PRG</v>
      </c>
      <c r="EX26" s="115">
        <f t="shared" si="70"/>
        <v>2</v>
      </c>
      <c r="EY26" s="41" t="str">
        <f t="shared" ref="EY26:EY40" si="75">IF(OR(EV26=EW$25,EV26=EW$26,EV26=EW$27,EV26=EW$28,EV26=EW$29,EV26=EW$30,EV26=EW$31,EV26=EW$32,EV26=EW$33,EV26=EW$34,EV26=EW$35,EV26=EW$36,EV26=EW$37,EV26=EW$38,EV26=EW$39,EV26=EW$40),"",EV26)</f>
        <v>CAU</v>
      </c>
      <c r="EZ26" s="5">
        <f t="shared" si="71"/>
        <v>14</v>
      </c>
      <c r="FA26" s="110">
        <v>2</v>
      </c>
      <c r="FB26" s="110" t="str">
        <f t="shared" si="72"/>
        <v>CAU</v>
      </c>
    </row>
    <row r="27" spans="1:158" ht="16.5" thickTop="1" thickBot="1" x14ac:dyDescent="0.25">
      <c r="A27" s="114" t="str">
        <f>IF(DO135="","",DO135)</f>
        <v/>
      </c>
      <c r="B27" s="6">
        <v>21</v>
      </c>
      <c r="C27" s="80" t="s">
        <v>202</v>
      </c>
      <c r="D27" s="78" t="s">
        <v>202</v>
      </c>
      <c r="E27" s="20" t="s">
        <v>202</v>
      </c>
      <c r="F27" s="21" t="s">
        <v>202</v>
      </c>
      <c r="G27" s="135" t="s">
        <v>202</v>
      </c>
      <c r="H27" s="6">
        <v>57</v>
      </c>
      <c r="I27" s="80" t="s">
        <v>179</v>
      </c>
      <c r="J27" s="163" t="s">
        <v>101</v>
      </c>
      <c r="K27" s="20">
        <v>3</v>
      </c>
      <c r="L27" s="21" t="s">
        <v>101</v>
      </c>
      <c r="M27" s="135" t="s">
        <v>179</v>
      </c>
      <c r="N27" s="6">
        <v>93</v>
      </c>
      <c r="O27" s="80" t="s">
        <v>192</v>
      </c>
      <c r="P27" s="163" t="s">
        <v>82</v>
      </c>
      <c r="Q27" s="20">
        <v>3</v>
      </c>
      <c r="R27" s="21" t="s">
        <v>82</v>
      </c>
      <c r="S27" s="135" t="s">
        <v>192</v>
      </c>
      <c r="U27" s="1">
        <f t="shared" si="11"/>
        <v>0</v>
      </c>
      <c r="V27" s="1">
        <f t="shared" si="12"/>
        <v>1</v>
      </c>
      <c r="W27" s="1">
        <f t="shared" si="13"/>
        <v>1</v>
      </c>
      <c r="X27" s="1"/>
      <c r="Y27" t="str">
        <f t="shared" si="14"/>
        <v/>
      </c>
      <c r="AC27" s="88"/>
      <c r="AF27" t="str">
        <f t="shared" si="15"/>
        <v/>
      </c>
      <c r="AJ27" s="88"/>
      <c r="AL27" s="156"/>
      <c r="AM27" t="str">
        <f t="shared" si="16"/>
        <v/>
      </c>
      <c r="AQ27" s="88"/>
      <c r="AS27" s="1"/>
      <c r="AX27" s="62"/>
      <c r="AY27" s="52">
        <f>IF(AF18="","",AF18)</f>
        <v>76</v>
      </c>
      <c r="AZ27" s="131" t="str">
        <f t="shared" si="49"/>
        <v/>
      </c>
      <c r="BA27" s="131" t="str">
        <f t="shared" si="50"/>
        <v/>
      </c>
      <c r="BB27" s="131" t="str">
        <f t="shared" si="38"/>
        <v>Cactus</v>
      </c>
      <c r="BC27" s="131" t="str">
        <f t="shared" si="51"/>
        <v>Cactus</v>
      </c>
      <c r="BD27" s="69">
        <f t="shared" si="39"/>
        <v>76</v>
      </c>
      <c r="BE27" s="69">
        <f t="shared" si="52"/>
        <v>1</v>
      </c>
      <c r="BF27" s="1">
        <f t="shared" si="40"/>
        <v>33</v>
      </c>
      <c r="BG27" s="1">
        <f t="shared" si="41"/>
        <v>76</v>
      </c>
      <c r="BH27" s="1">
        <f t="shared" si="42"/>
        <v>1</v>
      </c>
      <c r="BI27" s="1">
        <v>19</v>
      </c>
      <c r="BJ27">
        <f t="shared" si="43"/>
        <v>42</v>
      </c>
      <c r="BK27">
        <f t="shared" si="53"/>
        <v>1</v>
      </c>
      <c r="CP27" s="6">
        <v>21</v>
      </c>
      <c r="CQ27" s="30" t="e">
        <f>IF(OR($A$3="f",$A$3="DM",$A$3="dd",$A$3="f1",$A$3="f2"),#REF!,IF(OR($A$3="g",$A$3="g1",$A$3="g2",$A$3="dh"),#REF!,""))</f>
        <v>#REF!</v>
      </c>
      <c r="CR27" s="30" t="e">
        <f>IF(OR($A$3="f",$A$3="DM",$A$3="dd",$A$3="f1",$A$3="f2"),#REF!,IF(OR($A$3="g",$A$3="g1",$A$3="g2",$A$3="dh"),#REF!,""))</f>
        <v>#REF!</v>
      </c>
      <c r="CS27" s="186" t="e">
        <f>IF(OR($A$3="f",$A$3="DM",$A$3="dd",$A$3="f1",$A$3="f2"),#REF!,IF(OR($A$3="g",$A$3="g1",$A$3="g2",$A$3="dh"),#REF!,""))</f>
        <v>#REF!</v>
      </c>
      <c r="CU27" s="6">
        <v>57</v>
      </c>
      <c r="CV27" s="30" t="e">
        <f>IF(OR($A$3="f",$A$3="dm",$A$3="dd",$A$3="f1",$A$3="f2"),#REF!,IF(OR($A$3="g",$A$3="g1",$A$3="g2",$A$3="dh"),#REF!,""))</f>
        <v>#REF!</v>
      </c>
      <c r="CW27" s="30" t="e">
        <f>IF(OR($A$3="f",$A$3="dm",$A$3="dd",$A$3="f1",$A$3="f2"),#REF!,IF(OR($A$3="g",$A$3="g1",$A$3="g2",$A$3="dh"),#REF!,""))</f>
        <v>#REF!</v>
      </c>
      <c r="CX27" s="186" t="e">
        <f>IF(OR($A$3="f",$A$3="dm",$A$3="dd",$A$3="f1",$A$3="f2"),#REF!,IF(OR($A$3="g",$A$3="g1",$A$3="g2",$A$3="dh"),#REF!,""))</f>
        <v>#REF!</v>
      </c>
      <c r="CZ27" s="6">
        <v>93</v>
      </c>
      <c r="DA27" s="30" t="e">
        <f>IF(OR($A$3="f",$A$3="dd",$A$3="dm",$A$3="f1",$A$3="f2"),#REF!,IF(OR($A$3="g",$A$3="g1",$A$3="g2",$A$3="dh"),#REF!,""))</f>
        <v>#REF!</v>
      </c>
      <c r="DB27" s="30" t="e">
        <f>IF(OR($A$3="f",$A$3="dd",$A$3="dm",$A$3="f1",$A$3="f2"),#REF!,IF(OR($A$3="g",$A$3="g1",$A$3="g2",$A$3="dh"),#REF!,""))</f>
        <v>#REF!</v>
      </c>
      <c r="DC27" s="189" t="e">
        <f>IF(OR($A$3="f",$A$3="dd",$A$3="dm",$A$3="f1",$A$3="f2"),#REF!,IF(OR($A$3="g",$A$3="g1",$A$3="g2",$A$3="dh"),#REF!,""))</f>
        <v>#REF!</v>
      </c>
      <c r="DE27" s="5">
        <v>21</v>
      </c>
      <c r="DF27" s="5" t="e">
        <f t="shared" si="36"/>
        <v>#REF!</v>
      </c>
      <c r="DH27" s="88"/>
      <c r="DI27" s="88"/>
      <c r="DJ27" s="88"/>
      <c r="DK27" s="88"/>
      <c r="DL27" s="88"/>
      <c r="DP27" s="148" t="s">
        <v>59</v>
      </c>
      <c r="DQ27" s="146"/>
      <c r="DR27" s="5" t="str">
        <f t="shared" si="24"/>
        <v/>
      </c>
      <c r="DU27" s="148" t="s">
        <v>60</v>
      </c>
      <c r="DV27" s="146"/>
      <c r="DW27" s="5" t="str">
        <f t="shared" si="25"/>
        <v/>
      </c>
      <c r="DZ27" s="148" t="s">
        <v>61</v>
      </c>
      <c r="EA27" s="146"/>
      <c r="EB27" s="5" t="str">
        <f t="shared" si="28"/>
        <v/>
      </c>
      <c r="EE27" s="156">
        <v>3</v>
      </c>
      <c r="EF27" s="159" t="str">
        <f>IF($A$3="","",$A11)</f>
        <v>FER</v>
      </c>
      <c r="EG27" s="38" t="str">
        <f>IF(DQ16="","",DQ16)</f>
        <v>CAU</v>
      </c>
      <c r="EH27" s="115" t="str">
        <f t="shared" si="64"/>
        <v/>
      </c>
      <c r="EI27" s="41" t="str">
        <f t="shared" si="73"/>
        <v/>
      </c>
      <c r="EJ27" s="5" t="str">
        <f t="shared" si="65"/>
        <v/>
      </c>
      <c r="EK27" s="110">
        <v>3</v>
      </c>
      <c r="EL27" s="110" t="str">
        <f t="shared" si="66"/>
        <v>SH.</v>
      </c>
      <c r="EM27" s="155"/>
      <c r="EN27" s="159" t="str">
        <f>IF($A$3="","",$A11)</f>
        <v>FER</v>
      </c>
      <c r="EO27" s="38" t="str">
        <f>IF(DV16="","",DV16)</f>
        <v>CAU</v>
      </c>
      <c r="EP27" s="115">
        <f t="shared" si="67"/>
        <v>2</v>
      </c>
      <c r="EQ27" s="41" t="str">
        <f t="shared" si="74"/>
        <v>FER</v>
      </c>
      <c r="ER27" s="5">
        <f t="shared" si="68"/>
        <v>15</v>
      </c>
      <c r="ES27" s="110">
        <v>3</v>
      </c>
      <c r="ET27" s="110" t="str">
        <f t="shared" si="69"/>
        <v>SO.</v>
      </c>
      <c r="EU27" s="155"/>
      <c r="EV27" s="159" t="str">
        <f>IF($A$3="","",$A11)</f>
        <v>FER</v>
      </c>
      <c r="EW27" s="38" t="str">
        <f>IF(EA16="","",EA16)</f>
        <v>FER</v>
      </c>
      <c r="EX27" s="115" t="str">
        <f t="shared" si="70"/>
        <v/>
      </c>
      <c r="EY27" s="41" t="str">
        <f t="shared" si="75"/>
        <v/>
      </c>
      <c r="EZ27" s="5" t="str">
        <f t="shared" si="71"/>
        <v/>
      </c>
      <c r="FA27" s="110">
        <v>3</v>
      </c>
      <c r="FB27" s="110" t="str">
        <f t="shared" si="72"/>
        <v>HOT</v>
      </c>
    </row>
    <row r="28" spans="1:158" ht="15.75" thickBot="1" x14ac:dyDescent="0.25">
      <c r="A28" s="113" t="str">
        <f>IF(A27="","",HLOOKUP(A27,$DP$119:$EP$123,5))</f>
        <v/>
      </c>
      <c r="B28" s="7">
        <v>22</v>
      </c>
      <c r="C28" s="80" t="s">
        <v>202</v>
      </c>
      <c r="D28" s="78" t="s">
        <v>202</v>
      </c>
      <c r="E28" s="20" t="s">
        <v>202</v>
      </c>
      <c r="F28" s="21" t="s">
        <v>202</v>
      </c>
      <c r="G28" s="135" t="s">
        <v>202</v>
      </c>
      <c r="H28" s="7">
        <v>58</v>
      </c>
      <c r="I28" s="80" t="s">
        <v>202</v>
      </c>
      <c r="J28" s="163" t="s">
        <v>202</v>
      </c>
      <c r="K28" s="20">
        <v>0</v>
      </c>
      <c r="L28" s="21" t="s">
        <v>202</v>
      </c>
      <c r="M28" s="135" t="s">
        <v>202</v>
      </c>
      <c r="N28" s="7">
        <v>94</v>
      </c>
      <c r="O28" s="80" t="s">
        <v>162</v>
      </c>
      <c r="P28" s="163" t="s">
        <v>82</v>
      </c>
      <c r="Q28" s="20">
        <v>3</v>
      </c>
      <c r="R28" s="21" t="s">
        <v>82</v>
      </c>
      <c r="S28" s="135" t="s">
        <v>162</v>
      </c>
      <c r="U28" s="1">
        <f t="shared" si="11"/>
        <v>0</v>
      </c>
      <c r="V28" s="1">
        <f t="shared" si="12"/>
        <v>0</v>
      </c>
      <c r="W28" s="1">
        <f t="shared" si="13"/>
        <v>1</v>
      </c>
      <c r="X28" s="1"/>
      <c r="Y28" s="106">
        <f t="shared" si="14"/>
        <v>10</v>
      </c>
      <c r="Z28" s="55"/>
      <c r="AA28" s="97" t="s">
        <v>41</v>
      </c>
      <c r="AB28" s="55"/>
      <c r="AC28" s="183"/>
      <c r="AF28" s="106">
        <f t="shared" si="15"/>
        <v>11</v>
      </c>
      <c r="AG28" s="55"/>
      <c r="AH28" s="97" t="s">
        <v>42</v>
      </c>
      <c r="AI28" s="55"/>
      <c r="AJ28" s="183"/>
      <c r="AL28" s="156"/>
      <c r="AM28" s="106">
        <f t="shared" si="16"/>
        <v>12</v>
      </c>
      <c r="AN28" s="55"/>
      <c r="AO28" s="97" t="s">
        <v>43</v>
      </c>
      <c r="AP28" s="55"/>
      <c r="AQ28" s="183"/>
      <c r="AS28" s="1"/>
      <c r="AT28" s="33" t="s">
        <v>26</v>
      </c>
      <c r="AU28" s="33" t="s">
        <v>27</v>
      </c>
      <c r="AV28" s="33" t="s">
        <v>28</v>
      </c>
      <c r="AX28" s="63"/>
      <c r="AY28" s="64">
        <f>IF(AF19="","",AF19)</f>
        <v>90</v>
      </c>
      <c r="AZ28" s="131" t="str">
        <f t="shared" si="49"/>
        <v/>
      </c>
      <c r="BA28" s="131" t="str">
        <f t="shared" si="50"/>
        <v/>
      </c>
      <c r="BB28" s="131" t="str">
        <f t="shared" si="38"/>
        <v>Elaeagnus multiflore</v>
      </c>
      <c r="BC28" s="131" t="str">
        <f t="shared" si="51"/>
        <v>Elaeagnus multiflore</v>
      </c>
      <c r="BD28" s="69">
        <f t="shared" si="39"/>
        <v>90</v>
      </c>
      <c r="BE28" s="69">
        <f t="shared" si="52"/>
        <v>1</v>
      </c>
      <c r="BF28" s="1">
        <f t="shared" si="40"/>
        <v>47</v>
      </c>
      <c r="BG28" s="1">
        <f t="shared" si="41"/>
        <v>90</v>
      </c>
      <c r="BH28" s="1">
        <f t="shared" si="42"/>
        <v>1</v>
      </c>
      <c r="BI28" s="1">
        <v>20</v>
      </c>
      <c r="BJ28">
        <f t="shared" si="43"/>
        <v>42</v>
      </c>
      <c r="BK28">
        <f t="shared" si="53"/>
        <v>1</v>
      </c>
      <c r="BY28" s="124">
        <v>10</v>
      </c>
      <c r="CA28" s="124">
        <v>11</v>
      </c>
      <c r="CC28" s="124">
        <v>12</v>
      </c>
      <c r="CE28" s="126"/>
      <c r="CG28" s="126"/>
      <c r="CI28" s="126"/>
      <c r="CP28" s="7">
        <v>22</v>
      </c>
      <c r="CQ28" s="30" t="e">
        <f>IF(OR($A$3="f",$A$3="DM",$A$3="dd",$A$3="f1",$A$3="f2"),#REF!,IF(OR($A$3="g",$A$3="g1",$A$3="g2",$A$3="dh"),#REF!,""))</f>
        <v>#REF!</v>
      </c>
      <c r="CR28" s="30" t="e">
        <f>IF(OR($A$3="f",$A$3="DM",$A$3="dd",$A$3="f1",$A$3="f2"),#REF!,IF(OR($A$3="g",$A$3="g1",$A$3="g2",$A$3="dh"),#REF!,""))</f>
        <v>#REF!</v>
      </c>
      <c r="CS28" s="186" t="e">
        <f>IF(OR($A$3="f",$A$3="DM",$A$3="dd",$A$3="f1",$A$3="f2"),#REF!,IF(OR($A$3="g",$A$3="g1",$A$3="g2",$A$3="dh"),#REF!,""))</f>
        <v>#REF!</v>
      </c>
      <c r="CU28" s="7">
        <v>58</v>
      </c>
      <c r="CV28" s="30" t="e">
        <f>IF(OR($A$3="f",$A$3="dm",$A$3="dd",$A$3="f1",$A$3="f2"),#REF!,IF(OR($A$3="g",$A$3="g1",$A$3="g2",$A$3="dh"),#REF!,""))</f>
        <v>#REF!</v>
      </c>
      <c r="CW28" s="30" t="e">
        <f>IF(OR($A$3="f",$A$3="dm",$A$3="dd",$A$3="f1",$A$3="f2"),#REF!,IF(OR($A$3="g",$A$3="g1",$A$3="g2",$A$3="dh"),#REF!,""))</f>
        <v>#REF!</v>
      </c>
      <c r="CX28" s="186" t="e">
        <f>IF(OR($A$3="f",$A$3="dm",$A$3="dd",$A$3="f1",$A$3="f2"),#REF!,IF(OR($A$3="g",$A$3="g1",$A$3="g2",$A$3="dh"),#REF!,""))</f>
        <v>#REF!</v>
      </c>
      <c r="CZ28" s="7">
        <v>94</v>
      </c>
      <c r="DA28" s="30" t="e">
        <f>IF(OR($A$3="f",$A$3="dd",$A$3="dm",$A$3="f1",$A$3="f2"),#REF!,IF(OR($A$3="g",$A$3="g1",$A$3="g2",$A$3="dh"),#REF!,""))</f>
        <v>#REF!</v>
      </c>
      <c r="DB28" s="30" t="e">
        <f>IF(OR($A$3="f",$A$3="dd",$A$3="dm",$A$3="f1",$A$3="f2"),#REF!,IF(OR($A$3="g",$A$3="g1",$A$3="g2",$A$3="dh"),#REF!,""))</f>
        <v>#REF!</v>
      </c>
      <c r="DC28" s="189" t="e">
        <f>IF(OR($A$3="f",$A$3="dd",$A$3="dm",$A$3="f1",$A$3="f2"),#REF!,IF(OR($A$3="g",$A$3="g1",$A$3="g2",$A$3="dh"),#REF!,""))</f>
        <v>#REF!</v>
      </c>
      <c r="DE28" s="5">
        <v>22</v>
      </c>
      <c r="DF28" s="5" t="e">
        <f t="shared" si="36"/>
        <v>#REF!</v>
      </c>
      <c r="DG28" s="182" t="s">
        <v>132</v>
      </c>
      <c r="DH28" s="183"/>
      <c r="DI28" s="184" t="s">
        <v>138</v>
      </c>
      <c r="DJ28" s="183"/>
      <c r="DK28" s="182" t="s">
        <v>143</v>
      </c>
      <c r="DL28" s="183"/>
      <c r="DO28" s="5">
        <f>IF(Y30="","",Y30)</f>
        <v>38</v>
      </c>
      <c r="DP28" s="5" t="str">
        <f t="shared" ref="DP28:DQ31" si="76">IF(AA30="","",AA30)</f>
        <v>Brachychiton acerifolius - BEL</v>
      </c>
      <c r="DQ28" s="5" t="str">
        <f t="shared" si="76"/>
        <v>BEL</v>
      </c>
      <c r="DR28" s="5" t="e">
        <f t="shared" si="24"/>
        <v>#REF!</v>
      </c>
      <c r="DT28" s="5">
        <f>IF(AF30="","",AF30)</f>
        <v>39</v>
      </c>
      <c r="DU28" s="5" t="str">
        <f>IF(AH30="","",AH30)</f>
        <v>Exochorda - BEL</v>
      </c>
      <c r="DV28" s="5" t="str">
        <f>IF(AG30="","",AG30)</f>
        <v>BEL</v>
      </c>
      <c r="DW28" s="5" t="e">
        <f t="shared" si="25"/>
        <v>#REF!</v>
      </c>
      <c r="DY28" s="5">
        <f t="shared" si="26"/>
        <v>40</v>
      </c>
      <c r="DZ28" s="5" t="str">
        <f t="shared" ref="DZ28:EA32" si="77">IF(AO30="","",AO30)</f>
        <v>Bilimbi - CAU</v>
      </c>
      <c r="EA28" s="5" t="str">
        <f t="shared" si="77"/>
        <v>CAU</v>
      </c>
      <c r="EB28" s="5" t="e">
        <f t="shared" si="28"/>
        <v>#REF!</v>
      </c>
      <c r="EE28" s="156">
        <v>4</v>
      </c>
      <c r="EF28" s="159" t="str">
        <f>IF($A$3="","",$A13)</f>
        <v>HOT</v>
      </c>
      <c r="EG28" s="38" t="str">
        <f>IF(DQ17="","",DQ17)</f>
        <v>PRG</v>
      </c>
      <c r="EH28" s="115">
        <f t="shared" si="64"/>
        <v>2</v>
      </c>
      <c r="EI28" s="41" t="str">
        <f t="shared" si="73"/>
        <v>HOT</v>
      </c>
      <c r="EJ28" s="5">
        <f t="shared" si="65"/>
        <v>14</v>
      </c>
      <c r="EK28" s="110">
        <v>4</v>
      </c>
      <c r="EL28" s="110" t="str">
        <f t="shared" si="66"/>
        <v>SO.</v>
      </c>
      <c r="EM28" s="155"/>
      <c r="EN28" s="159" t="str">
        <f>IF($A$3="","",$A13)</f>
        <v>HOT</v>
      </c>
      <c r="EO28" s="38" t="str">
        <f>IF(DV17="","",DV17)</f>
        <v>PRG</v>
      </c>
      <c r="EP28" s="115" t="str">
        <f t="shared" si="67"/>
        <v/>
      </c>
      <c r="EQ28" s="41" t="str">
        <f t="shared" si="74"/>
        <v/>
      </c>
      <c r="ER28" s="5" t="str">
        <f t="shared" si="68"/>
        <v/>
      </c>
      <c r="ES28" s="110">
        <v>4</v>
      </c>
      <c r="ET28" s="110" t="str">
        <f t="shared" si="69"/>
        <v/>
      </c>
      <c r="EU28" s="155"/>
      <c r="EV28" s="159" t="str">
        <f>IF($A$3="","",$A13)</f>
        <v>HOT</v>
      </c>
      <c r="EW28" s="38" t="str">
        <f>IF(EA17="","",EA17)</f>
        <v>PRG</v>
      </c>
      <c r="EX28" s="115">
        <f t="shared" si="70"/>
        <v>3</v>
      </c>
      <c r="EY28" s="41" t="str">
        <f t="shared" si="75"/>
        <v>HOT</v>
      </c>
      <c r="EZ28" s="5">
        <f t="shared" si="71"/>
        <v>15</v>
      </c>
      <c r="FA28" s="110">
        <v>4</v>
      </c>
      <c r="FB28" s="110" t="str">
        <f t="shared" si="72"/>
        <v>SO.</v>
      </c>
    </row>
    <row r="29" spans="1:158" ht="16.5" thickTop="1" x14ac:dyDescent="0.2">
      <c r="A29" s="114" t="str">
        <f>IF(DO136="","",DO136)</f>
        <v/>
      </c>
      <c r="B29" s="6">
        <v>23</v>
      </c>
      <c r="C29" s="80" t="s">
        <v>202</v>
      </c>
      <c r="D29" s="78" t="s">
        <v>202</v>
      </c>
      <c r="E29" s="20" t="s">
        <v>202</v>
      </c>
      <c r="F29" s="21" t="s">
        <v>202</v>
      </c>
      <c r="G29" s="135" t="s">
        <v>202</v>
      </c>
      <c r="H29" s="6">
        <v>59</v>
      </c>
      <c r="I29" s="80" t="s">
        <v>202</v>
      </c>
      <c r="J29" s="163" t="s">
        <v>202</v>
      </c>
      <c r="K29" s="20">
        <v>0</v>
      </c>
      <c r="L29" s="21" t="s">
        <v>202</v>
      </c>
      <c r="M29" s="135" t="s">
        <v>202</v>
      </c>
      <c r="N29" s="6">
        <v>95</v>
      </c>
      <c r="O29" s="80" t="s">
        <v>172</v>
      </c>
      <c r="P29" s="163" t="s">
        <v>82</v>
      </c>
      <c r="Q29" s="20">
        <v>3</v>
      </c>
      <c r="R29" s="21" t="s">
        <v>82</v>
      </c>
      <c r="S29" s="135" t="s">
        <v>172</v>
      </c>
      <c r="U29" s="1">
        <f t="shared" si="11"/>
        <v>0</v>
      </c>
      <c r="V29" s="1">
        <f t="shared" si="12"/>
        <v>0</v>
      </c>
      <c r="W29" s="1">
        <f t="shared" si="13"/>
        <v>1</v>
      </c>
      <c r="X29" s="1"/>
      <c r="Y29" s="40" t="str">
        <f t="shared" si="14"/>
        <v>N°J</v>
      </c>
      <c r="Z29" s="73"/>
      <c r="AA29" s="41" t="s">
        <v>20</v>
      </c>
      <c r="AB29" s="42" t="s">
        <v>7</v>
      </c>
      <c r="AC29" s="141" t="s">
        <v>21</v>
      </c>
      <c r="AF29" s="40" t="str">
        <f t="shared" si="15"/>
        <v>N°J</v>
      </c>
      <c r="AG29" s="73"/>
      <c r="AH29" s="41" t="s">
        <v>20</v>
      </c>
      <c r="AI29" s="42" t="s">
        <v>7</v>
      </c>
      <c r="AJ29" s="141" t="s">
        <v>21</v>
      </c>
      <c r="AL29" s="156"/>
      <c r="AM29" s="40" t="str">
        <f t="shared" si="16"/>
        <v>N°J</v>
      </c>
      <c r="AN29" s="73"/>
      <c r="AO29" s="41" t="s">
        <v>20</v>
      </c>
      <c r="AP29" s="42" t="s">
        <v>7</v>
      </c>
      <c r="AQ29" s="141" t="s">
        <v>21</v>
      </c>
      <c r="AS29" s="1"/>
      <c r="AX29" s="65" t="s">
        <v>22</v>
      </c>
      <c r="AY29" s="61">
        <f>IF(AM16="","",AM16)</f>
        <v>6</v>
      </c>
      <c r="AZ29" s="131" t="str">
        <f t="shared" si="49"/>
        <v>Forsythia</v>
      </c>
      <c r="BA29" s="131" t="str">
        <f t="shared" si="50"/>
        <v/>
      </c>
      <c r="BB29" s="131" t="str">
        <f t="shared" si="38"/>
        <v/>
      </c>
      <c r="BC29" s="131" t="str">
        <f t="shared" si="51"/>
        <v>Forsythia</v>
      </c>
      <c r="BD29" s="69">
        <f t="shared" si="39"/>
        <v>6</v>
      </c>
      <c r="BE29" s="69">
        <f t="shared" si="52"/>
        <v>1</v>
      </c>
      <c r="BF29" s="1">
        <f t="shared" si="40"/>
        <v>6</v>
      </c>
      <c r="BG29" s="1">
        <f t="shared" si="41"/>
        <v>6</v>
      </c>
      <c r="BH29" s="1">
        <f t="shared" si="42"/>
        <v>1</v>
      </c>
      <c r="BI29" s="1">
        <v>21</v>
      </c>
      <c r="BJ29">
        <f t="shared" si="43"/>
        <v>42</v>
      </c>
      <c r="BK29">
        <f t="shared" si="53"/>
        <v>1</v>
      </c>
      <c r="BY29" s="40" t="s">
        <v>37</v>
      </c>
      <c r="CA29" s="40" t="s">
        <v>37</v>
      </c>
      <c r="CC29" s="40" t="s">
        <v>37</v>
      </c>
      <c r="CE29" s="129">
        <f>SUM(CE30:CE33)</f>
        <v>4</v>
      </c>
      <c r="CG29" s="129">
        <f>SUM(CG30:CG33)</f>
        <v>4</v>
      </c>
      <c r="CI29" s="129">
        <f>SUM(CI30:CI33)</f>
        <v>3</v>
      </c>
      <c r="CP29" s="6">
        <v>23</v>
      </c>
      <c r="CQ29" s="30" t="e">
        <f>IF(OR($A$3="f",$A$3="DM",$A$3="dd",$A$3="f1",$A$3="f2"),#REF!,IF(OR($A$3="g",$A$3="g1",$A$3="g2",$A$3="dh"),#REF!,""))</f>
        <v>#REF!</v>
      </c>
      <c r="CR29" s="30" t="e">
        <f>IF(OR($A$3="f",$A$3="DM",$A$3="dd",$A$3="f1",$A$3="f2"),#REF!,IF(OR($A$3="g",$A$3="g1",$A$3="g2",$A$3="dh"),#REF!,""))</f>
        <v>#REF!</v>
      </c>
      <c r="CS29" s="186" t="e">
        <f>IF(OR($A$3="f",$A$3="DM",$A$3="dd",$A$3="f1",$A$3="f2"),#REF!,IF(OR($A$3="g",$A$3="g1",$A$3="g2",$A$3="dh"),#REF!,""))</f>
        <v>#REF!</v>
      </c>
      <c r="CU29" s="6">
        <v>59</v>
      </c>
      <c r="CV29" s="30" t="e">
        <f>IF(OR($A$3="f",$A$3="dm",$A$3="dd",$A$3="f1",$A$3="f2"),#REF!,IF(OR($A$3="g",$A$3="g1",$A$3="g2",$A$3="dh"),#REF!,""))</f>
        <v>#REF!</v>
      </c>
      <c r="CW29" s="30" t="e">
        <f>IF(OR($A$3="f",$A$3="dm",$A$3="dd",$A$3="f1",$A$3="f2"),#REF!,IF(OR($A$3="g",$A$3="g1",$A$3="g2",$A$3="dh"),#REF!,""))</f>
        <v>#REF!</v>
      </c>
      <c r="CX29" s="186" t="e">
        <f>IF(OR($A$3="f",$A$3="dm",$A$3="dd",$A$3="f1",$A$3="f2"),#REF!,IF(OR($A$3="g",$A$3="g1",$A$3="g2",$A$3="dh"),#REF!,""))</f>
        <v>#REF!</v>
      </c>
      <c r="CZ29" s="6">
        <v>95</v>
      </c>
      <c r="DA29" s="30" t="e">
        <f>IF(OR($A$3="f",$A$3="dd",$A$3="dm",$A$3="f1",$A$3="f2"),#REF!,IF(OR($A$3="g",$A$3="g1",$A$3="g2",$A$3="dh"),#REF!,""))</f>
        <v>#REF!</v>
      </c>
      <c r="DB29" s="30" t="e">
        <f>IF(OR($A$3="f",$A$3="dd",$A$3="dm",$A$3="f1",$A$3="f2"),#REF!,IF(OR($A$3="g",$A$3="g1",$A$3="g2",$A$3="dh"),#REF!,""))</f>
        <v>#REF!</v>
      </c>
      <c r="DC29" s="189" t="e">
        <f>IF(OR($A$3="f",$A$3="dd",$A$3="dm",$A$3="f1",$A$3="f2"),#REF!,IF(OR($A$3="g",$A$3="g1",$A$3="g2",$A$3="dh"),#REF!,""))</f>
        <v>#REF!</v>
      </c>
      <c r="DE29" s="5">
        <v>23</v>
      </c>
      <c r="DF29" s="5" t="e">
        <f t="shared" si="36"/>
        <v>#REF!</v>
      </c>
      <c r="DG29" s="179"/>
      <c r="DH29" s="141" t="s">
        <v>21</v>
      </c>
      <c r="DI29" s="177"/>
      <c r="DJ29" s="141" t="s">
        <v>21</v>
      </c>
      <c r="DK29" s="177"/>
      <c r="DL29" s="141" t="s">
        <v>21</v>
      </c>
      <c r="DO29" s="5">
        <f>IF(Y31="","",Y31)</f>
        <v>52</v>
      </c>
      <c r="DP29" s="5" t="str">
        <f t="shared" si="76"/>
        <v>Bougainvillier - SH.</v>
      </c>
      <c r="DQ29" s="5" t="str">
        <f t="shared" si="76"/>
        <v>SH.</v>
      </c>
      <c r="DR29" s="5" t="e">
        <f t="shared" si="24"/>
        <v>#REF!</v>
      </c>
      <c r="DT29" s="5">
        <f>IF(AF31="","",AF31)</f>
        <v>53</v>
      </c>
      <c r="DU29" s="5" t="str">
        <f>IF(AH31="","",AH31)</f>
        <v>Hélianthème - SH.</v>
      </c>
      <c r="DV29" s="5" t="str">
        <f>IF(AG31="","",AG31)</f>
        <v>SH.</v>
      </c>
      <c r="DW29" s="5" t="e">
        <f t="shared" si="25"/>
        <v>#REF!</v>
      </c>
      <c r="DY29" s="5">
        <f t="shared" si="26"/>
        <v>54</v>
      </c>
      <c r="DZ29" s="5" t="str">
        <f t="shared" si="77"/>
        <v>Joubarde - SH.</v>
      </c>
      <c r="EA29" s="5" t="str">
        <f t="shared" si="77"/>
        <v>SH.</v>
      </c>
      <c r="EB29" s="5" t="e">
        <f t="shared" si="28"/>
        <v>#REF!</v>
      </c>
      <c r="EE29" s="156">
        <v>5</v>
      </c>
      <c r="EF29" s="159" t="str">
        <f>IF($A$3="","",$A15)</f>
        <v>PRG</v>
      </c>
      <c r="EG29" s="38" t="str">
        <f>IF(DQ18="","",DQ18)</f>
        <v/>
      </c>
      <c r="EH29" s="115" t="str">
        <f t="shared" si="64"/>
        <v/>
      </c>
      <c r="EI29" s="41" t="str">
        <f t="shared" si="73"/>
        <v/>
      </c>
      <c r="EJ29" s="5" t="str">
        <f t="shared" si="65"/>
        <v/>
      </c>
      <c r="EK29" s="110">
        <v>5</v>
      </c>
      <c r="EL29" s="110" t="str">
        <f t="shared" si="66"/>
        <v/>
      </c>
      <c r="EM29" s="155"/>
      <c r="EN29" s="159" t="str">
        <f>IF($A$3="","",$A15)</f>
        <v>PRG</v>
      </c>
      <c r="EO29" s="38" t="str">
        <f>IF(DV18="","",DV18)</f>
        <v/>
      </c>
      <c r="EP29" s="115" t="str">
        <f t="shared" si="67"/>
        <v/>
      </c>
      <c r="EQ29" s="41" t="str">
        <f t="shared" si="74"/>
        <v/>
      </c>
      <c r="ER29" s="5" t="str">
        <f t="shared" si="68"/>
        <v/>
      </c>
      <c r="ES29" s="110">
        <v>5</v>
      </c>
      <c r="ET29" s="110" t="str">
        <f t="shared" si="69"/>
        <v/>
      </c>
      <c r="EU29" s="155"/>
      <c r="EV29" s="159" t="str">
        <f>IF($A$3="","",$A15)</f>
        <v>PRG</v>
      </c>
      <c r="EW29" s="38" t="str">
        <f>IF(EA18="","",EA18)</f>
        <v/>
      </c>
      <c r="EX29" s="115" t="str">
        <f t="shared" si="70"/>
        <v/>
      </c>
      <c r="EY29" s="41" t="str">
        <f t="shared" si="75"/>
        <v/>
      </c>
      <c r="EZ29" s="5" t="str">
        <f t="shared" si="71"/>
        <v/>
      </c>
      <c r="FA29" s="110">
        <v>5</v>
      </c>
      <c r="FB29" s="110" t="str">
        <f t="shared" si="72"/>
        <v/>
      </c>
    </row>
    <row r="30" spans="1:158" ht="15.75" thickBot="1" x14ac:dyDescent="0.25">
      <c r="A30" s="113" t="str">
        <f>IF(A29="","",HLOOKUP(A29,$DP$119:$EP$123,5))</f>
        <v/>
      </c>
      <c r="B30" s="7">
        <v>24</v>
      </c>
      <c r="C30" s="80" t="s">
        <v>202</v>
      </c>
      <c r="D30" s="78" t="s">
        <v>202</v>
      </c>
      <c r="E30" s="20" t="s">
        <v>202</v>
      </c>
      <c r="F30" s="21" t="s">
        <v>202</v>
      </c>
      <c r="G30" s="135" t="s">
        <v>202</v>
      </c>
      <c r="H30" s="7">
        <v>60</v>
      </c>
      <c r="I30" s="80" t="s">
        <v>202</v>
      </c>
      <c r="J30" s="163" t="s">
        <v>202</v>
      </c>
      <c r="K30" s="20">
        <v>0</v>
      </c>
      <c r="L30" s="21" t="s">
        <v>202</v>
      </c>
      <c r="M30" s="135" t="s">
        <v>202</v>
      </c>
      <c r="N30" s="7">
        <v>96</v>
      </c>
      <c r="O30" s="80" t="s">
        <v>158</v>
      </c>
      <c r="P30" s="163" t="s">
        <v>82</v>
      </c>
      <c r="Q30" s="20">
        <v>3</v>
      </c>
      <c r="R30" s="21" t="s">
        <v>82</v>
      </c>
      <c r="S30" s="135" t="s">
        <v>158</v>
      </c>
      <c r="U30" s="1">
        <f t="shared" si="11"/>
        <v>0</v>
      </c>
      <c r="V30" s="1">
        <f t="shared" si="12"/>
        <v>0</v>
      </c>
      <c r="W30" s="1">
        <f t="shared" si="13"/>
        <v>1</v>
      </c>
      <c r="X30" s="37" t="str">
        <f>IF(OR(LEN(AC30)&gt;1,AC30=""),"",AC30)</f>
        <v/>
      </c>
      <c r="Y30" s="53">
        <f t="shared" si="14"/>
        <v>38</v>
      </c>
      <c r="Z30" s="74" t="str">
        <f>IF(AA30="","",RIGHT(AA30,3))</f>
        <v>BEL</v>
      </c>
      <c r="AA30" s="44" t="str">
        <f>IF(Y30="","",VLOOKUP(Y30,$B$125:$C$292,2))</f>
        <v>Brachychiton acerifolius - BEL</v>
      </c>
      <c r="AB30" s="38" t="str">
        <f>IF(AA30="","",RIGHT(AA30,3))</f>
        <v>BEL</v>
      </c>
      <c r="AC30" s="160" t="str">
        <f>IF($EL63="","",$EL63)</f>
        <v>CAU</v>
      </c>
      <c r="AE30" s="37" t="str">
        <f>IF(OR(LEN(AJ30)&gt;1,AJ30=""),"",AJ30)</f>
        <v/>
      </c>
      <c r="AF30" s="53">
        <f t="shared" si="15"/>
        <v>39</v>
      </c>
      <c r="AG30" s="74" t="str">
        <f>IF(AH30="","",RIGHT(AH30,3))</f>
        <v>BEL</v>
      </c>
      <c r="AH30" s="44" t="str">
        <f>IF(AF30="","",VLOOKUP(AF30,$B$125:$C$292,2))</f>
        <v>Exochorda - BEL</v>
      </c>
      <c r="AI30" s="38" t="str">
        <f>IF(AH30="","",RIGHT(AH30,3))</f>
        <v>BEL</v>
      </c>
      <c r="AJ30" s="160" t="str">
        <f>IF($ET63="","",$ET63)</f>
        <v>CAU</v>
      </c>
      <c r="AL30" s="37" t="str">
        <f t="shared" ref="AL30:AL34" si="78">IF(OR(LEN(AQ30)&gt;1,AQ30=""),"",AQ30)</f>
        <v/>
      </c>
      <c r="AM30" s="53">
        <f t="shared" si="16"/>
        <v>40</v>
      </c>
      <c r="AN30" s="74" t="str">
        <f>IF(AO30="","",RIGHT(AO30,3))</f>
        <v>CAU</v>
      </c>
      <c r="AO30" s="44" t="str">
        <f>IF(AM30="","",VLOOKUP(AM30,$B$125:$C$292,2))</f>
        <v>Bilimbi - CAU</v>
      </c>
      <c r="AP30" s="38" t="str">
        <f>IF(AO30="","",RIGHT(AO30,3))</f>
        <v>CAU</v>
      </c>
      <c r="AQ30" s="160" t="str">
        <f>IF($FB63="","",$FB63)</f>
        <v>BEL</v>
      </c>
      <c r="AR30">
        <f>IF(X30="",0,1)</f>
        <v>0</v>
      </c>
      <c r="AS30" s="1">
        <v>1</v>
      </c>
      <c r="AT30" s="1" t="str">
        <f>IF(Y30="","",IF(X30=1,Y30,IF(X31=1,Y31,IF(X32=1,Y32,IF(X33=1,Y33,Y34)))))</f>
        <v/>
      </c>
      <c r="AU30" s="1" t="str">
        <f>IF(AF30="","",IF(AE30=1,AF30,IF(AE31=1,AF31,IF(AE32=1,AF32,IF(AE33=1,AF33,AF34)))))</f>
        <v/>
      </c>
      <c r="AV30" s="1" t="str">
        <f>IF(AM30="","",IF(AL30=1,AM30,IF(AL31=1,AM31,IF(AL32=1,AM32,AM33))))</f>
        <v/>
      </c>
      <c r="AX30" s="62"/>
      <c r="AY30" s="52">
        <f>IF(AM17="","",AM17)</f>
        <v>48</v>
      </c>
      <c r="AZ30" s="131" t="str">
        <f t="shared" si="49"/>
        <v/>
      </c>
      <c r="BA30" s="131" t="str">
        <f t="shared" si="50"/>
        <v>Lysimaque</v>
      </c>
      <c r="BB30" s="131" t="str">
        <f t="shared" si="38"/>
        <v/>
      </c>
      <c r="BC30" s="131" t="str">
        <f t="shared" si="51"/>
        <v>Lysimaque</v>
      </c>
      <c r="BD30" s="69">
        <f t="shared" si="39"/>
        <v>48</v>
      </c>
      <c r="BE30" s="69">
        <f t="shared" si="52"/>
        <v>1</v>
      </c>
      <c r="BF30" s="1">
        <f t="shared" si="40"/>
        <v>20</v>
      </c>
      <c r="BG30" s="1">
        <f t="shared" si="41"/>
        <v>48</v>
      </c>
      <c r="BH30" s="1">
        <f t="shared" si="42"/>
        <v>1</v>
      </c>
      <c r="BI30" s="1">
        <v>22</v>
      </c>
      <c r="BJ30">
        <f t="shared" si="43"/>
        <v>42</v>
      </c>
      <c r="BK30">
        <f t="shared" si="53"/>
        <v>1</v>
      </c>
      <c r="BY30" s="53">
        <f>IF($BX$16="","",$BX$16)</f>
        <v>38</v>
      </c>
      <c r="CA30" s="53">
        <f>IF($BX$17="","",$BX$17)</f>
        <v>39</v>
      </c>
      <c r="CC30" s="53">
        <f>IF($BX$18="","",$BX$18)</f>
        <v>40</v>
      </c>
      <c r="CE30" s="53">
        <f>IF(BY30="",0,1)</f>
        <v>1</v>
      </c>
      <c r="CG30" s="53">
        <f>IF(CA30="",0,1)</f>
        <v>1</v>
      </c>
      <c r="CI30" s="53">
        <f>IF(CC30="",0,1)</f>
        <v>1</v>
      </c>
      <c r="CP30" s="7">
        <v>24</v>
      </c>
      <c r="CQ30" s="30" t="e">
        <f>IF(OR($A$3="f",$A$3="DM",$A$3="dd",$A$3="f1",$A$3="f2"),#REF!,IF(OR($A$3="g",$A$3="g1",$A$3="g2",$A$3="dh"),#REF!,""))</f>
        <v>#REF!</v>
      </c>
      <c r="CR30" s="30" t="e">
        <f>IF(OR($A$3="f",$A$3="DM",$A$3="dd",$A$3="f1",$A$3="f2"),#REF!,IF(OR($A$3="g",$A$3="g1",$A$3="g2",$A$3="dh"),#REF!,""))</f>
        <v>#REF!</v>
      </c>
      <c r="CS30" s="186" t="e">
        <f>IF(OR($A$3="f",$A$3="DM",$A$3="dd",$A$3="f1",$A$3="f2"),#REF!,IF(OR($A$3="g",$A$3="g1",$A$3="g2",$A$3="dh"),#REF!,""))</f>
        <v>#REF!</v>
      </c>
      <c r="CU30" s="7">
        <v>60</v>
      </c>
      <c r="CV30" s="30" t="e">
        <f>IF(OR($A$3="f",$A$3="dm",$A$3="dd",$A$3="f1",$A$3="f2"),#REF!,IF(OR($A$3="g",$A$3="g1",$A$3="g2",$A$3="dh"),#REF!,""))</f>
        <v>#REF!</v>
      </c>
      <c r="CW30" s="30" t="e">
        <f>IF(OR($A$3="f",$A$3="dm",$A$3="dd",$A$3="f1",$A$3="f2"),#REF!,IF(OR($A$3="g",$A$3="g1",$A$3="g2",$A$3="dh"),#REF!,""))</f>
        <v>#REF!</v>
      </c>
      <c r="CX30" s="186" t="e">
        <f>IF(OR($A$3="f",$A$3="dm",$A$3="dd",$A$3="f1",$A$3="f2"),#REF!,IF(OR($A$3="g",$A$3="g1",$A$3="g2",$A$3="dh"),#REF!,""))</f>
        <v>#REF!</v>
      </c>
      <c r="CZ30" s="7">
        <v>96</v>
      </c>
      <c r="DA30" s="30" t="e">
        <f>IF(OR($A$3="f",$A$3="dd",$A$3="dm",$A$3="f1",$A$3="f2"),#REF!,IF(OR($A$3="g",$A$3="g1",$A$3="g2",$A$3="dh"),#REF!,""))</f>
        <v>#REF!</v>
      </c>
      <c r="DB30" s="30" t="e">
        <f>IF(OR($A$3="f",$A$3="dd",$A$3="dm",$A$3="f1",$A$3="f2"),#REF!,IF(OR($A$3="g",$A$3="g1",$A$3="g2",$A$3="dh"),#REF!,""))</f>
        <v>#REF!</v>
      </c>
      <c r="DC30" s="189" t="e">
        <f>IF(OR($A$3="f",$A$3="dd",$A$3="dm",$A$3="f1",$A$3="f2"),#REF!,IF(OR($A$3="g",$A$3="g1",$A$3="g2",$A$3="dh"),#REF!,""))</f>
        <v>#REF!</v>
      </c>
      <c r="DE30" s="5">
        <v>24</v>
      </c>
      <c r="DF30" s="5" t="e">
        <f t="shared" si="36"/>
        <v>#REF!</v>
      </c>
      <c r="DG30" s="176"/>
      <c r="DH30" s="160" t="str">
        <f>IF($EL63="","",$EL63)</f>
        <v>CAU</v>
      </c>
      <c r="DI30" s="178"/>
      <c r="DJ30" s="160" t="str">
        <f>IF($ET63="","",$ET63)</f>
        <v>CAU</v>
      </c>
      <c r="DK30" s="178"/>
      <c r="DL30" s="160" t="str">
        <f>IF($FB63="","",$FB63)</f>
        <v>BEL</v>
      </c>
      <c r="DO30" s="5">
        <f>IF(Y32="","",Y32)</f>
        <v>81</v>
      </c>
      <c r="DP30" s="5" t="str">
        <f t="shared" si="76"/>
        <v>Amandier - FER</v>
      </c>
      <c r="DQ30" s="5" t="str">
        <f t="shared" si="76"/>
        <v>FER</v>
      </c>
      <c r="DR30" s="5" t="e">
        <f t="shared" si="24"/>
        <v>#REF!</v>
      </c>
      <c r="DT30" s="5">
        <f>IF(AF32="","",AF32)</f>
        <v>82</v>
      </c>
      <c r="DU30" s="5" t="str">
        <f>IF(AH32="","",AH32)</f>
        <v>Camomille - FER</v>
      </c>
      <c r="DV30" s="5" t="str">
        <f>IF(AG32="","",AG32)</f>
        <v>FER</v>
      </c>
      <c r="DW30" s="5" t="e">
        <f t="shared" si="25"/>
        <v>#REF!</v>
      </c>
      <c r="DY30" s="5">
        <f t="shared" si="26"/>
        <v>83</v>
      </c>
      <c r="DZ30" s="5" t="str">
        <f t="shared" si="77"/>
        <v>Amélanchier - FER</v>
      </c>
      <c r="EA30" s="5" t="str">
        <f t="shared" si="77"/>
        <v>FER</v>
      </c>
      <c r="EB30" s="5" t="e">
        <f t="shared" si="28"/>
        <v>#REF!</v>
      </c>
      <c r="EE30" s="156">
        <v>6</v>
      </c>
      <c r="EF30" s="159" t="str">
        <f>IF($A$3="","",$A17)</f>
        <v>SH.</v>
      </c>
      <c r="EG30" s="110"/>
      <c r="EH30" s="115">
        <f t="shared" si="64"/>
        <v>3</v>
      </c>
      <c r="EI30" s="41" t="str">
        <f t="shared" si="73"/>
        <v>SH.</v>
      </c>
      <c r="EJ30" s="5">
        <f t="shared" si="65"/>
        <v>15</v>
      </c>
      <c r="EK30" s="155"/>
      <c r="EL30" s="155"/>
      <c r="EM30" s="155"/>
      <c r="EN30" s="159" t="str">
        <f>IF($A$3="","",$A17)</f>
        <v>SH.</v>
      </c>
      <c r="EO30" s="110"/>
      <c r="EP30" s="115" t="str">
        <f t="shared" si="67"/>
        <v/>
      </c>
      <c r="EQ30" s="41" t="str">
        <f t="shared" si="74"/>
        <v/>
      </c>
      <c r="ER30" s="5" t="str">
        <f t="shared" si="68"/>
        <v/>
      </c>
      <c r="ES30" s="155"/>
      <c r="ET30" s="155"/>
      <c r="EU30" s="155"/>
      <c r="EV30" s="159" t="str">
        <f>IF($A$3="","",$A17)</f>
        <v>SH.</v>
      </c>
      <c r="EW30" s="110"/>
      <c r="EX30" s="115" t="str">
        <f t="shared" si="70"/>
        <v/>
      </c>
      <c r="EY30" s="41" t="str">
        <f t="shared" si="75"/>
        <v/>
      </c>
      <c r="EZ30" s="5" t="str">
        <f t="shared" si="71"/>
        <v/>
      </c>
      <c r="FA30" s="155"/>
      <c r="FB30" s="155"/>
    </row>
    <row r="31" spans="1:158" ht="15.75" thickTop="1" x14ac:dyDescent="0.2">
      <c r="A31" s="114" t="str">
        <f>IF(DO137="","",DO137)</f>
        <v/>
      </c>
      <c r="B31" s="6">
        <v>25</v>
      </c>
      <c r="C31" s="80" t="s">
        <v>202</v>
      </c>
      <c r="D31" s="78" t="s">
        <v>202</v>
      </c>
      <c r="E31" s="20" t="s">
        <v>202</v>
      </c>
      <c r="F31" s="21" t="s">
        <v>202</v>
      </c>
      <c r="G31" s="135" t="s">
        <v>202</v>
      </c>
      <c r="H31" s="6">
        <v>61</v>
      </c>
      <c r="I31" s="80" t="s">
        <v>202</v>
      </c>
      <c r="J31" s="163" t="s">
        <v>202</v>
      </c>
      <c r="K31" s="20">
        <v>0</v>
      </c>
      <c r="L31" s="21" t="s">
        <v>202</v>
      </c>
      <c r="M31" s="135" t="s">
        <v>202</v>
      </c>
      <c r="N31" s="6">
        <v>97</v>
      </c>
      <c r="O31" s="80" t="s">
        <v>202</v>
      </c>
      <c r="P31" s="163" t="s">
        <v>202</v>
      </c>
      <c r="Q31" s="20">
        <v>0</v>
      </c>
      <c r="R31" s="21" t="s">
        <v>202</v>
      </c>
      <c r="S31" s="135" t="s">
        <v>202</v>
      </c>
      <c r="U31" s="1">
        <f t="shared" si="11"/>
        <v>0</v>
      </c>
      <c r="V31" s="1">
        <f t="shared" si="12"/>
        <v>0</v>
      </c>
      <c r="W31" s="1">
        <f t="shared" si="13"/>
        <v>0</v>
      </c>
      <c r="X31" s="37" t="str">
        <f t="shared" ref="X31:X34" si="79">IF(OR(LEN(AC31)&gt;1,AC31=""),"",AC31)</f>
        <v/>
      </c>
      <c r="Y31" s="53">
        <f t="shared" si="14"/>
        <v>52</v>
      </c>
      <c r="Z31" s="74" t="str">
        <f>IF(AA31="","",RIGHT(AA31,3))</f>
        <v>SH.</v>
      </c>
      <c r="AA31" s="44" t="str">
        <f>IF(Y31="","",VLOOKUP(Y31,$B$125:$C$292,2))</f>
        <v>Bougainvillier - SH.</v>
      </c>
      <c r="AB31" s="38" t="str">
        <f>IF(AA31="","",RIGHT(AA31,3))</f>
        <v>SH.</v>
      </c>
      <c r="AC31" s="160" t="str">
        <f>IF($EL64="","",$EL64)</f>
        <v>HOT</v>
      </c>
      <c r="AE31" s="37" t="str">
        <f t="shared" ref="AE31:AE34" si="80">IF(OR(LEN(AJ31)&gt;1,AJ31=""),"",AJ31)</f>
        <v/>
      </c>
      <c r="AF31" s="53">
        <f t="shared" si="15"/>
        <v>53</v>
      </c>
      <c r="AG31" s="74" t="str">
        <f>IF(AH31="","",RIGHT(AH31,3))</f>
        <v>SH.</v>
      </c>
      <c r="AH31" s="44" t="str">
        <f>IF(AF31="","",VLOOKUP(AF31,$B$125:$C$292,2))</f>
        <v>Hélianthème - SH.</v>
      </c>
      <c r="AI31" s="38" t="str">
        <f>IF(AH31="","",RIGHT(AH31,3))</f>
        <v>SH.</v>
      </c>
      <c r="AJ31" s="160" t="str">
        <f>IF($ET64="","",$ET64)</f>
        <v>HOT</v>
      </c>
      <c r="AL31" s="37" t="str">
        <f t="shared" si="78"/>
        <v/>
      </c>
      <c r="AM31" s="53">
        <f t="shared" si="16"/>
        <v>54</v>
      </c>
      <c r="AN31" s="74" t="str">
        <f>IF(AO31="","",RIGHT(AO31,3))</f>
        <v>SH.</v>
      </c>
      <c r="AO31" s="44" t="str">
        <f>IF(AM31="","",VLOOKUP(AM31,$B$125:$C$292,2))</f>
        <v>Joubarde - SH.</v>
      </c>
      <c r="AP31" s="38" t="str">
        <f>IF(AO31="","",RIGHT(AO31,3))</f>
        <v>SH.</v>
      </c>
      <c r="AQ31" s="160" t="str">
        <f>IF($FB64="","",$FB64)</f>
        <v>HOT</v>
      </c>
      <c r="AR31">
        <f>IF(AE30="",0,1)</f>
        <v>0</v>
      </c>
      <c r="AS31" s="1">
        <v>2</v>
      </c>
      <c r="AT31" s="1" t="str">
        <f>IF(X30="","",IF(X30=2,Y30,IF(X31=2,Y31,IF(X32=2,Y32,IF(X33=2,Y33,Y34)))))</f>
        <v/>
      </c>
      <c r="AU31" s="1" t="str">
        <f>IF(AE30="","",IF(AE30=2,AF30,IF(AE31=2,AF31,IF(AE32=2,AF32,IF(AE33=2,AF33,AF34)))))</f>
        <v/>
      </c>
      <c r="AV31" s="1" t="str">
        <f>IF(AL30="","",IF(AL30=2,AM30,IF(AL31=2,AM31,IF(AL32=2,AM32,IF(AL33=2,AM33,AM34)))))</f>
        <v/>
      </c>
      <c r="AX31" s="62"/>
      <c r="AY31" s="52">
        <f>IF(AM18="","",AM18)</f>
        <v>77</v>
      </c>
      <c r="AZ31" s="131" t="str">
        <f t="shared" si="49"/>
        <v/>
      </c>
      <c r="BA31" s="131" t="str">
        <f t="shared" si="50"/>
        <v/>
      </c>
      <c r="BB31" s="131" t="str">
        <f t="shared" si="38"/>
        <v>Aulne</v>
      </c>
      <c r="BC31" s="131" t="str">
        <f t="shared" si="51"/>
        <v>Aulne</v>
      </c>
      <c r="BD31" s="69">
        <f t="shared" si="39"/>
        <v>77</v>
      </c>
      <c r="BE31" s="69">
        <f t="shared" si="52"/>
        <v>1</v>
      </c>
      <c r="BF31" s="1">
        <f t="shared" si="40"/>
        <v>34</v>
      </c>
      <c r="BG31" s="1">
        <f t="shared" si="41"/>
        <v>77</v>
      </c>
      <c r="BH31" s="1">
        <f t="shared" si="42"/>
        <v>1</v>
      </c>
      <c r="BI31" s="1">
        <v>23</v>
      </c>
      <c r="BJ31">
        <f t="shared" si="43"/>
        <v>42</v>
      </c>
      <c r="BK31">
        <f t="shared" si="53"/>
        <v>1</v>
      </c>
      <c r="BY31" s="53">
        <f>IF($BQ$16="","",$BQ$16)</f>
        <v>52</v>
      </c>
      <c r="CA31" s="53">
        <f>IF($BQ$17="","",$BQ$17)</f>
        <v>53</v>
      </c>
      <c r="CC31" s="53">
        <f>IF($BQ$18="","",$BQ$18)</f>
        <v>54</v>
      </c>
      <c r="CE31" s="53">
        <f>IF(BY31="",0,1)</f>
        <v>1</v>
      </c>
      <c r="CG31" s="53">
        <f>IF(CA31="",0,1)</f>
        <v>1</v>
      </c>
      <c r="CI31" s="53">
        <f>IF(CC31="",0,1)</f>
        <v>1</v>
      </c>
      <c r="CP31" s="6">
        <v>25</v>
      </c>
      <c r="CQ31" s="30" t="e">
        <f>IF(OR($A$3="f",$A$3="DM",$A$3="dd",$A$3="f1",$A$3="f2"),#REF!,IF(OR($A$3="g",$A$3="g1",$A$3="g2",$A$3="dh"),#REF!,""))</f>
        <v>#REF!</v>
      </c>
      <c r="CR31" s="30" t="e">
        <f>IF(OR($A$3="f",$A$3="DM",$A$3="dd",$A$3="f1",$A$3="f2"),#REF!,IF(OR($A$3="g",$A$3="g1",$A$3="g2",$A$3="dh"),#REF!,""))</f>
        <v>#REF!</v>
      </c>
      <c r="CS31" s="186" t="e">
        <f>IF(OR($A$3="f",$A$3="DM",$A$3="dd",$A$3="f1",$A$3="f2"),#REF!,IF(OR($A$3="g",$A$3="g1",$A$3="g2",$A$3="dh"),#REF!,""))</f>
        <v>#REF!</v>
      </c>
      <c r="CU31" s="6">
        <v>61</v>
      </c>
      <c r="CV31" s="30" t="e">
        <f>IF(OR($A$3="f",$A$3="dm",$A$3="dd",$A$3="f1",$A$3="f2"),#REF!,IF(OR($A$3="g",$A$3="g1",$A$3="g2",$A$3="dh"),#REF!,""))</f>
        <v>#REF!</v>
      </c>
      <c r="CW31" s="30" t="e">
        <f>IF(OR($A$3="f",$A$3="dm",$A$3="dd",$A$3="f1",$A$3="f2"),#REF!,IF(OR($A$3="g",$A$3="g1",$A$3="g2",$A$3="dh"),#REF!,""))</f>
        <v>#REF!</v>
      </c>
      <c r="CX31" s="186" t="e">
        <f>IF(OR($A$3="f",$A$3="dm",$A$3="dd",$A$3="f1",$A$3="f2"),#REF!,IF(OR($A$3="g",$A$3="g1",$A$3="g2",$A$3="dh"),#REF!,""))</f>
        <v>#REF!</v>
      </c>
      <c r="CZ31" s="6">
        <v>97</v>
      </c>
      <c r="DA31" s="30" t="e">
        <f>IF(OR($A$3="f",$A$3="dd",$A$3="dm",$A$3="f1",$A$3="f2"),#REF!,IF(OR($A$3="g",$A$3="g1",$A$3="g2",$A$3="dh"),#REF!,""))</f>
        <v>#REF!</v>
      </c>
      <c r="DB31" s="30" t="e">
        <f>IF(OR($A$3="f",$A$3="dd",$A$3="dm",$A$3="f1",$A$3="f2"),#REF!,IF(OR($A$3="g",$A$3="g1",$A$3="g2",$A$3="dh"),#REF!,""))</f>
        <v>#REF!</v>
      </c>
      <c r="DC31" s="189" t="e">
        <f>IF(OR($A$3="f",$A$3="dd",$A$3="dm",$A$3="f1",$A$3="f2"),#REF!,IF(OR($A$3="g",$A$3="g1",$A$3="g2",$A$3="dh"),#REF!,""))</f>
        <v>#REF!</v>
      </c>
      <c r="DE31" s="5">
        <v>25</v>
      </c>
      <c r="DF31" s="5" t="e">
        <f t="shared" si="36"/>
        <v>#REF!</v>
      </c>
      <c r="DG31" s="176"/>
      <c r="DH31" s="160" t="str">
        <f>IF($EL64="","",$EL64)</f>
        <v>HOT</v>
      </c>
      <c r="DI31" s="178"/>
      <c r="DJ31" s="160" t="str">
        <f>IF($ET64="","",$ET64)</f>
        <v>HOT</v>
      </c>
      <c r="DK31" s="178"/>
      <c r="DL31" s="160" t="str">
        <f>IF($FB64="","",$FB64)</f>
        <v>HOT</v>
      </c>
      <c r="DO31" s="5">
        <f>IF(Y33="","",Y33)</f>
        <v>95</v>
      </c>
      <c r="DP31" s="5" t="str">
        <f t="shared" si="76"/>
        <v>Ailante glanduleux - SH.</v>
      </c>
      <c r="DQ31" s="5" t="str">
        <f t="shared" si="76"/>
        <v>SH.</v>
      </c>
      <c r="DR31" s="5" t="e">
        <f t="shared" si="24"/>
        <v>#REF!</v>
      </c>
      <c r="DT31" s="5">
        <f>IF(AF33="","",AF33)</f>
        <v>96</v>
      </c>
      <c r="DU31" s="5" t="str">
        <f>IF(AH33="","",AH33)</f>
        <v>Lotus - SH.</v>
      </c>
      <c r="DV31" s="5" t="str">
        <f>IF(AG33="","",AG33)</f>
        <v>SH.</v>
      </c>
      <c r="DW31" s="5" t="e">
        <f t="shared" si="25"/>
        <v>#REF!</v>
      </c>
      <c r="DY31" s="5" t="str">
        <f t="shared" si="26"/>
        <v/>
      </c>
      <c r="DZ31" s="5" t="str">
        <f t="shared" si="77"/>
        <v/>
      </c>
      <c r="EA31" s="5" t="str">
        <f t="shared" si="77"/>
        <v/>
      </c>
      <c r="EB31" s="5" t="str">
        <f t="shared" si="28"/>
        <v/>
      </c>
      <c r="EE31" s="156">
        <v>7</v>
      </c>
      <c r="EF31" s="159" t="str">
        <f>IF($A$3="","",$A19)</f>
        <v>SO.</v>
      </c>
      <c r="EG31" s="110"/>
      <c r="EH31" s="115">
        <f t="shared" si="64"/>
        <v>4</v>
      </c>
      <c r="EI31" s="41" t="str">
        <f t="shared" si="73"/>
        <v>SO.</v>
      </c>
      <c r="EJ31" s="5">
        <f t="shared" si="65"/>
        <v>16</v>
      </c>
      <c r="EK31" s="115">
        <f>COUNT(EH25:EH40)</f>
        <v>4</v>
      </c>
      <c r="EL31" s="155"/>
      <c r="EM31" s="155"/>
      <c r="EN31" s="159" t="str">
        <f>IF($A$3="","",$A19)</f>
        <v>SO.</v>
      </c>
      <c r="EO31" s="110"/>
      <c r="EP31" s="115">
        <f t="shared" si="67"/>
        <v>3</v>
      </c>
      <c r="EQ31" s="41" t="str">
        <f t="shared" si="74"/>
        <v>SO.</v>
      </c>
      <c r="ER31" s="5">
        <f t="shared" si="68"/>
        <v>16</v>
      </c>
      <c r="ES31" s="115">
        <f>COUNT(EP25:EP40)</f>
        <v>3</v>
      </c>
      <c r="ET31" s="155"/>
      <c r="EU31" s="155"/>
      <c r="EV31" s="159" t="str">
        <f>IF($A$3="","",$A19)</f>
        <v>SO.</v>
      </c>
      <c r="EW31" s="110"/>
      <c r="EX31" s="115">
        <f t="shared" si="70"/>
        <v>4</v>
      </c>
      <c r="EY31" s="41" t="str">
        <f t="shared" si="75"/>
        <v>SO.</v>
      </c>
      <c r="EZ31" s="5">
        <f t="shared" si="71"/>
        <v>16</v>
      </c>
      <c r="FA31" s="115">
        <f>COUNT(EX25:EX40)</f>
        <v>4</v>
      </c>
      <c r="FB31" s="155"/>
    </row>
    <row r="32" spans="1:158" ht="15.75" thickBot="1" x14ac:dyDescent="0.25">
      <c r="A32" s="113" t="str">
        <f>IF(A31="","",HLOOKUP(A31,$DP$119:$EP$123,5))</f>
        <v/>
      </c>
      <c r="B32" s="7">
        <v>26</v>
      </c>
      <c r="C32" s="80" t="s">
        <v>202</v>
      </c>
      <c r="D32" s="78" t="s">
        <v>202</v>
      </c>
      <c r="E32" s="20" t="s">
        <v>202</v>
      </c>
      <c r="F32" s="21" t="s">
        <v>202</v>
      </c>
      <c r="G32" s="135" t="s">
        <v>202</v>
      </c>
      <c r="H32" s="7">
        <v>62</v>
      </c>
      <c r="I32" s="80" t="s">
        <v>202</v>
      </c>
      <c r="J32" s="163" t="s">
        <v>202</v>
      </c>
      <c r="K32" s="20">
        <v>0</v>
      </c>
      <c r="L32" s="21" t="s">
        <v>202</v>
      </c>
      <c r="M32" s="135" t="s">
        <v>202</v>
      </c>
      <c r="N32" s="7">
        <v>98</v>
      </c>
      <c r="O32" s="80" t="s">
        <v>202</v>
      </c>
      <c r="P32" s="163" t="s">
        <v>202</v>
      </c>
      <c r="Q32" s="20">
        <v>0</v>
      </c>
      <c r="R32" s="21" t="s">
        <v>202</v>
      </c>
      <c r="S32" s="135" t="s">
        <v>202</v>
      </c>
      <c r="U32" s="1">
        <f t="shared" si="11"/>
        <v>0</v>
      </c>
      <c r="V32" s="1">
        <f t="shared" si="12"/>
        <v>0</v>
      </c>
      <c r="W32" s="1">
        <f t="shared" si="13"/>
        <v>0</v>
      </c>
      <c r="X32" s="37" t="str">
        <f t="shared" si="79"/>
        <v/>
      </c>
      <c r="Y32" s="53">
        <f t="shared" si="14"/>
        <v>81</v>
      </c>
      <c r="Z32" s="74" t="str">
        <f>IF(AA32="","",RIGHT(AA32,3))</f>
        <v>FER</v>
      </c>
      <c r="AA32" s="44" t="str">
        <f>IF(Y32="","",VLOOKUP(Y32,$B$125:$C$292,2))</f>
        <v>Amandier - FER</v>
      </c>
      <c r="AB32" s="38" t="str">
        <f>IF(AA32="","",RIGHT(AA32,3))</f>
        <v>FER</v>
      </c>
      <c r="AC32" s="160" t="str">
        <f>IF($EL65="","",$EL65)</f>
        <v>PRG</v>
      </c>
      <c r="AE32" s="37" t="str">
        <f t="shared" si="80"/>
        <v/>
      </c>
      <c r="AF32" s="53">
        <f t="shared" si="15"/>
        <v>82</v>
      </c>
      <c r="AG32" s="74" t="str">
        <f>IF(AH32="","",RIGHT(AH32,3))</f>
        <v>FER</v>
      </c>
      <c r="AH32" s="44" t="str">
        <f>IF(AF32="","",VLOOKUP(AF32,$B$125:$C$292,2))</f>
        <v>Camomille - FER</v>
      </c>
      <c r="AI32" s="38" t="str">
        <f>IF(AH32="","",RIGHT(AH32,3))</f>
        <v>FER</v>
      </c>
      <c r="AJ32" s="160" t="str">
        <f>IF($ET65="","",$ET65)</f>
        <v>PRG</v>
      </c>
      <c r="AL32" s="37" t="str">
        <f t="shared" si="78"/>
        <v/>
      </c>
      <c r="AM32" s="53">
        <f t="shared" si="16"/>
        <v>83</v>
      </c>
      <c r="AN32" s="74" t="str">
        <f>IF(AO32="","",RIGHT(AO32,3))</f>
        <v>FER</v>
      </c>
      <c r="AO32" s="44" t="str">
        <f>IF(AM32="","",VLOOKUP(AM32,$B$125:$C$292,2))</f>
        <v>Amélanchier - FER</v>
      </c>
      <c r="AP32" s="38" t="str">
        <f>IF(AO32="","",RIGHT(AO32,3))</f>
        <v>FER</v>
      </c>
      <c r="AQ32" s="160" t="str">
        <f>IF($FB65="","",$FB65)</f>
        <v>PRG</v>
      </c>
      <c r="AR32">
        <f>IF(AL30="",0,1)</f>
        <v>0</v>
      </c>
      <c r="AS32" s="1">
        <v>3</v>
      </c>
      <c r="AT32" s="1" t="str">
        <f>IF(Y30="","",IF(X30=3,Y30,IF(X31=3,Y31,IF(X32=3,Y32,IF(X33=3,Y33,Y34)))))</f>
        <v/>
      </c>
      <c r="AU32" s="1" t="str">
        <f>IF(AF30="","",IF(AE30=3,AF30,IF(AE31=3,AF31,IF(AE32=3,AF32,IF(AE33=3,AF33,AF34)))))</f>
        <v/>
      </c>
      <c r="AV32" s="1" t="str">
        <f>IF(AM30="","",IF(AL30=3,AM30,IF(AL31=3,AM31,IF(AL32=3,AM32,IF(AL33=3,AM33,AM34)))))</f>
        <v/>
      </c>
      <c r="AX32" s="63"/>
      <c r="AY32" s="64">
        <f>IF(AM19="","",AM19)</f>
        <v>91</v>
      </c>
      <c r="AZ32" s="131" t="str">
        <f t="shared" si="49"/>
        <v/>
      </c>
      <c r="BA32" s="131" t="str">
        <f t="shared" si="50"/>
        <v/>
      </c>
      <c r="BB32" s="131" t="str">
        <f t="shared" si="38"/>
        <v>Ophrys</v>
      </c>
      <c r="BC32" s="131" t="str">
        <f t="shared" si="51"/>
        <v>Ophrys</v>
      </c>
      <c r="BD32" s="69">
        <f t="shared" si="39"/>
        <v>91</v>
      </c>
      <c r="BE32" s="69">
        <f t="shared" si="52"/>
        <v>1</v>
      </c>
      <c r="BF32" s="1">
        <f t="shared" si="40"/>
        <v>48</v>
      </c>
      <c r="BG32" s="1">
        <f t="shared" si="41"/>
        <v>91</v>
      </c>
      <c r="BH32" s="1">
        <f t="shared" si="42"/>
        <v>1</v>
      </c>
      <c r="BI32" s="1">
        <v>24</v>
      </c>
      <c r="BJ32">
        <f t="shared" si="43"/>
        <v>42</v>
      </c>
      <c r="BK32">
        <f t="shared" si="53"/>
        <v>1</v>
      </c>
      <c r="BY32" s="53">
        <f>IF($BS$16="","",$BS$16)</f>
        <v>81</v>
      </c>
      <c r="CA32" s="53">
        <f>IF($BS$17="","",$BS$17)</f>
        <v>82</v>
      </c>
      <c r="CC32" s="53">
        <f>IF($BS$18="","",$BS$18)</f>
        <v>83</v>
      </c>
      <c r="CE32" s="53">
        <f>IF(BY32="",0,1)</f>
        <v>1</v>
      </c>
      <c r="CG32" s="53">
        <f>IF(CA32="",0,1)</f>
        <v>1</v>
      </c>
      <c r="CI32" s="53">
        <f>IF(CC32="",0,1)</f>
        <v>1</v>
      </c>
      <c r="CP32" s="7">
        <v>26</v>
      </c>
      <c r="CQ32" s="30" t="e">
        <f>IF(OR($A$3="f",$A$3="DM",$A$3="dd",$A$3="f1",$A$3="f2"),#REF!,IF(OR($A$3="g",$A$3="g1",$A$3="g2",$A$3="dh"),#REF!,""))</f>
        <v>#REF!</v>
      </c>
      <c r="CR32" s="30" t="e">
        <f>IF(OR($A$3="f",$A$3="DM",$A$3="dd",$A$3="f1",$A$3="f2"),#REF!,IF(OR($A$3="g",$A$3="g1",$A$3="g2",$A$3="dh"),#REF!,""))</f>
        <v>#REF!</v>
      </c>
      <c r="CS32" s="186" t="e">
        <f>IF(OR($A$3="f",$A$3="DM",$A$3="dd",$A$3="f1",$A$3="f2"),#REF!,IF(OR($A$3="g",$A$3="g1",$A$3="g2",$A$3="dh"),#REF!,""))</f>
        <v>#REF!</v>
      </c>
      <c r="CU32" s="7">
        <v>62</v>
      </c>
      <c r="CV32" s="30" t="e">
        <f>IF(OR($A$3="f",$A$3="dm",$A$3="dd",$A$3="f1",$A$3="f2"),#REF!,IF(OR($A$3="g",$A$3="g1",$A$3="g2",$A$3="dh"),#REF!,""))</f>
        <v>#REF!</v>
      </c>
      <c r="CW32" s="30" t="e">
        <f>IF(OR($A$3="f",$A$3="dm",$A$3="dd",$A$3="f1",$A$3="f2"),#REF!,IF(OR($A$3="g",$A$3="g1",$A$3="g2",$A$3="dh"),#REF!,""))</f>
        <v>#REF!</v>
      </c>
      <c r="CX32" s="186" t="e">
        <f>IF(OR($A$3="f",$A$3="dm",$A$3="dd",$A$3="f1",$A$3="f2"),#REF!,IF(OR($A$3="g",$A$3="g1",$A$3="g2",$A$3="dh"),#REF!,""))</f>
        <v>#REF!</v>
      </c>
      <c r="CZ32" s="7">
        <v>98</v>
      </c>
      <c r="DA32" s="30" t="e">
        <f>IF(OR($A$3="f",$A$3="dd",$A$3="dm",$A$3="f1",$A$3="f2"),#REF!,IF(OR($A$3="g",$A$3="g1",$A$3="g2",$A$3="dh"),#REF!,""))</f>
        <v>#REF!</v>
      </c>
      <c r="DB32" s="30" t="e">
        <f>IF(OR($A$3="f",$A$3="dd",$A$3="dm",$A$3="f1",$A$3="f2"),#REF!,IF(OR($A$3="g",$A$3="g1",$A$3="g2",$A$3="dh"),#REF!,""))</f>
        <v>#REF!</v>
      </c>
      <c r="DC32" s="189" t="e">
        <f>IF(OR($A$3="f",$A$3="dd",$A$3="dm",$A$3="f1",$A$3="f2"),#REF!,IF(OR($A$3="g",$A$3="g1",$A$3="g2",$A$3="dh"),#REF!,""))</f>
        <v>#REF!</v>
      </c>
      <c r="DE32" s="5">
        <v>26</v>
      </c>
      <c r="DF32" s="5" t="e">
        <f t="shared" si="36"/>
        <v>#REF!</v>
      </c>
      <c r="DG32" s="176"/>
      <c r="DH32" s="160" t="str">
        <f>IF($EL65="","",$EL65)</f>
        <v>PRG</v>
      </c>
      <c r="DI32" s="178"/>
      <c r="DJ32" s="160" t="str">
        <f>IF($ET65="","",$ET65)</f>
        <v>PRG</v>
      </c>
      <c r="DK32" s="178"/>
      <c r="DL32" s="160" t="str">
        <f>IF($FB65="","",$FB65)</f>
        <v>PRG</v>
      </c>
      <c r="DO32" s="5" t="str">
        <f>IF(Y34="","",Y34)</f>
        <v/>
      </c>
      <c r="DP32" s="5" t="str">
        <f t="shared" ref="DP32" si="81">IF(AA34="","",AA34)</f>
        <v/>
      </c>
      <c r="DQ32" s="5" t="str">
        <f t="shared" ref="DQ32" si="82">IF(AB34="","",AB34)</f>
        <v/>
      </c>
      <c r="DR32" s="5" t="str">
        <f t="shared" ref="DR32" si="83">IF(DO32="","",VLOOKUP(DO32,$DE$7:$DF$114,2))</f>
        <v/>
      </c>
      <c r="DT32" s="5" t="str">
        <f>IF(AF34="","",AF34)</f>
        <v/>
      </c>
      <c r="DU32" s="5" t="str">
        <f>IF(AH34="","",AH34)</f>
        <v/>
      </c>
      <c r="DV32" s="5" t="str">
        <f>IF(AG34="","",AG34)</f>
        <v/>
      </c>
      <c r="DW32" s="5" t="str">
        <f t="shared" ref="DW32" si="84">IF(DT32="","",VLOOKUP(DT32,$DE$7:$DF$114,2))</f>
        <v/>
      </c>
      <c r="DY32" s="5" t="str">
        <f t="shared" si="26"/>
        <v/>
      </c>
      <c r="DZ32" s="5" t="str">
        <f t="shared" si="77"/>
        <v/>
      </c>
      <c r="EA32" s="5" t="str">
        <f t="shared" si="77"/>
        <v/>
      </c>
      <c r="EB32" s="5" t="str">
        <f t="shared" si="28"/>
        <v/>
      </c>
      <c r="EE32" s="156">
        <v>8</v>
      </c>
      <c r="EF32" s="159" t="str">
        <f>IF($A$3="","",$A21)</f>
        <v/>
      </c>
      <c r="EG32" s="110"/>
      <c r="EH32" s="115" t="str">
        <f t="shared" si="64"/>
        <v/>
      </c>
      <c r="EI32" s="41" t="str">
        <f t="shared" si="73"/>
        <v/>
      </c>
      <c r="EJ32" s="5" t="str">
        <f t="shared" si="65"/>
        <v/>
      </c>
      <c r="EK32" s="155"/>
      <c r="EL32" s="155"/>
      <c r="EM32" s="155"/>
      <c r="EN32" s="159" t="str">
        <f>IF($A$3="","",$A21)</f>
        <v/>
      </c>
      <c r="EO32" s="110"/>
      <c r="EP32" s="115" t="str">
        <f t="shared" si="67"/>
        <v/>
      </c>
      <c r="EQ32" s="41" t="str">
        <f t="shared" si="74"/>
        <v/>
      </c>
      <c r="ER32" s="5" t="str">
        <f t="shared" si="68"/>
        <v/>
      </c>
      <c r="ES32" s="155"/>
      <c r="ET32" s="155"/>
      <c r="EU32" s="155"/>
      <c r="EV32" s="159" t="str">
        <f>IF($A$3="","",$A21)</f>
        <v/>
      </c>
      <c r="EW32" s="110"/>
      <c r="EX32" s="115" t="str">
        <f t="shared" si="70"/>
        <v/>
      </c>
      <c r="EY32" s="41" t="str">
        <f t="shared" si="75"/>
        <v/>
      </c>
      <c r="EZ32" s="5" t="str">
        <f t="shared" si="71"/>
        <v/>
      </c>
      <c r="FA32" s="155"/>
      <c r="FB32" s="155"/>
    </row>
    <row r="33" spans="1:162" ht="16.5" thickTop="1" thickBot="1" x14ac:dyDescent="0.25">
      <c r="A33" s="114" t="str">
        <f>IF(DO138="","",DO138)</f>
        <v/>
      </c>
      <c r="B33" s="6">
        <v>27</v>
      </c>
      <c r="C33" s="80" t="s">
        <v>202</v>
      </c>
      <c r="D33" s="78" t="s">
        <v>202</v>
      </c>
      <c r="E33" s="20" t="s">
        <v>202</v>
      </c>
      <c r="F33" s="21" t="s">
        <v>202</v>
      </c>
      <c r="G33" s="135" t="s">
        <v>202</v>
      </c>
      <c r="H33" s="6">
        <v>63</v>
      </c>
      <c r="I33" s="80" t="s">
        <v>202</v>
      </c>
      <c r="J33" s="163" t="s">
        <v>202</v>
      </c>
      <c r="K33" s="20">
        <v>0</v>
      </c>
      <c r="L33" s="21" t="s">
        <v>202</v>
      </c>
      <c r="M33" s="135" t="s">
        <v>202</v>
      </c>
      <c r="N33" s="6">
        <v>99</v>
      </c>
      <c r="O33" s="80" t="s">
        <v>202</v>
      </c>
      <c r="P33" s="163" t="s">
        <v>202</v>
      </c>
      <c r="Q33" s="20">
        <v>0</v>
      </c>
      <c r="R33" s="21" t="s">
        <v>202</v>
      </c>
      <c r="S33" s="135" t="s">
        <v>202</v>
      </c>
      <c r="U33" s="1">
        <f t="shared" si="11"/>
        <v>0</v>
      </c>
      <c r="V33" s="1">
        <f t="shared" si="12"/>
        <v>0</v>
      </c>
      <c r="W33" s="1">
        <f t="shared" si="13"/>
        <v>0</v>
      </c>
      <c r="X33" s="37" t="str">
        <f t="shared" si="79"/>
        <v/>
      </c>
      <c r="Y33" s="105">
        <f t="shared" si="14"/>
        <v>95</v>
      </c>
      <c r="Z33" s="166" t="str">
        <f>IF(AA33="","",RIGHT(AA33,3))</f>
        <v>SH.</v>
      </c>
      <c r="AA33" s="167" t="str">
        <f>IF(Y33="","",VLOOKUP(Y33,$B$125:$C$292,2))</f>
        <v>Ailante glanduleux - SH.</v>
      </c>
      <c r="AB33" s="168" t="str">
        <f>IF(AA33="","",RIGHT(AA33,3))</f>
        <v>SH.</v>
      </c>
      <c r="AC33" s="161" t="str">
        <f>IF($EL66="","",$EL66)</f>
        <v>SO.</v>
      </c>
      <c r="AE33" s="37" t="str">
        <f t="shared" si="80"/>
        <v/>
      </c>
      <c r="AF33" s="105">
        <f t="shared" si="15"/>
        <v>96</v>
      </c>
      <c r="AG33" s="166" t="str">
        <f>IF(AH33="","",RIGHT(AH33,3))</f>
        <v>SH.</v>
      </c>
      <c r="AH33" s="167" t="str">
        <f>IF(AF33="","",VLOOKUP(AF33,$B$125:$C$292,2))</f>
        <v>Lotus - SH.</v>
      </c>
      <c r="AI33" s="168" t="str">
        <f>IF(AH33="","",RIGHT(AH33,3))</f>
        <v>SH.</v>
      </c>
      <c r="AJ33" s="161" t="str">
        <f>IF($ET66="","",$ET66)</f>
        <v>SO.</v>
      </c>
      <c r="AL33" s="37" t="str">
        <f t="shared" si="78"/>
        <v/>
      </c>
      <c r="AM33" s="105" t="str">
        <f t="shared" si="16"/>
        <v/>
      </c>
      <c r="AN33" s="166" t="str">
        <f>IF(AO33="","",RIGHT(AO33,3))</f>
        <v/>
      </c>
      <c r="AO33" s="167" t="str">
        <f>IF(AM33="","",VLOOKUP(AM33,$B$125:$C$292,2))</f>
        <v/>
      </c>
      <c r="AP33" s="168" t="str">
        <f>IF(AO33="","",RIGHT(AO33,3))</f>
        <v/>
      </c>
      <c r="AQ33" s="161" t="str">
        <f>IF($FB66="","",$FB66)</f>
        <v>SO.</v>
      </c>
      <c r="AR33">
        <f>SUM(AR30:AR32)</f>
        <v>0</v>
      </c>
      <c r="AS33" s="1">
        <v>4</v>
      </c>
      <c r="AT33" s="1">
        <f>IF(OR(Y30="",Y33=""),"",IF(X30=4,Y30,IF(X31=4,Y31,IF(X32=4,Y32,Y33))))</f>
        <v>95</v>
      </c>
      <c r="AU33" s="1">
        <f>IF(OR(AF30="",AF33=""),"",IF(AE30=4,AF30,IF(AE31=4,AF31,IF(AE32=4,AF32,AF33))))</f>
        <v>96</v>
      </c>
      <c r="AV33" s="1" t="str">
        <f>IF(OR(AM30="",AM33=""),"",IF(AL30=4,AM30,IF(AL31=4,AM31,IF(AL32=4,AM32,AM33))))</f>
        <v/>
      </c>
      <c r="AX33" s="65" t="s">
        <v>23</v>
      </c>
      <c r="AY33" s="61">
        <f>IF(Y23="","",Y23)</f>
        <v>7</v>
      </c>
      <c r="AZ33" s="131" t="str">
        <f t="shared" si="49"/>
        <v>Agave</v>
      </c>
      <c r="BA33" s="131" t="str">
        <f t="shared" si="50"/>
        <v/>
      </c>
      <c r="BB33" s="131" t="str">
        <f t="shared" si="38"/>
        <v/>
      </c>
      <c r="BC33" s="131" t="str">
        <f t="shared" si="51"/>
        <v>Agave</v>
      </c>
      <c r="BD33" s="69">
        <f t="shared" si="39"/>
        <v>7</v>
      </c>
      <c r="BE33" s="69">
        <f t="shared" si="52"/>
        <v>1</v>
      </c>
      <c r="BF33" s="1">
        <f t="shared" si="40"/>
        <v>7</v>
      </c>
      <c r="BG33" s="1">
        <f t="shared" si="41"/>
        <v>7</v>
      </c>
      <c r="BH33" s="1">
        <f t="shared" si="42"/>
        <v>1</v>
      </c>
      <c r="BI33" s="1">
        <v>25</v>
      </c>
      <c r="BJ33">
        <f t="shared" si="43"/>
        <v>42</v>
      </c>
      <c r="BK33">
        <f t="shared" si="53"/>
        <v>1</v>
      </c>
      <c r="BY33" s="53">
        <f>IF($BU$16="","",$BU$16)</f>
        <v>95</v>
      </c>
      <c r="CA33" s="105">
        <f>IF($BU$17="","",$BU$17)</f>
        <v>96</v>
      </c>
      <c r="CC33" s="105" t="str">
        <f>IF($BU$18="","",$BU$18)</f>
        <v/>
      </c>
      <c r="CE33" s="54">
        <f>IF(BY33="",0,1)</f>
        <v>1</v>
      </c>
      <c r="CG33" s="54">
        <f>IF(CA33="",0,1)</f>
        <v>1</v>
      </c>
      <c r="CI33" s="54">
        <f>IF(CC33="",0,1)</f>
        <v>0</v>
      </c>
      <c r="CP33" s="6">
        <v>27</v>
      </c>
      <c r="CQ33" s="30" t="e">
        <f>IF(OR($A$3="f",$A$3="DM",$A$3="dd",$A$3="f1",$A$3="f2"),#REF!,IF(OR($A$3="g",$A$3="g1",$A$3="g2",$A$3="dh"),#REF!,""))</f>
        <v>#REF!</v>
      </c>
      <c r="CR33" s="30" t="e">
        <f>IF(OR($A$3="f",$A$3="DM",$A$3="dd",$A$3="f1",$A$3="f2"),#REF!,IF(OR($A$3="g",$A$3="g1",$A$3="g2",$A$3="dh"),#REF!,""))</f>
        <v>#REF!</v>
      </c>
      <c r="CS33" s="186" t="e">
        <f>IF(OR($A$3="f",$A$3="DM",$A$3="dd",$A$3="f1",$A$3="f2"),#REF!,IF(OR($A$3="g",$A$3="g1",$A$3="g2",$A$3="dh"),#REF!,""))</f>
        <v>#REF!</v>
      </c>
      <c r="CU33" s="6">
        <v>63</v>
      </c>
      <c r="CV33" s="30" t="e">
        <f>IF(OR($A$3="f",$A$3="dm",$A$3="dd",$A$3="f1",$A$3="f2"),#REF!,IF(OR($A$3="g",$A$3="g1",$A$3="g2",$A$3="dh"),#REF!,""))</f>
        <v>#REF!</v>
      </c>
      <c r="CW33" s="30" t="e">
        <f>IF(OR($A$3="f",$A$3="dm",$A$3="dd",$A$3="f1",$A$3="f2"),#REF!,IF(OR($A$3="g",$A$3="g1",$A$3="g2",$A$3="dh"),#REF!,""))</f>
        <v>#REF!</v>
      </c>
      <c r="CX33" s="186" t="e">
        <f>IF(OR($A$3="f",$A$3="dm",$A$3="dd",$A$3="f1",$A$3="f2"),#REF!,IF(OR($A$3="g",$A$3="g1",$A$3="g2",$A$3="dh"),#REF!,""))</f>
        <v>#REF!</v>
      </c>
      <c r="CZ33" s="6">
        <v>99</v>
      </c>
      <c r="DA33" s="30" t="e">
        <f>IF(OR($A$3="f",$A$3="dd",$A$3="dm",$A$3="f1",$A$3="f2"),#REF!,IF(OR($A$3="g",$A$3="g1",$A$3="g2",$A$3="dh"),#REF!,""))</f>
        <v>#REF!</v>
      </c>
      <c r="DB33" s="30" t="e">
        <f>IF(OR($A$3="f",$A$3="dd",$A$3="dm",$A$3="f1",$A$3="f2"),#REF!,IF(OR($A$3="g",$A$3="g1",$A$3="g2",$A$3="dh"),#REF!,""))</f>
        <v>#REF!</v>
      </c>
      <c r="DC33" s="189" t="e">
        <f>IF(OR($A$3="f",$A$3="dd",$A$3="dm",$A$3="f1",$A$3="f2"),#REF!,IF(OR($A$3="g",$A$3="g1",$A$3="g2",$A$3="dh"),#REF!,""))</f>
        <v>#REF!</v>
      </c>
      <c r="DE33" s="5">
        <v>27</v>
      </c>
      <c r="DF33" s="5" t="e">
        <f t="shared" si="36"/>
        <v>#REF!</v>
      </c>
      <c r="DG33" s="176"/>
      <c r="DH33" s="161" t="str">
        <f>IF($EL66="","",$EL66)</f>
        <v>SO.</v>
      </c>
      <c r="DI33" s="178"/>
      <c r="DJ33" s="161" t="str">
        <f>IF($ET66="","",$ET66)</f>
        <v>SO.</v>
      </c>
      <c r="DK33" s="178"/>
      <c r="DL33" s="161" t="str">
        <f>IF($FB66="","",$FB66)</f>
        <v>SO.</v>
      </c>
      <c r="DP33" s="146"/>
      <c r="DQ33" s="146"/>
      <c r="DR33" s="5" t="str">
        <f t="shared" si="24"/>
        <v/>
      </c>
      <c r="DU33" s="146"/>
      <c r="DV33" s="146"/>
      <c r="DW33" s="5" t="str">
        <f t="shared" si="25"/>
        <v/>
      </c>
      <c r="DZ33" s="146"/>
      <c r="EA33" s="146"/>
      <c r="EB33" s="5" t="str">
        <f t="shared" si="28"/>
        <v/>
      </c>
      <c r="EE33" s="156">
        <v>9</v>
      </c>
      <c r="EF33" s="159" t="str">
        <f>IF($A$3="","",$A23)</f>
        <v/>
      </c>
      <c r="EG33" s="110"/>
      <c r="EH33" s="115" t="str">
        <f t="shared" si="64"/>
        <v/>
      </c>
      <c r="EI33" s="41" t="str">
        <f t="shared" si="73"/>
        <v/>
      </c>
      <c r="EJ33" s="5" t="str">
        <f t="shared" si="65"/>
        <v/>
      </c>
      <c r="EK33" s="155"/>
      <c r="EL33" s="155"/>
      <c r="EM33" s="155"/>
      <c r="EN33" s="159" t="str">
        <f>IF($A$3="","",$A23)</f>
        <v/>
      </c>
      <c r="EO33" s="110"/>
      <c r="EP33" s="115" t="str">
        <f t="shared" si="67"/>
        <v/>
      </c>
      <c r="EQ33" s="41" t="str">
        <f t="shared" si="74"/>
        <v/>
      </c>
      <c r="ER33" s="5" t="str">
        <f t="shared" si="68"/>
        <v/>
      </c>
      <c r="ES33" s="155"/>
      <c r="ET33" s="155"/>
      <c r="EU33" s="155"/>
      <c r="EV33" s="159" t="str">
        <f>IF($A$3="","",$A23)</f>
        <v/>
      </c>
      <c r="EW33" s="110"/>
      <c r="EX33" s="115" t="str">
        <f t="shared" si="70"/>
        <v/>
      </c>
      <c r="EY33" s="41" t="str">
        <f t="shared" si="75"/>
        <v/>
      </c>
      <c r="EZ33" s="5" t="str">
        <f t="shared" si="71"/>
        <v/>
      </c>
      <c r="FA33" s="155"/>
      <c r="FB33" s="155"/>
    </row>
    <row r="34" spans="1:162" ht="15.75" thickBot="1" x14ac:dyDescent="0.25">
      <c r="A34" s="113" t="str">
        <f>IF(A33="","",HLOOKUP(A33,$DP$119:$EP$123,5))</f>
        <v/>
      </c>
      <c r="B34" s="7">
        <v>28</v>
      </c>
      <c r="C34" s="80" t="s">
        <v>202</v>
      </c>
      <c r="D34" s="78" t="s">
        <v>202</v>
      </c>
      <c r="E34" s="20" t="s">
        <v>202</v>
      </c>
      <c r="F34" s="21" t="s">
        <v>202</v>
      </c>
      <c r="G34" s="135" t="s">
        <v>202</v>
      </c>
      <c r="H34" s="7">
        <v>64</v>
      </c>
      <c r="I34" s="80" t="s">
        <v>202</v>
      </c>
      <c r="J34" s="163" t="s">
        <v>202</v>
      </c>
      <c r="K34" s="20">
        <v>0</v>
      </c>
      <c r="L34" s="21" t="s">
        <v>202</v>
      </c>
      <c r="M34" s="135" t="s">
        <v>202</v>
      </c>
      <c r="N34" s="7">
        <v>100</v>
      </c>
      <c r="O34" s="80" t="s">
        <v>202</v>
      </c>
      <c r="P34" s="163" t="s">
        <v>202</v>
      </c>
      <c r="Q34" s="20">
        <v>0</v>
      </c>
      <c r="R34" s="21" t="s">
        <v>202</v>
      </c>
      <c r="S34" s="135" t="s">
        <v>202</v>
      </c>
      <c r="U34" s="1">
        <f t="shared" si="11"/>
        <v>0</v>
      </c>
      <c r="V34" s="1">
        <f t="shared" si="12"/>
        <v>0</v>
      </c>
      <c r="W34" s="1">
        <f t="shared" si="13"/>
        <v>0</v>
      </c>
      <c r="X34" s="37" t="str">
        <f t="shared" si="79"/>
        <v/>
      </c>
      <c r="Y34" s="169" t="str">
        <f t="shared" si="14"/>
        <v/>
      </c>
      <c r="Z34" s="170" t="str">
        <f>IF(AA34="","",RIGHT(AA34,3))</f>
        <v/>
      </c>
      <c r="AA34" s="171" t="str">
        <f>IF(Y34="","",VLOOKUP(Y34,$B$125:$C$292,2))</f>
        <v/>
      </c>
      <c r="AB34" s="172" t="str">
        <f>IF(AA34="","",RIGHT(AA34,3))</f>
        <v/>
      </c>
      <c r="AC34" s="173" t="str">
        <f>IF($EL67="","",$EL67)</f>
        <v/>
      </c>
      <c r="AE34" s="37" t="str">
        <f t="shared" si="80"/>
        <v/>
      </c>
      <c r="AF34" s="169" t="str">
        <f t="shared" si="15"/>
        <v/>
      </c>
      <c r="AG34" s="170" t="str">
        <f>IF(AH34="","",RIGHT(AH34,3))</f>
        <v/>
      </c>
      <c r="AH34" s="171" t="str">
        <f>IF(AF34="","",VLOOKUP(AF34,$B$125:$C$292,2))</f>
        <v/>
      </c>
      <c r="AI34" s="172" t="str">
        <f>IF(AH34="","",RIGHT(AH34,3))</f>
        <v/>
      </c>
      <c r="AJ34" s="173" t="str">
        <f>IF($ET67="","",$ET67)</f>
        <v/>
      </c>
      <c r="AL34" s="37" t="str">
        <f t="shared" si="78"/>
        <v/>
      </c>
      <c r="AM34" s="169" t="str">
        <f t="shared" si="16"/>
        <v/>
      </c>
      <c r="AN34" s="170" t="str">
        <f>IF(AO34="","",RIGHT(AO34,3))</f>
        <v/>
      </c>
      <c r="AO34" s="171" t="str">
        <f>IF(AM34="","",VLOOKUP(AM34,$B$125:$C$292,2))</f>
        <v/>
      </c>
      <c r="AP34" s="172" t="str">
        <f>IF(AO34="","",RIGHT(AO34,3))</f>
        <v/>
      </c>
      <c r="AQ34" s="173" t="str">
        <f>IF($FB67="","",$FB67)</f>
        <v/>
      </c>
      <c r="AS34" s="1">
        <v>5</v>
      </c>
      <c r="AT34" s="1" t="str">
        <f>IF(OR(Y30="",Y34=""),"",IF(X30=5,Y30,IF(X31=5,Y31,IF(X32=5,Y32,IF(X33=5,Y33,Y34)))))</f>
        <v/>
      </c>
      <c r="AU34" s="1" t="str">
        <f>IF(OR(AF30="",AF34=""),"",IF(AE30=5,AF30,IF(AE31=5,AF31,IF(AE32=5,AF32,IF(AE33=5,AF33,AF34)))))</f>
        <v/>
      </c>
      <c r="AV34" s="1" t="str">
        <f>IF(OR(AM30="",AM34=""),"",IF(AL30=5,AM30,IF(AL31=5,AM31,IF(AL32=5,AM32,IF(AL33=5,AM33,AM34)))))</f>
        <v/>
      </c>
      <c r="AX34" s="62"/>
      <c r="AY34" s="52">
        <f>IF(Y24="","",Y24)</f>
        <v>49</v>
      </c>
      <c r="AZ34" s="131" t="str">
        <f t="shared" si="49"/>
        <v/>
      </c>
      <c r="BA34" s="131" t="str">
        <f t="shared" si="50"/>
        <v>Arbre du clergé</v>
      </c>
      <c r="BB34" s="131" t="str">
        <f t="shared" si="38"/>
        <v/>
      </c>
      <c r="BC34" s="131" t="str">
        <f t="shared" si="51"/>
        <v>Arbre du clergé</v>
      </c>
      <c r="BD34" s="69">
        <f t="shared" si="39"/>
        <v>49</v>
      </c>
      <c r="BE34" s="69">
        <f t="shared" si="52"/>
        <v>1</v>
      </c>
      <c r="BF34" s="1">
        <f t="shared" si="40"/>
        <v>21</v>
      </c>
      <c r="BG34" s="1">
        <f t="shared" si="41"/>
        <v>49</v>
      </c>
      <c r="BH34" s="1">
        <f t="shared" si="42"/>
        <v>1</v>
      </c>
      <c r="BI34" s="1">
        <v>26</v>
      </c>
      <c r="BJ34">
        <f t="shared" si="43"/>
        <v>42</v>
      </c>
      <c r="BK34">
        <f t="shared" si="53"/>
        <v>1</v>
      </c>
      <c r="BY34" s="54" t="str">
        <f>IF($BW$7="","",$BW$7)</f>
        <v/>
      </c>
      <c r="CA34" s="54" t="str">
        <f>IF($BW$8="","",$BW$8)</f>
        <v/>
      </c>
      <c r="CC34" s="54" t="str">
        <f>IF($BW$9="","",$BW$9)</f>
        <v/>
      </c>
      <c r="CE34" s="54"/>
      <c r="CG34" s="54"/>
      <c r="CI34" s="54"/>
      <c r="CP34" s="7">
        <v>28</v>
      </c>
      <c r="CQ34" s="30" t="e">
        <f>IF(OR($A$3="f",$A$3="DM",$A$3="dd",$A$3="f1",$A$3="f2"),#REF!,IF(OR($A$3="g",$A$3="g1",$A$3="g2",$A$3="dh"),#REF!,""))</f>
        <v>#REF!</v>
      </c>
      <c r="CR34" s="30" t="e">
        <f>IF(OR($A$3="f",$A$3="DM",$A$3="dd",$A$3="f1",$A$3="f2"),#REF!,IF(OR($A$3="g",$A$3="g1",$A$3="g2",$A$3="dh"),#REF!,""))</f>
        <v>#REF!</v>
      </c>
      <c r="CS34" s="186" t="e">
        <f>IF(OR($A$3="f",$A$3="DM",$A$3="dd",$A$3="f1",$A$3="f2"),#REF!,IF(OR($A$3="g",$A$3="g1",$A$3="g2",$A$3="dh"),#REF!,""))</f>
        <v>#REF!</v>
      </c>
      <c r="CU34" s="7">
        <v>64</v>
      </c>
      <c r="CV34" s="30" t="e">
        <f>IF(OR($A$3="f",$A$3="dm",$A$3="dd",$A$3="f1",$A$3="f2"),#REF!,IF(OR($A$3="g",$A$3="g1",$A$3="g2",$A$3="dh"),#REF!,""))</f>
        <v>#REF!</v>
      </c>
      <c r="CW34" s="30" t="e">
        <f>IF(OR($A$3="f",$A$3="dm",$A$3="dd",$A$3="f1",$A$3="f2"),#REF!,IF(OR($A$3="g",$A$3="g1",$A$3="g2",$A$3="dh"),#REF!,""))</f>
        <v>#REF!</v>
      </c>
      <c r="CX34" s="186" t="e">
        <f>IF(OR($A$3="f",$A$3="dm",$A$3="dd",$A$3="f1",$A$3="f2"),#REF!,IF(OR($A$3="g",$A$3="g1",$A$3="g2",$A$3="dh"),#REF!,""))</f>
        <v>#REF!</v>
      </c>
      <c r="CZ34" s="7">
        <v>100</v>
      </c>
      <c r="DA34" s="30" t="e">
        <f>IF(OR($A$3="f",$A$3="dd",$A$3="dm",$A$3="f1",$A$3="f2"),#REF!,IF(OR($A$3="g",$A$3="g1",$A$3="g2",$A$3="dh"),#REF!,""))</f>
        <v>#REF!</v>
      </c>
      <c r="DB34" s="30" t="e">
        <f>IF(OR($A$3="f",$A$3="dd",$A$3="dm",$A$3="f1",$A$3="f2"),#REF!,IF(OR($A$3="g",$A$3="g1",$A$3="g2",$A$3="dh"),#REF!,""))</f>
        <v>#REF!</v>
      </c>
      <c r="DC34" s="189" t="e">
        <f>IF(OR($A$3="f",$A$3="dd",$A$3="dm",$A$3="f1",$A$3="f2"),#REF!,IF(OR($A$3="g",$A$3="g1",$A$3="g2",$A$3="dh"),#REF!,""))</f>
        <v>#REF!</v>
      </c>
      <c r="DE34" s="5">
        <v>28</v>
      </c>
      <c r="DF34" s="5" t="e">
        <f t="shared" si="36"/>
        <v>#REF!</v>
      </c>
      <c r="DH34" s="173" t="str">
        <f>IF($EL67="","",$EL67)</f>
        <v/>
      </c>
      <c r="DI34" s="180"/>
      <c r="DJ34" s="173" t="str">
        <f>IF($ET67="","",$ET67)</f>
        <v/>
      </c>
      <c r="DK34" s="180"/>
      <c r="DL34" s="173" t="str">
        <f>IF($FB67="","",$FB67)</f>
        <v/>
      </c>
      <c r="DP34" s="148" t="s">
        <v>62</v>
      </c>
      <c r="DQ34" s="146"/>
      <c r="DR34" s="5" t="str">
        <f t="shared" si="24"/>
        <v/>
      </c>
      <c r="DU34" s="148" t="s">
        <v>63</v>
      </c>
      <c r="DV34" s="146"/>
      <c r="DW34" s="5" t="str">
        <f t="shared" si="25"/>
        <v/>
      </c>
      <c r="DZ34" s="148" t="s">
        <v>64</v>
      </c>
      <c r="EA34" s="146"/>
      <c r="EB34" s="5" t="str">
        <f t="shared" si="28"/>
        <v/>
      </c>
      <c r="EE34" s="156">
        <v>10</v>
      </c>
      <c r="EF34" s="159" t="str">
        <f>IF($A$3="","",$A25)</f>
        <v/>
      </c>
      <c r="EG34" s="110"/>
      <c r="EH34" s="115" t="str">
        <f t="shared" si="64"/>
        <v/>
      </c>
      <c r="EI34" s="41" t="str">
        <f t="shared" si="73"/>
        <v/>
      </c>
      <c r="EJ34" s="5" t="str">
        <f t="shared" si="65"/>
        <v/>
      </c>
      <c r="EK34" s="155"/>
      <c r="EL34" s="155"/>
      <c r="EM34" s="155"/>
      <c r="EN34" s="159" t="str">
        <f>IF($A$3="","",$A25)</f>
        <v/>
      </c>
      <c r="EO34" s="110"/>
      <c r="EP34" s="115" t="str">
        <f t="shared" si="67"/>
        <v/>
      </c>
      <c r="EQ34" s="41" t="str">
        <f t="shared" si="74"/>
        <v/>
      </c>
      <c r="ER34" s="5" t="str">
        <f t="shared" si="68"/>
        <v/>
      </c>
      <c r="ES34" s="155"/>
      <c r="ET34" s="155"/>
      <c r="EU34" s="155"/>
      <c r="EV34" s="159" t="str">
        <f>IF($A$3="","",$A25)</f>
        <v/>
      </c>
      <c r="EW34" s="110"/>
      <c r="EX34" s="115" t="str">
        <f t="shared" si="70"/>
        <v/>
      </c>
      <c r="EY34" s="41" t="str">
        <f t="shared" si="75"/>
        <v/>
      </c>
      <c r="EZ34" s="5" t="str">
        <f t="shared" si="71"/>
        <v/>
      </c>
      <c r="FA34" s="155"/>
      <c r="FB34" s="155"/>
    </row>
    <row r="35" spans="1:162" ht="16.5" thickTop="1" thickBot="1" x14ac:dyDescent="0.25">
      <c r="A35" s="114" t="str">
        <f>IF(DO139="","",DO139)</f>
        <v/>
      </c>
      <c r="B35" s="6">
        <v>29</v>
      </c>
      <c r="C35" s="80" t="s">
        <v>202</v>
      </c>
      <c r="D35" s="78" t="s">
        <v>202</v>
      </c>
      <c r="E35" s="20" t="s">
        <v>202</v>
      </c>
      <c r="F35" s="21" t="s">
        <v>202</v>
      </c>
      <c r="G35" s="135" t="s">
        <v>202</v>
      </c>
      <c r="H35" s="6">
        <v>65</v>
      </c>
      <c r="I35" s="80" t="s">
        <v>202</v>
      </c>
      <c r="J35" s="163" t="s">
        <v>202</v>
      </c>
      <c r="K35" s="20">
        <v>0</v>
      </c>
      <c r="L35" s="21" t="s">
        <v>202</v>
      </c>
      <c r="M35" s="135" t="s">
        <v>202</v>
      </c>
      <c r="N35" s="6">
        <v>101</v>
      </c>
      <c r="O35" s="80" t="s">
        <v>202</v>
      </c>
      <c r="P35" s="163" t="s">
        <v>202</v>
      </c>
      <c r="Q35" s="20">
        <v>0</v>
      </c>
      <c r="R35" s="21" t="s">
        <v>202</v>
      </c>
      <c r="S35" s="135" t="s">
        <v>202</v>
      </c>
      <c r="U35" s="1">
        <f t="shared" si="11"/>
        <v>0</v>
      </c>
      <c r="V35" s="1">
        <f t="shared" si="12"/>
        <v>0</v>
      </c>
      <c r="W35" s="1">
        <f t="shared" si="13"/>
        <v>0</v>
      </c>
      <c r="X35" s="1"/>
      <c r="Y35" t="str">
        <f t="shared" si="14"/>
        <v/>
      </c>
      <c r="AC35" s="88"/>
      <c r="AF35" t="str">
        <f t="shared" si="15"/>
        <v/>
      </c>
      <c r="AJ35" s="88"/>
      <c r="AL35" s="156"/>
      <c r="AM35" t="str">
        <f t="shared" si="16"/>
        <v/>
      </c>
      <c r="AQ35" s="88"/>
      <c r="AS35" s="1"/>
      <c r="AX35" s="62"/>
      <c r="AY35" s="52">
        <f>IF(Y25="","",Y25)</f>
        <v>78</v>
      </c>
      <c r="AZ35" s="131" t="str">
        <f t="shared" si="49"/>
        <v/>
      </c>
      <c r="BA35" s="131" t="str">
        <f t="shared" si="50"/>
        <v/>
      </c>
      <c r="BB35" s="131" t="str">
        <f t="shared" si="38"/>
        <v>Charme</v>
      </c>
      <c r="BC35" s="131" t="str">
        <f t="shared" si="51"/>
        <v>Charme</v>
      </c>
      <c r="BD35" s="69">
        <f t="shared" si="39"/>
        <v>78</v>
      </c>
      <c r="BE35" s="69">
        <f t="shared" si="52"/>
        <v>1</v>
      </c>
      <c r="BF35" s="1">
        <f t="shared" si="40"/>
        <v>35</v>
      </c>
      <c r="BG35" s="1">
        <f t="shared" si="41"/>
        <v>78</v>
      </c>
      <c r="BH35" s="1">
        <f t="shared" si="42"/>
        <v>1</v>
      </c>
      <c r="BI35" s="1">
        <v>27</v>
      </c>
      <c r="BJ35">
        <f t="shared" si="43"/>
        <v>42</v>
      </c>
      <c r="BK35">
        <f t="shared" si="53"/>
        <v>1</v>
      </c>
      <c r="CP35" s="6">
        <v>29</v>
      </c>
      <c r="CQ35" s="30" t="e">
        <f>IF(OR($A$3="f",$A$3="DM",$A$3="dd",$A$3="f1",$A$3="f2"),#REF!,IF(OR($A$3="g",$A$3="g1",$A$3="g2",$A$3="dh"),#REF!,""))</f>
        <v>#REF!</v>
      </c>
      <c r="CR35" s="30" t="e">
        <f>IF(OR($A$3="f",$A$3="DM",$A$3="dd",$A$3="f1",$A$3="f2"),#REF!,IF(OR($A$3="g",$A$3="g1",$A$3="g2",$A$3="dh"),#REF!,""))</f>
        <v>#REF!</v>
      </c>
      <c r="CS35" s="186" t="e">
        <f>IF(OR($A$3="f",$A$3="DM",$A$3="dd",$A$3="f1",$A$3="f2"),#REF!,IF(OR($A$3="g",$A$3="g1",$A$3="g2",$A$3="dh"),#REF!,""))</f>
        <v>#REF!</v>
      </c>
      <c r="CU35" s="6">
        <v>65</v>
      </c>
      <c r="CV35" s="30" t="e">
        <f>IF(OR($A$3="f",$A$3="dm",$A$3="dd",$A$3="f1",$A$3="f2"),#REF!,IF(OR($A$3="g",$A$3="g1",$A$3="g2",$A$3="dh"),#REF!,""))</f>
        <v>#REF!</v>
      </c>
      <c r="CW35" s="30" t="e">
        <f>IF(OR($A$3="f",$A$3="dm",$A$3="dd",$A$3="f1",$A$3="f2"),#REF!,IF(OR($A$3="g",$A$3="g1",$A$3="g2",$A$3="dh"),#REF!,""))</f>
        <v>#REF!</v>
      </c>
      <c r="CX35" s="186" t="e">
        <f>IF(OR($A$3="f",$A$3="dm",$A$3="dd",$A$3="f1",$A$3="f2"),#REF!,IF(OR($A$3="g",$A$3="g1",$A$3="g2",$A$3="dh"),#REF!,""))</f>
        <v>#REF!</v>
      </c>
      <c r="CZ35" s="6">
        <v>101</v>
      </c>
      <c r="DA35" s="30" t="e">
        <f>IF(OR($A$3="f",$A$3="dd",$A$3="dm",$A$3="f1",$A$3="f2"),#REF!,IF(OR($A$3="g",$A$3="g1",$A$3="g2",$A$3="dh"),#REF!,""))</f>
        <v>#REF!</v>
      </c>
      <c r="DB35" s="30" t="e">
        <f>IF(OR($A$3="f",$A$3="dd",$A$3="dm",$A$3="f1",$A$3="f2"),#REF!,IF(OR($A$3="g",$A$3="g1",$A$3="g2",$A$3="dh"),#REF!,""))</f>
        <v>#REF!</v>
      </c>
      <c r="DC35" s="189" t="e">
        <f>IF(OR($A$3="f",$A$3="dd",$A$3="dm",$A$3="f1",$A$3="f2"),#REF!,IF(OR($A$3="g",$A$3="g1",$A$3="g2",$A$3="dh"),#REF!,""))</f>
        <v>#REF!</v>
      </c>
      <c r="DE35" s="5">
        <v>29</v>
      </c>
      <c r="DF35" s="5" t="e">
        <f t="shared" si="36"/>
        <v>#REF!</v>
      </c>
      <c r="DH35" s="88"/>
      <c r="DI35" s="88"/>
      <c r="DJ35" s="88"/>
      <c r="DK35" s="88"/>
      <c r="DL35" s="88"/>
      <c r="DP35" s="5" t="str">
        <f t="shared" ref="DP35:DQ39" si="85">IF(AA37="","",AA37)</f>
        <v>Noms</v>
      </c>
      <c r="DQ35" s="5" t="str">
        <f t="shared" si="85"/>
        <v>Etab</v>
      </c>
      <c r="DR35" s="5" t="str">
        <f t="shared" si="24"/>
        <v/>
      </c>
      <c r="DU35" s="5" t="str">
        <f>IF(AF37="","",AF37)</f>
        <v>N°J</v>
      </c>
      <c r="DV35" s="5" t="str">
        <f>IF(AG37="","",AG37)</f>
        <v/>
      </c>
      <c r="DW35" s="5" t="str">
        <f t="shared" si="25"/>
        <v/>
      </c>
      <c r="DZ35" s="5" t="str">
        <f>IF(DJ36="","",DJ36)</f>
        <v/>
      </c>
      <c r="EA35" s="5" t="str">
        <f>IF(AL37="","",AL37)</f>
        <v/>
      </c>
      <c r="EB35" s="5" t="str">
        <f t="shared" si="28"/>
        <v/>
      </c>
      <c r="EE35" s="156">
        <v>11</v>
      </c>
      <c r="EF35" s="159" t="str">
        <f>IF($A$3="","",$A27)</f>
        <v/>
      </c>
      <c r="EG35" s="110"/>
      <c r="EH35" s="115" t="str">
        <f t="shared" si="64"/>
        <v/>
      </c>
      <c r="EI35" s="41" t="str">
        <f t="shared" si="73"/>
        <v/>
      </c>
      <c r="EJ35" s="5" t="str">
        <f t="shared" si="65"/>
        <v/>
      </c>
      <c r="EK35" s="155"/>
      <c r="EL35" s="155"/>
      <c r="EM35" s="155"/>
      <c r="EN35" s="159" t="str">
        <f>IF($A$3="","",$A27)</f>
        <v/>
      </c>
      <c r="EO35" s="110"/>
      <c r="EP35" s="115" t="str">
        <f t="shared" si="67"/>
        <v/>
      </c>
      <c r="EQ35" s="41" t="str">
        <f t="shared" si="74"/>
        <v/>
      </c>
      <c r="ER35" s="5" t="str">
        <f t="shared" si="68"/>
        <v/>
      </c>
      <c r="ES35" s="155"/>
      <c r="ET35" s="155"/>
      <c r="EU35" s="155"/>
      <c r="EV35" s="159" t="str">
        <f>IF($A$3="","",$A27)</f>
        <v/>
      </c>
      <c r="EW35" s="110"/>
      <c r="EX35" s="115" t="str">
        <f t="shared" si="70"/>
        <v/>
      </c>
      <c r="EY35" s="41" t="str">
        <f t="shared" si="75"/>
        <v/>
      </c>
      <c r="EZ35" s="5" t="str">
        <f t="shared" si="71"/>
        <v/>
      </c>
      <c r="FA35" s="155"/>
      <c r="FB35" s="155"/>
      <c r="FF35" s="4"/>
    </row>
    <row r="36" spans="1:162" ht="15.75" thickBot="1" x14ac:dyDescent="0.25">
      <c r="A36" s="113" t="str">
        <f>IF(A35="","",HLOOKUP(A35,$DP$119:$EP$123,5))</f>
        <v/>
      </c>
      <c r="B36" s="7">
        <v>30</v>
      </c>
      <c r="C36" s="80" t="s">
        <v>202</v>
      </c>
      <c r="D36" s="78" t="s">
        <v>202</v>
      </c>
      <c r="E36" s="20" t="s">
        <v>202</v>
      </c>
      <c r="F36" s="21" t="s">
        <v>202</v>
      </c>
      <c r="G36" s="135" t="s">
        <v>202</v>
      </c>
      <c r="H36" s="7">
        <v>66</v>
      </c>
      <c r="I36" s="80" t="s">
        <v>202</v>
      </c>
      <c r="J36" s="163" t="s">
        <v>202</v>
      </c>
      <c r="K36" s="20">
        <v>0</v>
      </c>
      <c r="L36" s="21" t="s">
        <v>202</v>
      </c>
      <c r="M36" s="135" t="s">
        <v>202</v>
      </c>
      <c r="N36" s="7">
        <v>102</v>
      </c>
      <c r="O36" s="80" t="s">
        <v>202</v>
      </c>
      <c r="P36" s="163" t="s">
        <v>202</v>
      </c>
      <c r="Q36" s="20">
        <v>0</v>
      </c>
      <c r="R36" s="21" t="s">
        <v>202</v>
      </c>
      <c r="S36" s="135" t="s">
        <v>202</v>
      </c>
      <c r="U36" s="1">
        <f t="shared" si="11"/>
        <v>0</v>
      </c>
      <c r="V36" s="1">
        <f t="shared" si="12"/>
        <v>0</v>
      </c>
      <c r="W36" s="1">
        <f t="shared" si="13"/>
        <v>0</v>
      </c>
      <c r="X36" s="1"/>
      <c r="Y36" s="106">
        <f t="shared" si="14"/>
        <v>13</v>
      </c>
      <c r="Z36" s="55"/>
      <c r="AA36" s="97" t="s">
        <v>44</v>
      </c>
      <c r="AB36" s="55"/>
      <c r="AC36" s="183"/>
      <c r="AF36" s="106">
        <f t="shared" si="15"/>
        <v>14</v>
      </c>
      <c r="AG36" s="55"/>
      <c r="AH36" s="97" t="s">
        <v>45</v>
      </c>
      <c r="AI36" s="55"/>
      <c r="AJ36" s="183"/>
      <c r="AL36" s="156"/>
      <c r="AM36" s="106">
        <f t="shared" si="16"/>
        <v>15</v>
      </c>
      <c r="AN36" s="55"/>
      <c r="AO36" s="165" t="s">
        <v>46</v>
      </c>
      <c r="AP36" s="55"/>
      <c r="AQ36" s="183"/>
      <c r="AS36" s="1"/>
      <c r="AT36" s="33" t="s">
        <v>29</v>
      </c>
      <c r="AU36" s="33" t="s">
        <v>30</v>
      </c>
      <c r="AV36" s="33" t="s">
        <v>31</v>
      </c>
      <c r="AX36" s="63"/>
      <c r="AY36" s="64">
        <f>IF(Y26="","",Y26)</f>
        <v>92</v>
      </c>
      <c r="AZ36" s="131" t="str">
        <f t="shared" si="49"/>
        <v/>
      </c>
      <c r="BA36" s="131" t="str">
        <f t="shared" si="50"/>
        <v/>
      </c>
      <c r="BB36" s="131" t="str">
        <f t="shared" si="38"/>
        <v>Pissenlit</v>
      </c>
      <c r="BC36" s="131" t="str">
        <f t="shared" si="51"/>
        <v>Pissenlit</v>
      </c>
      <c r="BD36" s="69">
        <f t="shared" si="39"/>
        <v>92</v>
      </c>
      <c r="BE36" s="69">
        <f t="shared" si="52"/>
        <v>1</v>
      </c>
      <c r="BF36" s="1">
        <f t="shared" si="40"/>
        <v>49</v>
      </c>
      <c r="BG36" s="1">
        <f t="shared" si="41"/>
        <v>92</v>
      </c>
      <c r="BH36" s="1">
        <f t="shared" si="42"/>
        <v>1</v>
      </c>
      <c r="BI36" s="1">
        <v>28</v>
      </c>
      <c r="BJ36">
        <f t="shared" si="43"/>
        <v>56</v>
      </c>
      <c r="BK36">
        <f t="shared" si="53"/>
        <v>1</v>
      </c>
      <c r="BY36" s="124">
        <v>13</v>
      </c>
      <c r="CA36" s="124">
        <v>14</v>
      </c>
      <c r="CC36" s="124">
        <v>15</v>
      </c>
      <c r="CE36" s="126"/>
      <c r="CG36" s="126"/>
      <c r="CI36" s="126"/>
      <c r="CP36" s="7">
        <v>30</v>
      </c>
      <c r="CQ36" s="30" t="e">
        <f>IF(OR($A$3="f",$A$3="DM",$A$3="dd",$A$3="f1",$A$3="f2"),#REF!,IF(OR($A$3="g",$A$3="g1",$A$3="g2",$A$3="dh"),#REF!,""))</f>
        <v>#REF!</v>
      </c>
      <c r="CR36" s="30" t="e">
        <f>IF(OR($A$3="f",$A$3="DM",$A$3="dd",$A$3="f1",$A$3="f2"),#REF!,IF(OR($A$3="g",$A$3="g1",$A$3="g2",$A$3="dh"),#REF!,""))</f>
        <v>#REF!</v>
      </c>
      <c r="CS36" s="186" t="e">
        <f>IF(OR($A$3="f",$A$3="DM",$A$3="dd",$A$3="f1",$A$3="f2"),#REF!,IF(OR($A$3="g",$A$3="g1",$A$3="g2",$A$3="dh"),#REF!,""))</f>
        <v>#REF!</v>
      </c>
      <c r="CU36" s="7">
        <v>66</v>
      </c>
      <c r="CV36" s="30" t="e">
        <f>IF(OR($A$3="f",$A$3="dm",$A$3="dd",$A$3="f1",$A$3="f2"),#REF!,IF(OR($A$3="g",$A$3="g1",$A$3="g2",$A$3="dh"),#REF!,""))</f>
        <v>#REF!</v>
      </c>
      <c r="CW36" s="30" t="e">
        <f>IF(OR($A$3="f",$A$3="dm",$A$3="dd",$A$3="f1",$A$3="f2"),#REF!,IF(OR($A$3="g",$A$3="g1",$A$3="g2",$A$3="dh"),#REF!,""))</f>
        <v>#REF!</v>
      </c>
      <c r="CX36" s="186" t="e">
        <f>IF(OR($A$3="f",$A$3="dm",$A$3="dd",$A$3="f1",$A$3="f2"),#REF!,IF(OR($A$3="g",$A$3="g1",$A$3="g2",$A$3="dh"),#REF!,""))</f>
        <v>#REF!</v>
      </c>
      <c r="CZ36" s="7">
        <v>102</v>
      </c>
      <c r="DA36" s="30" t="e">
        <f>IF(OR($A$3="f",$A$3="dd",$A$3="dm",$A$3="f1",$A$3="f2"),#REF!,IF(OR($A$3="g",$A$3="g1",$A$3="g2",$A$3="dh"),#REF!,""))</f>
        <v>#REF!</v>
      </c>
      <c r="DB36" s="30" t="e">
        <f>IF(OR($A$3="f",$A$3="dd",$A$3="dm",$A$3="f1",$A$3="f2"),#REF!,IF(OR($A$3="g",$A$3="g1",$A$3="g2",$A$3="dh"),#REF!,""))</f>
        <v>#REF!</v>
      </c>
      <c r="DC36" s="189" t="e">
        <f>IF(OR($A$3="f",$A$3="dd",$A$3="dm",$A$3="f1",$A$3="f2"),#REF!,IF(OR($A$3="g",$A$3="g1",$A$3="g2",$A$3="dh"),#REF!,""))</f>
        <v>#REF!</v>
      </c>
      <c r="DE36" s="5">
        <v>30</v>
      </c>
      <c r="DF36" s="5" t="e">
        <f t="shared" si="36"/>
        <v>#REF!</v>
      </c>
      <c r="DG36" s="182" t="s">
        <v>133</v>
      </c>
      <c r="DH36" s="183"/>
      <c r="DI36" s="184" t="s">
        <v>139</v>
      </c>
      <c r="DJ36" s="183"/>
      <c r="DK36" s="182" t="s">
        <v>144</v>
      </c>
      <c r="DL36" s="183"/>
      <c r="DO36" s="5">
        <f>IF(Y38="","",Y38)</f>
        <v>41</v>
      </c>
      <c r="DP36" s="5" t="str">
        <f t="shared" si="85"/>
        <v>Eglantier - CAU</v>
      </c>
      <c r="DQ36" s="5" t="str">
        <f t="shared" si="85"/>
        <v>CAU</v>
      </c>
      <c r="DR36" s="5" t="e">
        <f t="shared" si="24"/>
        <v>#REF!</v>
      </c>
      <c r="DT36" s="5">
        <f>IF(AF38="","",AF38)</f>
        <v>42</v>
      </c>
      <c r="DU36" s="5" t="str">
        <f>IF(AH38="","",AH38)</f>
        <v>Fatsia du Japon - CAU</v>
      </c>
      <c r="DV36" s="5" t="str">
        <f>IF(AG38="","",AG38)</f>
        <v>CAU</v>
      </c>
      <c r="DW36" s="5" t="e">
        <f t="shared" si="25"/>
        <v>#REF!</v>
      </c>
      <c r="DY36" s="5" t="str">
        <f t="shared" si="26"/>
        <v/>
      </c>
      <c r="DZ36" s="5" t="str">
        <f t="shared" ref="DZ36:EA39" si="86">IF(AO38="","",AO38)</f>
        <v/>
      </c>
      <c r="EA36" s="5" t="str">
        <f t="shared" si="86"/>
        <v/>
      </c>
      <c r="EB36" s="5" t="str">
        <f t="shared" si="28"/>
        <v/>
      </c>
      <c r="EE36" s="156">
        <v>12</v>
      </c>
      <c r="EF36" s="159" t="str">
        <f>IF($A$3="","",$A29)</f>
        <v/>
      </c>
      <c r="EG36" s="110"/>
      <c r="EH36" s="115" t="str">
        <f t="shared" si="64"/>
        <v/>
      </c>
      <c r="EI36" s="41" t="str">
        <f t="shared" si="73"/>
        <v/>
      </c>
      <c r="EJ36" s="5" t="str">
        <f t="shared" si="65"/>
        <v/>
      </c>
      <c r="EK36" s="155"/>
      <c r="EL36" s="155"/>
      <c r="EM36" s="155"/>
      <c r="EN36" s="159" t="str">
        <f>IF($A$3="","",$A29)</f>
        <v/>
      </c>
      <c r="EO36" s="110"/>
      <c r="EP36" s="115" t="str">
        <f t="shared" si="67"/>
        <v/>
      </c>
      <c r="EQ36" s="41" t="str">
        <f t="shared" si="74"/>
        <v/>
      </c>
      <c r="ER36" s="5" t="str">
        <f t="shared" si="68"/>
        <v/>
      </c>
      <c r="ES36" s="155"/>
      <c r="ET36" s="155"/>
      <c r="EU36" s="155"/>
      <c r="EV36" s="159" t="str">
        <f>IF($A$3="","",$A29)</f>
        <v/>
      </c>
      <c r="EW36" s="110"/>
      <c r="EX36" s="115" t="str">
        <f t="shared" si="70"/>
        <v/>
      </c>
      <c r="EY36" s="41" t="str">
        <f t="shared" si="75"/>
        <v/>
      </c>
      <c r="EZ36" s="5" t="str">
        <f t="shared" si="71"/>
        <v/>
      </c>
      <c r="FA36" s="155"/>
      <c r="FB36" s="155"/>
    </row>
    <row r="37" spans="1:162" ht="16.5" thickTop="1" x14ac:dyDescent="0.2">
      <c r="A37" s="114" t="str">
        <f>IF(DO140="","",DO140)</f>
        <v/>
      </c>
      <c r="B37" s="6">
        <v>31</v>
      </c>
      <c r="C37" s="80" t="s">
        <v>202</v>
      </c>
      <c r="D37" s="78" t="s">
        <v>202</v>
      </c>
      <c r="E37" s="20" t="s">
        <v>202</v>
      </c>
      <c r="F37" s="21" t="s">
        <v>202</v>
      </c>
      <c r="G37" s="135" t="s">
        <v>202</v>
      </c>
      <c r="H37" s="6">
        <v>67</v>
      </c>
      <c r="I37" s="80" t="s">
        <v>202</v>
      </c>
      <c r="J37" s="163" t="s">
        <v>202</v>
      </c>
      <c r="K37" s="20">
        <v>0</v>
      </c>
      <c r="L37" s="21" t="s">
        <v>202</v>
      </c>
      <c r="M37" s="135" t="s">
        <v>202</v>
      </c>
      <c r="N37" s="6">
        <v>103</v>
      </c>
      <c r="O37" s="80" t="s">
        <v>202</v>
      </c>
      <c r="P37" s="163" t="s">
        <v>202</v>
      </c>
      <c r="Q37" s="20">
        <v>0</v>
      </c>
      <c r="R37" s="21" t="s">
        <v>202</v>
      </c>
      <c r="S37" s="135" t="s">
        <v>202</v>
      </c>
      <c r="U37" s="1">
        <f t="shared" si="11"/>
        <v>0</v>
      </c>
      <c r="V37" s="1">
        <f t="shared" si="12"/>
        <v>0</v>
      </c>
      <c r="W37" s="1">
        <f t="shared" si="13"/>
        <v>0</v>
      </c>
      <c r="X37" s="1"/>
      <c r="Y37" s="40" t="str">
        <f t="shared" si="14"/>
        <v>N°J</v>
      </c>
      <c r="Z37" s="73"/>
      <c r="AA37" s="41" t="s">
        <v>20</v>
      </c>
      <c r="AB37" s="42" t="s">
        <v>7</v>
      </c>
      <c r="AC37" s="141" t="s">
        <v>21</v>
      </c>
      <c r="AF37" s="40" t="str">
        <f t="shared" si="15"/>
        <v>N°J</v>
      </c>
      <c r="AG37" s="73"/>
      <c r="AH37" s="41" t="s">
        <v>20</v>
      </c>
      <c r="AI37" s="42" t="s">
        <v>7</v>
      </c>
      <c r="AJ37" s="141" t="s">
        <v>21</v>
      </c>
      <c r="AL37" s="156"/>
      <c r="AM37" s="40" t="str">
        <f t="shared" si="16"/>
        <v>N°J</v>
      </c>
      <c r="AN37" s="73"/>
      <c r="AO37" s="41" t="s">
        <v>20</v>
      </c>
      <c r="AP37" s="42" t="s">
        <v>7</v>
      </c>
      <c r="AQ37" s="141" t="s">
        <v>21</v>
      </c>
      <c r="AS37" s="1"/>
      <c r="AX37" s="65" t="s">
        <v>24</v>
      </c>
      <c r="AY37" s="61">
        <f>IF(AF23="","",AF23)</f>
        <v>8</v>
      </c>
      <c r="AZ37" s="131" t="str">
        <f t="shared" si="49"/>
        <v>Cephalotaxe de fortune</v>
      </c>
      <c r="BA37" s="131" t="str">
        <f t="shared" si="50"/>
        <v/>
      </c>
      <c r="BB37" s="131" t="str">
        <f t="shared" si="38"/>
        <v/>
      </c>
      <c r="BC37" s="131" t="str">
        <f t="shared" si="51"/>
        <v>Cephalotaxe de fortune</v>
      </c>
      <c r="BD37" s="69">
        <f t="shared" si="39"/>
        <v>8</v>
      </c>
      <c r="BE37" s="69">
        <f t="shared" si="52"/>
        <v>1</v>
      </c>
      <c r="BF37" s="1">
        <f t="shared" si="40"/>
        <v>8</v>
      </c>
      <c r="BG37" s="1">
        <f t="shared" si="41"/>
        <v>8</v>
      </c>
      <c r="BH37" s="1">
        <f t="shared" si="42"/>
        <v>1</v>
      </c>
      <c r="BI37" s="1">
        <v>29</v>
      </c>
      <c r="BJ37">
        <f t="shared" si="43"/>
        <v>56</v>
      </c>
      <c r="BK37">
        <f t="shared" si="53"/>
        <v>1</v>
      </c>
      <c r="BY37" s="40" t="s">
        <v>37</v>
      </c>
      <c r="CA37" s="40" t="s">
        <v>37</v>
      </c>
      <c r="CC37" s="40" t="s">
        <v>37</v>
      </c>
      <c r="CE37" s="129">
        <f>SUM(CE38:CE41)</f>
        <v>3</v>
      </c>
      <c r="CG37" s="129">
        <f>SUM(CG38:CG41)</f>
        <v>3</v>
      </c>
      <c r="CI37" s="129">
        <f>SUM(CI38:CI41)</f>
        <v>0</v>
      </c>
      <c r="CP37" s="6">
        <v>31</v>
      </c>
      <c r="CQ37" s="30" t="e">
        <f>IF(OR($A$3="f",$A$3="DM",$A$3="dd",$A$3="f1",$A$3="f2"),#REF!,IF(OR($A$3="g",$A$3="g1",$A$3="g2",$A$3="dh"),#REF!,""))</f>
        <v>#REF!</v>
      </c>
      <c r="CR37" s="30" t="e">
        <f>IF(OR($A$3="f",$A$3="DM",$A$3="dd",$A$3="f1",$A$3="f2"),#REF!,IF(OR($A$3="g",$A$3="g1",$A$3="g2",$A$3="dh"),#REF!,""))</f>
        <v>#REF!</v>
      </c>
      <c r="CS37" s="186" t="e">
        <f>IF(OR($A$3="f",$A$3="DM",$A$3="dd",$A$3="f1",$A$3="f2"),#REF!,IF(OR($A$3="g",$A$3="g1",$A$3="g2",$A$3="dh"),#REF!,""))</f>
        <v>#REF!</v>
      </c>
      <c r="CU37" s="6">
        <v>67</v>
      </c>
      <c r="CV37" s="30" t="e">
        <f>IF(OR($A$3="f",$A$3="dm",$A$3="dd",$A$3="f1",$A$3="f2"),#REF!,IF(OR($A$3="g",$A$3="g1",$A$3="g2",$A$3="dh"),#REF!,""))</f>
        <v>#REF!</v>
      </c>
      <c r="CW37" s="30" t="e">
        <f>IF(OR($A$3="f",$A$3="dm",$A$3="dd",$A$3="f1",$A$3="f2"),#REF!,IF(OR($A$3="g",$A$3="g1",$A$3="g2",$A$3="dh"),#REF!,""))</f>
        <v>#REF!</v>
      </c>
      <c r="CX37" s="186" t="e">
        <f>IF(OR($A$3="f",$A$3="dm",$A$3="dd",$A$3="f1",$A$3="f2"),#REF!,IF(OR($A$3="g",$A$3="g1",$A$3="g2",$A$3="dh"),#REF!,""))</f>
        <v>#REF!</v>
      </c>
      <c r="CZ37" s="6">
        <v>103</v>
      </c>
      <c r="DA37" s="30" t="e">
        <f>IF(OR($A$3="f",$A$3="dd",$A$3="dm",$A$3="f1",$A$3="f2"),#REF!,IF(OR($A$3="g",$A$3="g1",$A$3="g2",$A$3="dh"),#REF!,""))</f>
        <v>#REF!</v>
      </c>
      <c r="DB37" s="30" t="e">
        <f>IF(OR($A$3="f",$A$3="dd",$A$3="dm",$A$3="f1",$A$3="f2"),#REF!,IF(OR($A$3="g",$A$3="g1",$A$3="g2",$A$3="dh"),#REF!,""))</f>
        <v>#REF!</v>
      </c>
      <c r="DC37" s="189" t="e">
        <f>IF(OR($A$3="f",$A$3="dd",$A$3="dm",$A$3="f1",$A$3="f2"),#REF!,IF(OR($A$3="g",$A$3="g1",$A$3="g2",$A$3="dh"),#REF!,""))</f>
        <v>#REF!</v>
      </c>
      <c r="DE37" s="5">
        <v>31</v>
      </c>
      <c r="DF37" s="5" t="e">
        <f t="shared" si="36"/>
        <v>#REF!</v>
      </c>
      <c r="DG37" s="179"/>
      <c r="DH37" s="141" t="s">
        <v>21</v>
      </c>
      <c r="DI37" s="177"/>
      <c r="DJ37" s="141" t="s">
        <v>21</v>
      </c>
      <c r="DK37" s="177"/>
      <c r="DL37" s="141" t="s">
        <v>21</v>
      </c>
      <c r="DO37" s="5">
        <f>IF(Y39="","",Y39)</f>
        <v>55</v>
      </c>
      <c r="DP37" s="5" t="str">
        <f t="shared" si="85"/>
        <v>Orchis - SO.</v>
      </c>
      <c r="DQ37" s="5" t="str">
        <f t="shared" si="85"/>
        <v>SO.</v>
      </c>
      <c r="DR37" s="5" t="e">
        <f t="shared" si="24"/>
        <v>#REF!</v>
      </c>
      <c r="DT37" s="5">
        <f>IF(AF39="","",AF39)</f>
        <v>56</v>
      </c>
      <c r="DU37" s="5" t="str">
        <f>IF(AH39="","",AH39)</f>
        <v>Millepertuis - SO.</v>
      </c>
      <c r="DV37" s="5" t="str">
        <f>IF(AG39="","",AG39)</f>
        <v>SO.</v>
      </c>
      <c r="DW37" s="5" t="e">
        <f t="shared" si="25"/>
        <v>#REF!</v>
      </c>
      <c r="DY37" s="5" t="str">
        <f t="shared" si="26"/>
        <v/>
      </c>
      <c r="DZ37" s="5" t="str">
        <f t="shared" si="86"/>
        <v/>
      </c>
      <c r="EA37" s="5" t="str">
        <f t="shared" si="86"/>
        <v/>
      </c>
      <c r="EB37" s="5" t="str">
        <f t="shared" si="28"/>
        <v/>
      </c>
      <c r="EE37" s="156">
        <v>13</v>
      </c>
      <c r="EF37" s="159" t="str">
        <f>IF($A$3="","",$A31)</f>
        <v/>
      </c>
      <c r="EG37" s="110"/>
      <c r="EH37" s="115" t="str">
        <f t="shared" si="64"/>
        <v/>
      </c>
      <c r="EI37" s="41" t="str">
        <f t="shared" si="73"/>
        <v/>
      </c>
      <c r="EJ37" s="5" t="str">
        <f t="shared" si="65"/>
        <v/>
      </c>
      <c r="EK37" s="155"/>
      <c r="EL37" s="155"/>
      <c r="EM37" s="155"/>
      <c r="EN37" s="159" t="str">
        <f>IF($A$3="","",$A31)</f>
        <v/>
      </c>
      <c r="EO37" s="110"/>
      <c r="EP37" s="115" t="str">
        <f t="shared" si="67"/>
        <v/>
      </c>
      <c r="EQ37" s="41" t="str">
        <f t="shared" si="74"/>
        <v/>
      </c>
      <c r="ER37" s="5" t="str">
        <f t="shared" si="68"/>
        <v/>
      </c>
      <c r="ES37" s="155"/>
      <c r="ET37" s="155"/>
      <c r="EU37" s="155"/>
      <c r="EV37" s="159" t="str">
        <f>IF($A$3="","",$A31)</f>
        <v/>
      </c>
      <c r="EW37" s="110"/>
      <c r="EX37" s="115" t="str">
        <f t="shared" si="70"/>
        <v/>
      </c>
      <c r="EY37" s="41" t="str">
        <f t="shared" si="75"/>
        <v/>
      </c>
      <c r="EZ37" s="5" t="str">
        <f t="shared" si="71"/>
        <v/>
      </c>
      <c r="FA37" s="155"/>
      <c r="FB37" s="155"/>
    </row>
    <row r="38" spans="1:162" ht="15.75" customHeight="1" thickBot="1" x14ac:dyDescent="0.25">
      <c r="A38" s="113" t="str">
        <f>IF(A37="","",HLOOKUP(A37,$DP$119:$EP$123,5))</f>
        <v/>
      </c>
      <c r="B38" s="7">
        <v>32</v>
      </c>
      <c r="C38" s="80" t="s">
        <v>202</v>
      </c>
      <c r="D38" s="78" t="s">
        <v>202</v>
      </c>
      <c r="E38" s="20" t="s">
        <v>202</v>
      </c>
      <c r="F38" s="21" t="s">
        <v>202</v>
      </c>
      <c r="G38" s="135" t="s">
        <v>202</v>
      </c>
      <c r="H38" s="7">
        <v>68</v>
      </c>
      <c r="I38" s="80" t="s">
        <v>202</v>
      </c>
      <c r="J38" s="163" t="s">
        <v>202</v>
      </c>
      <c r="K38" s="20">
        <v>0</v>
      </c>
      <c r="L38" s="21" t="s">
        <v>202</v>
      </c>
      <c r="M38" s="135" t="s">
        <v>202</v>
      </c>
      <c r="N38" s="7">
        <v>104</v>
      </c>
      <c r="O38" s="80" t="s">
        <v>202</v>
      </c>
      <c r="P38" s="163" t="s">
        <v>202</v>
      </c>
      <c r="Q38" s="20">
        <v>0</v>
      </c>
      <c r="R38" s="21" t="s">
        <v>202</v>
      </c>
      <c r="S38" s="135" t="s">
        <v>202</v>
      </c>
      <c r="U38" s="1">
        <f t="shared" si="11"/>
        <v>0</v>
      </c>
      <c r="V38" s="1">
        <f t="shared" si="12"/>
        <v>0</v>
      </c>
      <c r="W38" s="1">
        <f t="shared" si="13"/>
        <v>0</v>
      </c>
      <c r="X38" s="37" t="str">
        <f>IF(OR(LEN(AC38)&gt;1,AC38=""),"",AC38)</f>
        <v/>
      </c>
      <c r="Y38" s="53">
        <f t="shared" si="14"/>
        <v>41</v>
      </c>
      <c r="Z38" s="74" t="str">
        <f>IF(AA38="","",RIGHT(AA38,3))</f>
        <v>CAU</v>
      </c>
      <c r="AA38" s="44" t="str">
        <f>IF(Y38="","",VLOOKUP(Y38,$B$125:$C$292,2))</f>
        <v>Eglantier - CAU</v>
      </c>
      <c r="AB38" s="38" t="str">
        <f>IF(AA38="","",RIGHT(AA38,3))</f>
        <v>CAU</v>
      </c>
      <c r="AC38" s="160" t="str">
        <f>IF($EL82="","",$EL82)</f>
        <v>BEL</v>
      </c>
      <c r="AE38" s="37" t="str">
        <f>IF(OR(LEN(AJ38)&gt;1,AJ38=""),"",AJ38)</f>
        <v/>
      </c>
      <c r="AF38" s="53">
        <f t="shared" si="15"/>
        <v>42</v>
      </c>
      <c r="AG38" s="74" t="str">
        <f>IF(AH38="","",RIGHT(AH38,3))</f>
        <v>CAU</v>
      </c>
      <c r="AH38" s="44" t="str">
        <f>IF(AF38="","",VLOOKUP(AF38,$B$125:$C$292,2))</f>
        <v>Fatsia du Japon - CAU</v>
      </c>
      <c r="AI38" s="38" t="str">
        <f>IF(AH38="","",RIGHT(AH38,3))</f>
        <v>CAU</v>
      </c>
      <c r="AJ38" s="160" t="str">
        <f>IF($ET82="","",$ET82)</f>
        <v>BEL</v>
      </c>
      <c r="AL38" s="37" t="str">
        <f>IF(OR(LEN(AQ38)&gt;1,AQ38=""),"",AQ38)</f>
        <v/>
      </c>
      <c r="AM38" s="53" t="str">
        <f t="shared" si="16"/>
        <v/>
      </c>
      <c r="AN38" s="74" t="str">
        <f>IF(AO38="","",RIGHT(AO38,3))</f>
        <v/>
      </c>
      <c r="AO38" s="44" t="str">
        <f>IF(AM38="","",VLOOKUP(AM38,$B$125:$C$292,2))</f>
        <v/>
      </c>
      <c r="AP38" s="38" t="str">
        <f>IF(AO38="","",RIGHT(AO38,3))</f>
        <v/>
      </c>
      <c r="AQ38" s="160" t="str">
        <f>IF($FB82="","",$FB82)</f>
        <v>BEL</v>
      </c>
      <c r="AR38">
        <f>IF(X38="",0,1)</f>
        <v>0</v>
      </c>
      <c r="AS38" s="1">
        <v>1</v>
      </c>
      <c r="AT38" s="1" t="str">
        <f>IF(Y38="","",IF(X38=1,Y38,IF(X39=1,Y39,IF(X40=1,Y40,IF(X41=1,Y41,Y42)))))</f>
        <v/>
      </c>
      <c r="AU38" s="1" t="str">
        <f>IF(AF38="","",IF(AE38=1,AF38,IF(AE39=1,AF39,IF(AE40=1,AF40,IF(AE41=1,AF41,AF42)))))</f>
        <v/>
      </c>
      <c r="AV38" s="1" t="str">
        <f>IF(AM38="","",IF(AL38=1,AM38,IF(AL39=1,AM39,IF(AL40=1,AM40,IF(AL41=1,AM41,AM42)))))</f>
        <v/>
      </c>
      <c r="AX38" s="62"/>
      <c r="AY38" s="52">
        <f>IF(AF24="","",AF24)</f>
        <v>50</v>
      </c>
      <c r="AZ38" s="131" t="str">
        <f t="shared" si="49"/>
        <v/>
      </c>
      <c r="BA38" s="131" t="str">
        <f t="shared" si="50"/>
        <v>Grebera</v>
      </c>
      <c r="BB38" s="131" t="str">
        <f t="shared" si="38"/>
        <v/>
      </c>
      <c r="BC38" s="131" t="str">
        <f t="shared" si="51"/>
        <v>Grebera</v>
      </c>
      <c r="BD38" s="69">
        <f t="shared" si="39"/>
        <v>50</v>
      </c>
      <c r="BE38" s="69">
        <f t="shared" si="52"/>
        <v>1</v>
      </c>
      <c r="BF38" s="1">
        <f t="shared" si="40"/>
        <v>22</v>
      </c>
      <c r="BG38" s="1">
        <f t="shared" si="41"/>
        <v>50</v>
      </c>
      <c r="BH38" s="1">
        <f t="shared" si="42"/>
        <v>1</v>
      </c>
      <c r="BI38" s="1">
        <v>30</v>
      </c>
      <c r="BJ38">
        <f t="shared" si="43"/>
        <v>56</v>
      </c>
      <c r="BK38">
        <f t="shared" si="53"/>
        <v>1</v>
      </c>
      <c r="BY38" s="53">
        <f>IF($BX$19="","",$BX$19)</f>
        <v>41</v>
      </c>
      <c r="CA38" s="53">
        <f>IF($BX$20="","",$BX$20)</f>
        <v>42</v>
      </c>
      <c r="CC38" s="53" t="str">
        <f>IF($BX$21="","",$BX$21)</f>
        <v/>
      </c>
      <c r="CE38" s="53">
        <f>IF(BY38="",0,1)</f>
        <v>1</v>
      </c>
      <c r="CG38" s="53">
        <f>IF(CA38="",0,1)</f>
        <v>1</v>
      </c>
      <c r="CI38" s="53">
        <f>IF(CC38="",0,1)</f>
        <v>0</v>
      </c>
      <c r="CP38" s="7">
        <v>32</v>
      </c>
      <c r="CQ38" s="30" t="e">
        <f>IF(OR($A$3="f",$A$3="DM",$A$3="dd",$A$3="f1",$A$3="f2"),#REF!,IF(OR($A$3="g",$A$3="g1",$A$3="g2",$A$3="dh"),#REF!,""))</f>
        <v>#REF!</v>
      </c>
      <c r="CR38" s="30" t="e">
        <f>IF(OR($A$3="f",$A$3="DM",$A$3="dd",$A$3="f1",$A$3="f2"),#REF!,IF(OR($A$3="g",$A$3="g1",$A$3="g2",$A$3="dh"),#REF!,""))</f>
        <v>#REF!</v>
      </c>
      <c r="CS38" s="186" t="e">
        <f>IF(OR($A$3="f",$A$3="DM",$A$3="dd",$A$3="f1",$A$3="f2"),#REF!,IF(OR($A$3="g",$A$3="g1",$A$3="g2",$A$3="dh"),#REF!,""))</f>
        <v>#REF!</v>
      </c>
      <c r="CU38" s="7">
        <v>68</v>
      </c>
      <c r="CV38" s="30" t="e">
        <f>IF(OR($A$3="f",$A$3="dm",$A$3="dd",$A$3="f1",$A$3="f2"),#REF!,IF(OR($A$3="g",$A$3="g1",$A$3="g2",$A$3="dh"),#REF!,""))</f>
        <v>#REF!</v>
      </c>
      <c r="CW38" s="30" t="e">
        <f>IF(OR($A$3="f",$A$3="dm",$A$3="dd",$A$3="f1",$A$3="f2"),#REF!,IF(OR($A$3="g",$A$3="g1",$A$3="g2",$A$3="dh"),#REF!,""))</f>
        <v>#REF!</v>
      </c>
      <c r="CX38" s="186" t="e">
        <f>IF(OR($A$3="f",$A$3="dm",$A$3="dd",$A$3="f1",$A$3="f2"),#REF!,IF(OR($A$3="g",$A$3="g1",$A$3="g2",$A$3="dh"),#REF!,""))</f>
        <v>#REF!</v>
      </c>
      <c r="CZ38" s="7">
        <v>104</v>
      </c>
      <c r="DA38" s="30" t="e">
        <f>IF(OR($A$3="f",$A$3="dd",$A$3="dm",$A$3="f1",$A$3="f2"),#REF!,IF(OR($A$3="g",$A$3="g1",$A$3="g2",$A$3="dh"),#REF!,""))</f>
        <v>#REF!</v>
      </c>
      <c r="DB38" s="30" t="e">
        <f>IF(OR($A$3="f",$A$3="dd",$A$3="dm",$A$3="f1",$A$3="f2"),#REF!,IF(OR($A$3="g",$A$3="g1",$A$3="g2",$A$3="dh"),#REF!,""))</f>
        <v>#REF!</v>
      </c>
      <c r="DC38" s="189" t="e">
        <f>IF(OR($A$3="f",$A$3="dd",$A$3="dm",$A$3="f1",$A$3="f2"),#REF!,IF(OR($A$3="g",$A$3="g1",$A$3="g2",$A$3="dh"),#REF!,""))</f>
        <v>#REF!</v>
      </c>
      <c r="DE38" s="5">
        <v>32</v>
      </c>
      <c r="DF38" s="5" t="e">
        <f t="shared" si="36"/>
        <v>#REF!</v>
      </c>
      <c r="DG38" s="176"/>
      <c r="DH38" s="160" t="str">
        <f>IF($EL82="","",$EL82)</f>
        <v>BEL</v>
      </c>
      <c r="DI38" s="178"/>
      <c r="DJ38" s="160" t="str">
        <f>IF($ET82="","",$ET82)</f>
        <v>BEL</v>
      </c>
      <c r="DK38" s="178"/>
      <c r="DL38" s="160" t="str">
        <f>IF($FB82="","",$FB82)</f>
        <v>BEL</v>
      </c>
      <c r="DO38" s="5">
        <f>IF(Y40="","",Y40)</f>
        <v>84</v>
      </c>
      <c r="DP38" s="5" t="str">
        <f t="shared" si="85"/>
        <v>Bigaradier - FER</v>
      </c>
      <c r="DQ38" s="5" t="str">
        <f t="shared" si="85"/>
        <v>FER</v>
      </c>
      <c r="DR38" s="5" t="e">
        <f t="shared" si="24"/>
        <v>#REF!</v>
      </c>
      <c r="DT38" s="5">
        <f>IF(AF40="","",AF40)</f>
        <v>85</v>
      </c>
      <c r="DU38" s="5" t="str">
        <f>IF(AH40="","",AH40)</f>
        <v>Pâquerette - FER</v>
      </c>
      <c r="DV38" s="5" t="str">
        <f>IF(AG40="","",AG40)</f>
        <v>FER</v>
      </c>
      <c r="DW38" s="5" t="e">
        <f t="shared" si="25"/>
        <v>#REF!</v>
      </c>
      <c r="DY38" s="5" t="str">
        <f t="shared" si="26"/>
        <v/>
      </c>
      <c r="DZ38" s="5" t="str">
        <f t="shared" si="86"/>
        <v/>
      </c>
      <c r="EA38" s="5" t="str">
        <f t="shared" si="86"/>
        <v/>
      </c>
      <c r="EB38" s="5" t="str">
        <f t="shared" si="28"/>
        <v/>
      </c>
      <c r="EE38" s="156">
        <v>14</v>
      </c>
      <c r="EF38" s="159" t="str">
        <f>IF($A$3="","",$A33)</f>
        <v/>
      </c>
      <c r="EG38" s="110"/>
      <c r="EH38" s="115" t="str">
        <f t="shared" si="64"/>
        <v/>
      </c>
      <c r="EI38" s="41" t="str">
        <f t="shared" si="73"/>
        <v/>
      </c>
      <c r="EJ38" s="5" t="str">
        <f t="shared" si="65"/>
        <v/>
      </c>
      <c r="EK38" s="155"/>
      <c r="EL38" s="155"/>
      <c r="EM38" s="155"/>
      <c r="EN38" s="159" t="str">
        <f>IF($A$3="","",$A33)</f>
        <v/>
      </c>
      <c r="EO38" s="110"/>
      <c r="EP38" s="115" t="str">
        <f t="shared" si="67"/>
        <v/>
      </c>
      <c r="EQ38" s="41" t="str">
        <f t="shared" si="74"/>
        <v/>
      </c>
      <c r="ER38" s="5" t="str">
        <f t="shared" si="68"/>
        <v/>
      </c>
      <c r="ES38" s="155"/>
      <c r="ET38" s="155"/>
      <c r="EU38" s="155"/>
      <c r="EV38" s="159" t="str">
        <f>IF($A$3="","",$A33)</f>
        <v/>
      </c>
      <c r="EW38" s="110"/>
      <c r="EX38" s="115" t="str">
        <f t="shared" si="70"/>
        <v/>
      </c>
      <c r="EY38" s="41" t="str">
        <f t="shared" si="75"/>
        <v/>
      </c>
      <c r="EZ38" s="5" t="str">
        <f t="shared" si="71"/>
        <v/>
      </c>
      <c r="FA38" s="155"/>
      <c r="FB38" s="155"/>
    </row>
    <row r="39" spans="1:162" ht="15.75" thickTop="1" x14ac:dyDescent="0.2">
      <c r="A39" s="114" t="str">
        <f>IF(DO141="","",DO141)</f>
        <v/>
      </c>
      <c r="B39" s="6">
        <v>33</v>
      </c>
      <c r="C39" s="80" t="s">
        <v>202</v>
      </c>
      <c r="D39" s="78" t="s">
        <v>202</v>
      </c>
      <c r="E39" s="20" t="s">
        <v>202</v>
      </c>
      <c r="F39" s="21" t="s">
        <v>202</v>
      </c>
      <c r="G39" s="135" t="s">
        <v>202</v>
      </c>
      <c r="H39" s="6">
        <v>69</v>
      </c>
      <c r="I39" s="80" t="s">
        <v>202</v>
      </c>
      <c r="J39" s="163" t="s">
        <v>202</v>
      </c>
      <c r="K39" s="20">
        <v>0</v>
      </c>
      <c r="L39" s="21" t="s">
        <v>202</v>
      </c>
      <c r="M39" s="135" t="s">
        <v>202</v>
      </c>
      <c r="N39" s="6">
        <v>105</v>
      </c>
      <c r="O39" s="80" t="s">
        <v>202</v>
      </c>
      <c r="P39" s="163" t="s">
        <v>202</v>
      </c>
      <c r="Q39" s="20">
        <v>0</v>
      </c>
      <c r="R39" s="21" t="s">
        <v>202</v>
      </c>
      <c r="S39" s="135" t="s">
        <v>202</v>
      </c>
      <c r="U39" s="1">
        <f t="shared" si="11"/>
        <v>0</v>
      </c>
      <c r="V39" s="1">
        <f t="shared" si="12"/>
        <v>0</v>
      </c>
      <c r="W39" s="1">
        <f t="shared" si="13"/>
        <v>0</v>
      </c>
      <c r="X39" s="37" t="str">
        <f t="shared" ref="X39:X42" si="87">IF(OR(LEN(AC39)&gt;1,AC39=""),"",AC39)</f>
        <v/>
      </c>
      <c r="Y39" s="53">
        <f t="shared" si="14"/>
        <v>55</v>
      </c>
      <c r="Z39" s="74" t="str">
        <f>IF(AA39="","",RIGHT(AA39,3))</f>
        <v>SO.</v>
      </c>
      <c r="AA39" s="44" t="str">
        <f>IF(Y39="","",VLOOKUP(Y39,$B$125:$C$292,2))</f>
        <v>Orchis - SO.</v>
      </c>
      <c r="AB39" s="38" t="str">
        <f>IF(AA39="","",RIGHT(AA39,3))</f>
        <v>SO.</v>
      </c>
      <c r="AC39" s="160" t="str">
        <f>IF($EL83="","",$EL83)</f>
        <v>HOT</v>
      </c>
      <c r="AE39" s="37" t="str">
        <f t="shared" ref="AE39:AE42" si="88">IF(OR(LEN(AJ39)&gt;1,AJ39=""),"",AJ39)</f>
        <v/>
      </c>
      <c r="AF39" s="53">
        <f t="shared" si="15"/>
        <v>56</v>
      </c>
      <c r="AG39" s="74" t="str">
        <f>IF(AH39="","",RIGHT(AH39,3))</f>
        <v>SO.</v>
      </c>
      <c r="AH39" s="44" t="str">
        <f>IF(AF39="","",VLOOKUP(AF39,$B$125:$C$292,2))</f>
        <v>Millepertuis - SO.</v>
      </c>
      <c r="AI39" s="38" t="str">
        <f>IF(AH39="","",RIGHT(AH39,3))</f>
        <v>SO.</v>
      </c>
      <c r="AJ39" s="160" t="str">
        <f>IF($ET83="","",$ET83)</f>
        <v>HOT</v>
      </c>
      <c r="AL39" s="37" t="str">
        <f t="shared" ref="AL39:AL42" si="89">IF(OR(LEN(AQ39)&gt;1,AQ39=""),"",AQ39)</f>
        <v/>
      </c>
      <c r="AM39" s="53" t="str">
        <f t="shared" si="16"/>
        <v/>
      </c>
      <c r="AN39" s="74" t="str">
        <f>IF(AO39="","",RIGHT(AO39,3))</f>
        <v/>
      </c>
      <c r="AO39" s="44" t="str">
        <f>IF(AM39="","",VLOOKUP(AM39,$B$125:$C$292,2))</f>
        <v/>
      </c>
      <c r="AP39" s="38" t="str">
        <f>IF(AO39="","",RIGHT(AO39,3))</f>
        <v/>
      </c>
      <c r="AQ39" s="160" t="str">
        <f>IF($FB83="","",FB$83)</f>
        <v>CAU</v>
      </c>
      <c r="AR39">
        <f>IF(AE38="",0,1)</f>
        <v>0</v>
      </c>
      <c r="AS39" s="1">
        <v>2</v>
      </c>
      <c r="AT39" s="1" t="str">
        <f>IF(X38="","",IF(X38=2,Y38,IF(X39=2,Y39,IF(X40=2,Y40,IF(X41=2,Y41,Y42)))))</f>
        <v/>
      </c>
      <c r="AU39" s="1" t="str">
        <f>IF(AE38="","",IF(AE38=2,AF38,IF(AE39=2,AF39,IF(AE40=2,AF40,IF(AE41=2,AF41,AF42)))))</f>
        <v/>
      </c>
      <c r="AV39" s="1" t="str">
        <f>IF(AL38="","",IF(AL38=2,AM38,IF(AL39=2,AM39,IF(AL40=2,AM40,IF(AL41=2,AM41,AM42)))))</f>
        <v/>
      </c>
      <c r="AX39" s="62"/>
      <c r="AY39" s="52">
        <f>IF(AF25="","",AF25)</f>
        <v>79</v>
      </c>
      <c r="AZ39" s="131" t="str">
        <f t="shared" si="49"/>
        <v/>
      </c>
      <c r="BA39" s="131" t="str">
        <f t="shared" si="50"/>
        <v/>
      </c>
      <c r="BB39" s="131" t="str">
        <f t="shared" si="38"/>
        <v>Filao</v>
      </c>
      <c r="BC39" s="131" t="str">
        <f t="shared" si="51"/>
        <v>Filao</v>
      </c>
      <c r="BD39" s="69">
        <f t="shared" si="39"/>
        <v>79</v>
      </c>
      <c r="BE39" s="69">
        <f t="shared" si="52"/>
        <v>1</v>
      </c>
      <c r="BF39" s="1">
        <f t="shared" si="40"/>
        <v>36</v>
      </c>
      <c r="BG39" s="1">
        <f t="shared" si="41"/>
        <v>79</v>
      </c>
      <c r="BH39" s="1">
        <f t="shared" si="42"/>
        <v>1</v>
      </c>
      <c r="BI39" s="1">
        <v>31</v>
      </c>
      <c r="BJ39">
        <f t="shared" si="43"/>
        <v>56</v>
      </c>
      <c r="BK39">
        <f t="shared" si="53"/>
        <v>1</v>
      </c>
      <c r="BY39" s="53">
        <f>IF($BQ$19="","",$BQ$19)</f>
        <v>55</v>
      </c>
      <c r="CA39" s="53">
        <f>IF($BQ$20="","",$BQ$20)</f>
        <v>56</v>
      </c>
      <c r="CC39" s="53" t="str">
        <f>IF($BQ$21="","",$BQ$21)</f>
        <v/>
      </c>
      <c r="CE39" s="53">
        <f>IF(BY39="",0,1)</f>
        <v>1</v>
      </c>
      <c r="CG39" s="53">
        <f>IF(CA39="",0,1)</f>
        <v>1</v>
      </c>
      <c r="CI39" s="53">
        <f>IF(CC39="",0,1)</f>
        <v>0</v>
      </c>
      <c r="CP39" s="6">
        <v>33</v>
      </c>
      <c r="CQ39" s="30" t="e">
        <f>IF(OR($A$3="f",$A$3="DM",$A$3="dd",$A$3="f1",$A$3="f2"),#REF!,IF(OR($A$3="g",$A$3="g1",$A$3="g2",$A$3="dh"),#REF!,""))</f>
        <v>#REF!</v>
      </c>
      <c r="CR39" s="30" t="e">
        <f>IF(OR($A$3="f",$A$3="DM",$A$3="dd",$A$3="f1",$A$3="f2"),#REF!,IF(OR($A$3="g",$A$3="g1",$A$3="g2",$A$3="dh"),#REF!,""))</f>
        <v>#REF!</v>
      </c>
      <c r="CS39" s="186" t="e">
        <f>IF(OR($A$3="f",$A$3="DM",$A$3="dd",$A$3="f1",$A$3="f2"),#REF!,IF(OR($A$3="g",$A$3="g1",$A$3="g2",$A$3="dh"),#REF!,""))</f>
        <v>#REF!</v>
      </c>
      <c r="CU39" s="6">
        <v>69</v>
      </c>
      <c r="CV39" s="30" t="e">
        <f>IF(OR($A$3="f",$A$3="dm",$A$3="dd",$A$3="f1",$A$3="f2"),#REF!,IF(OR($A$3="g",$A$3="g1",$A$3="g2",$A$3="dh"),#REF!,""))</f>
        <v>#REF!</v>
      </c>
      <c r="CW39" s="30" t="e">
        <f>IF(OR($A$3="f",$A$3="dm",$A$3="dd",$A$3="f1",$A$3="f2"),#REF!,IF(OR($A$3="g",$A$3="g1",$A$3="g2",$A$3="dh"),#REF!,""))</f>
        <v>#REF!</v>
      </c>
      <c r="CX39" s="186" t="e">
        <f>IF(OR($A$3="f",$A$3="dm",$A$3="dd",$A$3="f1",$A$3="f2"),#REF!,IF(OR($A$3="g",$A$3="g1",$A$3="g2",$A$3="dh"),#REF!,""))</f>
        <v>#REF!</v>
      </c>
      <c r="CZ39" s="6">
        <v>105</v>
      </c>
      <c r="DA39" s="30" t="e">
        <f>IF(OR($A$3="f",$A$3="dd",$A$3="dm",$A$3="f1",$A$3="f2"),#REF!,IF(OR($A$3="g",$A$3="g1",$A$3="g2",$A$3="dh"),#REF!,""))</f>
        <v>#REF!</v>
      </c>
      <c r="DB39" s="30" t="e">
        <f>IF(OR($A$3="f",$A$3="dd",$A$3="dm",$A$3="f1",$A$3="f2"),#REF!,IF(OR($A$3="g",$A$3="g1",$A$3="g2",$A$3="dh"),#REF!,""))</f>
        <v>#REF!</v>
      </c>
      <c r="DC39" s="189" t="e">
        <f>IF(OR($A$3="f",$A$3="dd",$A$3="dm",$A$3="f1",$A$3="f2"),#REF!,IF(OR($A$3="g",$A$3="g1",$A$3="g2",$A$3="dh"),#REF!,""))</f>
        <v>#REF!</v>
      </c>
      <c r="DE39" s="5">
        <v>33</v>
      </c>
      <c r="DF39" s="5" t="e">
        <f t="shared" si="36"/>
        <v>#REF!</v>
      </c>
      <c r="DG39" s="176"/>
      <c r="DH39" s="160" t="str">
        <f>IF($EL83="","",$EL83)</f>
        <v>HOT</v>
      </c>
      <c r="DI39" s="178"/>
      <c r="DJ39" s="160" t="str">
        <f>IF($ET83="","",$ET83)</f>
        <v>HOT</v>
      </c>
      <c r="DK39" s="178"/>
      <c r="DL39" s="160" t="str">
        <f>IF($FB83="","",FB$83)</f>
        <v>CAU</v>
      </c>
      <c r="DO39" s="5" t="str">
        <f>IF(Y41="","",Y41)</f>
        <v/>
      </c>
      <c r="DP39" s="5" t="str">
        <f t="shared" si="85"/>
        <v/>
      </c>
      <c r="DQ39" s="5" t="str">
        <f t="shared" si="85"/>
        <v/>
      </c>
      <c r="DR39" s="5" t="str">
        <f t="shared" si="24"/>
        <v/>
      </c>
      <c r="DT39" s="5" t="str">
        <f>IF(AF41="","",AF41)</f>
        <v/>
      </c>
      <c r="DU39" s="5" t="str">
        <f>IF(AH41="","",AH41)</f>
        <v/>
      </c>
      <c r="DV39" s="5" t="str">
        <f>IF(AG41="","",AG41)</f>
        <v/>
      </c>
      <c r="DW39" s="5" t="str">
        <f t="shared" si="25"/>
        <v/>
      </c>
      <c r="DY39" s="5" t="str">
        <f t="shared" si="26"/>
        <v/>
      </c>
      <c r="DZ39" s="5" t="str">
        <f t="shared" si="86"/>
        <v/>
      </c>
      <c r="EA39" s="5" t="str">
        <f t="shared" si="86"/>
        <v/>
      </c>
      <c r="EB39" s="5" t="str">
        <f t="shared" si="28"/>
        <v/>
      </c>
      <c r="EE39" s="156">
        <v>15</v>
      </c>
      <c r="EF39" s="159" t="str">
        <f>IF($A$3="","",$A35)</f>
        <v/>
      </c>
      <c r="EG39" s="110"/>
      <c r="EH39" s="115" t="str">
        <f t="shared" si="64"/>
        <v/>
      </c>
      <c r="EI39" s="41" t="str">
        <f t="shared" si="73"/>
        <v/>
      </c>
      <c r="EJ39" s="5" t="str">
        <f t="shared" si="65"/>
        <v/>
      </c>
      <c r="EK39" s="155"/>
      <c r="EL39" s="155"/>
      <c r="EM39" s="155"/>
      <c r="EN39" s="159" t="str">
        <f>IF($A$3="","",$A35)</f>
        <v/>
      </c>
      <c r="EO39" s="110"/>
      <c r="EP39" s="115" t="str">
        <f t="shared" si="67"/>
        <v/>
      </c>
      <c r="EQ39" s="41" t="str">
        <f t="shared" si="74"/>
        <v/>
      </c>
      <c r="ER39" s="5" t="str">
        <f t="shared" si="68"/>
        <v/>
      </c>
      <c r="ES39" s="155"/>
      <c r="ET39" s="155"/>
      <c r="EU39" s="155"/>
      <c r="EV39" s="159" t="str">
        <f>IF($A$3="","",$A35)</f>
        <v/>
      </c>
      <c r="EW39" s="110"/>
      <c r="EX39" s="115" t="str">
        <f t="shared" si="70"/>
        <v/>
      </c>
      <c r="EY39" s="41" t="str">
        <f t="shared" si="75"/>
        <v/>
      </c>
      <c r="EZ39" s="5" t="str">
        <f t="shared" si="71"/>
        <v/>
      </c>
      <c r="FA39" s="155"/>
      <c r="FB39" s="155"/>
    </row>
    <row r="40" spans="1:162" ht="15.75" thickBot="1" x14ac:dyDescent="0.25">
      <c r="A40" s="113" t="str">
        <f>IF(A39="","",HLOOKUP(A39,$DP$119:$EP$123,5))</f>
        <v/>
      </c>
      <c r="B40" s="7">
        <v>34</v>
      </c>
      <c r="C40" s="80" t="s">
        <v>202</v>
      </c>
      <c r="D40" s="78" t="s">
        <v>202</v>
      </c>
      <c r="E40" s="20" t="s">
        <v>202</v>
      </c>
      <c r="F40" s="21" t="s">
        <v>202</v>
      </c>
      <c r="G40" s="135" t="s">
        <v>202</v>
      </c>
      <c r="H40" s="7">
        <v>70</v>
      </c>
      <c r="I40" s="80" t="s">
        <v>202</v>
      </c>
      <c r="J40" s="163" t="s">
        <v>202</v>
      </c>
      <c r="K40" s="20">
        <v>0</v>
      </c>
      <c r="L40" s="21" t="s">
        <v>202</v>
      </c>
      <c r="M40" s="135" t="s">
        <v>202</v>
      </c>
      <c r="N40" s="7">
        <v>106</v>
      </c>
      <c r="O40" s="80" t="s">
        <v>202</v>
      </c>
      <c r="P40" s="163" t="s">
        <v>202</v>
      </c>
      <c r="Q40" s="20">
        <v>0</v>
      </c>
      <c r="R40" s="21" t="s">
        <v>202</v>
      </c>
      <c r="S40" s="135" t="s">
        <v>202</v>
      </c>
      <c r="U40" s="1">
        <f t="shared" si="11"/>
        <v>0</v>
      </c>
      <c r="V40" s="1">
        <f t="shared" si="12"/>
        <v>0</v>
      </c>
      <c r="W40" s="1">
        <f t="shared" si="13"/>
        <v>0</v>
      </c>
      <c r="X40" s="37" t="str">
        <f t="shared" si="87"/>
        <v/>
      </c>
      <c r="Y40" s="53">
        <f t="shared" si="14"/>
        <v>84</v>
      </c>
      <c r="Z40" s="74" t="str">
        <f>IF(AA40="","",RIGHT(AA40,3))</f>
        <v>FER</v>
      </c>
      <c r="AA40" s="44" t="str">
        <f>IF(Y40="","",VLOOKUP(Y40,$B$125:$C$292,2))</f>
        <v>Bigaradier - FER</v>
      </c>
      <c r="AB40" s="38" t="str">
        <f>IF(AA40="","",RIGHT(AA40,3))</f>
        <v>FER</v>
      </c>
      <c r="AC40" s="160" t="str">
        <f>IF($EL84="","",$EL84)</f>
        <v>PRG</v>
      </c>
      <c r="AE40" s="37" t="str">
        <f t="shared" si="88"/>
        <v/>
      </c>
      <c r="AF40" s="53">
        <f t="shared" si="15"/>
        <v>85</v>
      </c>
      <c r="AG40" s="74" t="str">
        <f>IF(AH40="","",RIGHT(AH40,3))</f>
        <v>FER</v>
      </c>
      <c r="AH40" s="44" t="str">
        <f>IF(AF40="","",VLOOKUP(AF40,$B$125:$C$292,2))</f>
        <v>Pâquerette - FER</v>
      </c>
      <c r="AI40" s="38" t="str">
        <f>IF(AH40="","",RIGHT(AH40,3))</f>
        <v>FER</v>
      </c>
      <c r="AJ40" s="160" t="str">
        <f>IF($ET84="","",$ET84)</f>
        <v>PRG</v>
      </c>
      <c r="AL40" s="37" t="str">
        <f t="shared" si="89"/>
        <v/>
      </c>
      <c r="AM40" s="53" t="str">
        <f t="shared" si="16"/>
        <v/>
      </c>
      <c r="AN40" s="74" t="str">
        <f>IF(AO40="","",RIGHT(AO40,3))</f>
        <v/>
      </c>
      <c r="AO40" s="44" t="str">
        <f>IF(AM40="","",VLOOKUP(AM40,$B$125:$C$292,2))</f>
        <v/>
      </c>
      <c r="AP40" s="38" t="str">
        <f>IF(AO40="","",RIGHT(AO40,3))</f>
        <v/>
      </c>
      <c r="AQ40" s="160" t="str">
        <f>IF($FB84="","",$FB84)</f>
        <v>FER</v>
      </c>
      <c r="AR40">
        <f>IF(AL38="",0,1)</f>
        <v>0</v>
      </c>
      <c r="AS40" s="1">
        <v>3</v>
      </c>
      <c r="AT40" s="1" t="str">
        <f>IF(Y38="","",IF(X38=3,Y38,IF(X39=3,Y39,IF(X40=3,Y40,IF(X41=3,Y41,Y42)))))</f>
        <v/>
      </c>
      <c r="AU40" s="1" t="str">
        <f>IF(AF38="","",IF(AE38=3,AF38,IF(AE39=3,AF39,IF(AE40=3,AF40,IF(AE41=3,AF41,AF42)))))</f>
        <v/>
      </c>
      <c r="AV40" s="1" t="str">
        <f>IF(AM38="","",IF(AL38=3,AM38,IF(AL39=3,AM39,IF(AL40=3,AM40,IF(AL41=3,AM41,AM42)))))</f>
        <v/>
      </c>
      <c r="AX40" s="63"/>
      <c r="AY40" s="64">
        <f>IF(AF26="","",AF26)</f>
        <v>93</v>
      </c>
      <c r="AZ40" s="131" t="str">
        <f t="shared" si="49"/>
        <v/>
      </c>
      <c r="BA40" s="131" t="str">
        <f t="shared" si="50"/>
        <v/>
      </c>
      <c r="BB40" s="131" t="str">
        <f t="shared" si="38"/>
        <v>Erable</v>
      </c>
      <c r="BC40" s="131" t="str">
        <f t="shared" si="51"/>
        <v>Erable</v>
      </c>
      <c r="BD40" s="69">
        <f t="shared" si="39"/>
        <v>93</v>
      </c>
      <c r="BE40" s="69">
        <f t="shared" si="52"/>
        <v>1</v>
      </c>
      <c r="BF40" s="1">
        <f t="shared" si="40"/>
        <v>50</v>
      </c>
      <c r="BG40" s="1">
        <f t="shared" si="41"/>
        <v>93</v>
      </c>
      <c r="BH40" s="1">
        <f t="shared" si="42"/>
        <v>1</v>
      </c>
      <c r="BI40" s="1">
        <v>32</v>
      </c>
      <c r="BJ40">
        <f t="shared" si="43"/>
        <v>56</v>
      </c>
      <c r="BK40">
        <f t="shared" si="53"/>
        <v>1</v>
      </c>
      <c r="BY40" s="53">
        <f>IF($BS$19="","",$BS$19)</f>
        <v>84</v>
      </c>
      <c r="CA40" s="53">
        <f>IF($BS$20="","",$BS$20)</f>
        <v>85</v>
      </c>
      <c r="CC40" s="53" t="str">
        <f>IF($BS$21="","",$BS$21)</f>
        <v/>
      </c>
      <c r="CE40" s="53">
        <f>IF(BY40="",0,1)</f>
        <v>1</v>
      </c>
      <c r="CG40" s="53">
        <f>IF(CA40="",0,1)</f>
        <v>1</v>
      </c>
      <c r="CI40" s="53">
        <f>IF(CC40="",0,1)</f>
        <v>0</v>
      </c>
      <c r="CP40" s="7">
        <v>34</v>
      </c>
      <c r="CQ40" s="30" t="e">
        <f>IF(OR($A$3="f",$A$3="DM",$A$3="dd",$A$3="f1",$A$3="f2"),#REF!,IF(OR($A$3="g",$A$3="g1",$A$3="g2",$A$3="dh"),#REF!,""))</f>
        <v>#REF!</v>
      </c>
      <c r="CR40" s="30" t="e">
        <f>IF(OR($A$3="f",$A$3="DM",$A$3="dd",$A$3="f1",$A$3="f2"),#REF!,IF(OR($A$3="g",$A$3="g1",$A$3="g2",$A$3="dh"),#REF!,""))</f>
        <v>#REF!</v>
      </c>
      <c r="CS40" s="186" t="e">
        <f>IF(OR($A$3="f",$A$3="DM",$A$3="dd",$A$3="f1",$A$3="f2"),#REF!,IF(OR($A$3="g",$A$3="g1",$A$3="g2",$A$3="dh"),#REF!,""))</f>
        <v>#REF!</v>
      </c>
      <c r="CU40" s="7">
        <v>70</v>
      </c>
      <c r="CV40" s="30" t="e">
        <f>IF(OR($A$3="f",$A$3="dm",$A$3="dd",$A$3="f1",$A$3="f2"),#REF!,IF(OR($A$3="g",$A$3="g1",$A$3="g2",$A$3="dh"),#REF!,""))</f>
        <v>#REF!</v>
      </c>
      <c r="CW40" s="30" t="e">
        <f>IF(OR($A$3="f",$A$3="dm",$A$3="dd",$A$3="f1",$A$3="f2"),#REF!,IF(OR($A$3="g",$A$3="g1",$A$3="g2",$A$3="dh"),#REF!,""))</f>
        <v>#REF!</v>
      </c>
      <c r="CX40" s="186" t="e">
        <f>IF(OR($A$3="f",$A$3="dm",$A$3="dd",$A$3="f1",$A$3="f2"),#REF!,IF(OR($A$3="g",$A$3="g1",$A$3="g2",$A$3="dh"),#REF!,""))</f>
        <v>#REF!</v>
      </c>
      <c r="CZ40" s="7">
        <v>106</v>
      </c>
      <c r="DA40" s="30" t="e">
        <f>IF(OR($A$3="f",$A$3="dd",$A$3="dm",$A$3="f1",$A$3="f2"),#REF!,IF(OR($A$3="g",$A$3="g1",$A$3="g2",$A$3="dh"),#REF!,""))</f>
        <v>#REF!</v>
      </c>
      <c r="DB40" s="30" t="e">
        <f>IF(OR($A$3="f",$A$3="dd",$A$3="dm",$A$3="f1",$A$3="f2"),#REF!,IF(OR($A$3="g",$A$3="g1",$A$3="g2",$A$3="dh"),#REF!,""))</f>
        <v>#REF!</v>
      </c>
      <c r="DC40" s="189" t="e">
        <f>IF(OR($A$3="f",$A$3="dd",$A$3="dm",$A$3="f1",$A$3="f2"),#REF!,IF(OR($A$3="g",$A$3="g1",$A$3="g2",$A$3="dh"),#REF!,""))</f>
        <v>#REF!</v>
      </c>
      <c r="DE40" s="5">
        <v>34</v>
      </c>
      <c r="DF40" s="5" t="e">
        <f t="shared" si="36"/>
        <v>#REF!</v>
      </c>
      <c r="DG40" s="176"/>
      <c r="DH40" s="160" t="str">
        <f>IF($EL84="","",$EL84)</f>
        <v>PRG</v>
      </c>
      <c r="DI40" s="178"/>
      <c r="DJ40" s="160" t="str">
        <f>IF($ET84="","",$ET84)</f>
        <v>PRG</v>
      </c>
      <c r="DK40" s="178"/>
      <c r="DL40" s="160" t="str">
        <f>IF($FB84="","",$FB84)</f>
        <v>FER</v>
      </c>
      <c r="DO40" s="5" t="str">
        <f>IF(Y42="","",Y42)</f>
        <v/>
      </c>
      <c r="DP40" s="5" t="str">
        <f t="shared" ref="DP40" si="90">IF(AA42="","",AA42)</f>
        <v/>
      </c>
      <c r="DQ40" s="5" t="str">
        <f t="shared" ref="DQ40" si="91">IF(AB42="","",AB42)</f>
        <v/>
      </c>
      <c r="DR40" s="5" t="str">
        <f t="shared" ref="DR40" si="92">IF(DO40="","",VLOOKUP(DO40,$DE$7:$DF$114,2))</f>
        <v/>
      </c>
      <c r="DT40" s="5" t="str">
        <f>IF(AF42="","",AF42)</f>
        <v/>
      </c>
      <c r="DU40" s="5" t="str">
        <f>IF(AH42="","",AH42)</f>
        <v/>
      </c>
      <c r="DV40" s="5" t="str">
        <f>IF(AG42="","",AG42)</f>
        <v/>
      </c>
      <c r="DW40" s="5" t="str">
        <f t="shared" ref="DW40" si="93">IF(DT40="","",VLOOKUP(DT40,$DE$7:$DF$114,2))</f>
        <v/>
      </c>
      <c r="DY40" s="5" t="str">
        <f t="shared" ref="DY40" si="94">IF(AM42="","",AM42)</f>
        <v/>
      </c>
      <c r="DZ40" s="5" t="str">
        <f t="shared" ref="DZ40" si="95">IF(AO42="","",AO42)</f>
        <v/>
      </c>
      <c r="EA40" s="5" t="str">
        <f t="shared" ref="EA40" si="96">IF(AP42="","",AP42)</f>
        <v/>
      </c>
      <c r="EB40" s="5" t="str">
        <f t="shared" ref="EB40" si="97">IF(DY40="","",VLOOKUP(DY40,$DE$7:$DF$114,2))</f>
        <v/>
      </c>
      <c r="EE40" s="156">
        <v>16</v>
      </c>
      <c r="EF40" s="159" t="str">
        <f>IF($A$3="","",$A37)</f>
        <v/>
      </c>
      <c r="EG40" s="110"/>
      <c r="EH40" s="115" t="str">
        <f t="shared" si="64"/>
        <v/>
      </c>
      <c r="EI40" s="41" t="str">
        <f t="shared" si="73"/>
        <v/>
      </c>
      <c r="EJ40" s="5" t="str">
        <f t="shared" si="65"/>
        <v/>
      </c>
      <c r="EK40" s="155"/>
      <c r="EL40" s="155"/>
      <c r="EM40" s="155"/>
      <c r="EN40" s="159" t="str">
        <f>IF($A$3="","",$A37)</f>
        <v/>
      </c>
      <c r="EO40" s="110"/>
      <c r="EP40" s="115" t="str">
        <f t="shared" si="67"/>
        <v/>
      </c>
      <c r="EQ40" s="41" t="str">
        <f t="shared" si="74"/>
        <v/>
      </c>
      <c r="ER40" s="5" t="str">
        <f t="shared" si="68"/>
        <v/>
      </c>
      <c r="ES40" s="155"/>
      <c r="ET40" s="155"/>
      <c r="EU40" s="155"/>
      <c r="EV40" s="159" t="str">
        <f>IF($A$3="","",$A37)</f>
        <v/>
      </c>
      <c r="EW40" s="110"/>
      <c r="EX40" s="115" t="str">
        <f t="shared" si="70"/>
        <v/>
      </c>
      <c r="EY40" s="41" t="str">
        <f t="shared" si="75"/>
        <v/>
      </c>
      <c r="EZ40" s="5" t="str">
        <f t="shared" si="71"/>
        <v/>
      </c>
      <c r="FA40" s="155"/>
      <c r="FB40" s="155"/>
    </row>
    <row r="41" spans="1:162" ht="16.5" thickTop="1" thickBot="1" x14ac:dyDescent="0.25">
      <c r="A41" s="114" t="str">
        <f>IF(DO142="","",DO142)</f>
        <v/>
      </c>
      <c r="B41" s="6">
        <v>35</v>
      </c>
      <c r="C41" s="80" t="s">
        <v>202</v>
      </c>
      <c r="D41" s="78" t="s">
        <v>202</v>
      </c>
      <c r="E41" s="20" t="s">
        <v>202</v>
      </c>
      <c r="F41" s="21" t="s">
        <v>202</v>
      </c>
      <c r="G41" s="135" t="s">
        <v>202</v>
      </c>
      <c r="H41" s="6">
        <v>71</v>
      </c>
      <c r="I41" s="80" t="s">
        <v>202</v>
      </c>
      <c r="J41" s="163" t="s">
        <v>202</v>
      </c>
      <c r="K41" s="20">
        <v>0</v>
      </c>
      <c r="L41" s="21" t="s">
        <v>202</v>
      </c>
      <c r="M41" s="135" t="s">
        <v>202</v>
      </c>
      <c r="N41" s="6">
        <v>107</v>
      </c>
      <c r="O41" s="80" t="s">
        <v>202</v>
      </c>
      <c r="P41" s="163" t="s">
        <v>202</v>
      </c>
      <c r="Q41" s="20">
        <v>0</v>
      </c>
      <c r="R41" s="21" t="s">
        <v>202</v>
      </c>
      <c r="S41" s="135" t="s">
        <v>202</v>
      </c>
      <c r="U41" s="1">
        <f t="shared" si="11"/>
        <v>0</v>
      </c>
      <c r="V41" s="1">
        <f t="shared" si="12"/>
        <v>0</v>
      </c>
      <c r="W41" s="1">
        <f t="shared" si="13"/>
        <v>0</v>
      </c>
      <c r="X41" s="37" t="str">
        <f t="shared" si="87"/>
        <v/>
      </c>
      <c r="Y41" s="105" t="str">
        <f t="shared" si="14"/>
        <v/>
      </c>
      <c r="Z41" s="166" t="str">
        <f>IF(AA41="","",RIGHT(AA41,3))</f>
        <v/>
      </c>
      <c r="AA41" s="167" t="str">
        <f>IF(Y41="","",VLOOKUP(Y41,$B$125:$C$292,2))</f>
        <v/>
      </c>
      <c r="AB41" s="168" t="str">
        <f>IF(AA41="","",RIGHT(AA41,3))</f>
        <v/>
      </c>
      <c r="AC41" s="161" t="str">
        <f>IF($EL85="","",$EL85)</f>
        <v>SH.</v>
      </c>
      <c r="AE41" s="37" t="str">
        <f t="shared" si="88"/>
        <v/>
      </c>
      <c r="AF41" s="105" t="str">
        <f t="shared" si="15"/>
        <v/>
      </c>
      <c r="AG41" s="166" t="str">
        <f>IF(AH41="","",RIGHT(AH41,3))</f>
        <v/>
      </c>
      <c r="AH41" s="167" t="str">
        <f>IF(AF41="","",VLOOKUP(AF41,$B$125:$C$292,2))</f>
        <v/>
      </c>
      <c r="AI41" s="168" t="str">
        <f>IF(AH41="","",RIGHT(AH41,3))</f>
        <v/>
      </c>
      <c r="AJ41" s="161" t="str">
        <f>IF(BT$85="","",$ET85)</f>
        <v/>
      </c>
      <c r="AL41" s="37" t="str">
        <f t="shared" si="89"/>
        <v/>
      </c>
      <c r="AM41" s="105" t="str">
        <f t="shared" si="16"/>
        <v/>
      </c>
      <c r="AN41" s="166" t="str">
        <f>IF(AO41="","",RIGHT(AO41,3))</f>
        <v/>
      </c>
      <c r="AO41" s="167" t="str">
        <f>IF(AM41="","",VLOOKUP(AM41,$B$125:$C$292,2))</f>
        <v/>
      </c>
      <c r="AP41" s="168" t="str">
        <f>IF(AO41="","",RIGHT(AO41,3))</f>
        <v/>
      </c>
      <c r="AQ41" s="161" t="str">
        <f>IF($FB85="","",$FB85)</f>
        <v>HOT</v>
      </c>
      <c r="AR41">
        <f>SUM(AR38:AR40)</f>
        <v>0</v>
      </c>
      <c r="AS41" s="1">
        <v>4</v>
      </c>
      <c r="AT41" s="1" t="str">
        <f>IF(OR(Y38="",Y41=""),"",IF(X38=4,Y38,IF(X39=4,Y39,IF(X40=4,Y40,Y41))))</f>
        <v/>
      </c>
      <c r="AU41" s="1" t="str">
        <f>IF(OR(AF38="",AF41=""),"",IF(AE38=4,AF38,IF(AE39=4,AF39,IF(AE40=4,AF40,AF41))))</f>
        <v/>
      </c>
      <c r="AV41" s="1" t="str">
        <f>IF(OR(AM38="",AM41=""),"",IF(AL38=4,AM38,IF(AL39=4,AM39,IF(AL40=4,AM40,AM41))))</f>
        <v/>
      </c>
      <c r="AX41" s="65" t="s">
        <v>25</v>
      </c>
      <c r="AY41" s="61">
        <f>IF(AM23="","",AM23)</f>
        <v>37</v>
      </c>
      <c r="AZ41" s="131" t="str">
        <f t="shared" si="49"/>
        <v/>
      </c>
      <c r="BA41" s="131" t="str">
        <f t="shared" si="50"/>
        <v>Chèvrefeuille</v>
      </c>
      <c r="BB41" s="131" t="str">
        <f t="shared" ref="BB41:BB74" si="98">IF(ISERROR(VLOOKUP(AY41,$N$7:$O$42,2,FALSE)),"",VLOOKUP(AY41,$N$7:$O$42,2,FALSE))</f>
        <v/>
      </c>
      <c r="BC41" s="131" t="str">
        <f t="shared" si="51"/>
        <v>Chèvrefeuille</v>
      </c>
      <c r="BD41" s="69">
        <f t="shared" ref="BD41:BD72" si="99">IF(BC41="","",AY41)</f>
        <v>37</v>
      </c>
      <c r="BE41" s="69">
        <f t="shared" si="52"/>
        <v>1</v>
      </c>
      <c r="BF41" s="1">
        <f t="shared" ref="BF41:BF72" si="100">IF(AY41="","",RANK(AY41,$AY$9:$AY$89,1))</f>
        <v>9</v>
      </c>
      <c r="BG41" s="1">
        <f t="shared" ref="BG41:BG72" si="101">IF(BF41="","",AY41)</f>
        <v>37</v>
      </c>
      <c r="BH41" s="1">
        <f t="shared" ref="BH41:BH74" si="102">IF(BF41="",0,1)</f>
        <v>1</v>
      </c>
      <c r="BI41" s="1">
        <v>33</v>
      </c>
      <c r="BJ41">
        <f t="shared" ref="BJ41:BJ72" si="103">IF(BI41&gt;$BH$7,"",VLOOKUP(BI41,$BF$9:$BG$74,2))</f>
        <v>56</v>
      </c>
      <c r="BK41">
        <f t="shared" si="53"/>
        <v>1</v>
      </c>
      <c r="BY41" s="53" t="str">
        <f>IF($BU$19="","",$BU$19)</f>
        <v/>
      </c>
      <c r="CA41" s="105" t="str">
        <f>IF($BU$20="","",$BU$20)</f>
        <v/>
      </c>
      <c r="CC41" s="105" t="str">
        <f>IF($BU$21="","",$BU$21)</f>
        <v/>
      </c>
      <c r="CE41" s="54">
        <f>IF(BY41="",0,1)</f>
        <v>0</v>
      </c>
      <c r="CG41" s="54">
        <f>IF(CA41="",0,1)</f>
        <v>0</v>
      </c>
      <c r="CI41" s="54">
        <f>IF(CC41="",0,1)</f>
        <v>0</v>
      </c>
      <c r="CP41" s="6">
        <v>35</v>
      </c>
      <c r="CQ41" s="30" t="e">
        <f>IF(OR($A$3="f",$A$3="DM",$A$3="dd",$A$3="f1",$A$3="f2"),#REF!,IF(OR($A$3="g",$A$3="g1",$A$3="g2",$A$3="dh"),#REF!,""))</f>
        <v>#REF!</v>
      </c>
      <c r="CR41" s="30" t="e">
        <f>IF(OR($A$3="f",$A$3="DM",$A$3="dd",$A$3="f1",$A$3="f2"),#REF!,IF(OR($A$3="g",$A$3="g1",$A$3="g2",$A$3="dh"),#REF!,""))</f>
        <v>#REF!</v>
      </c>
      <c r="CS41" s="186" t="e">
        <f>IF(OR($A$3="f",$A$3="DM",$A$3="dd",$A$3="f1",$A$3="f2"),#REF!,IF(OR($A$3="g",$A$3="g1",$A$3="g2",$A$3="dh"),#REF!,""))</f>
        <v>#REF!</v>
      </c>
      <c r="CU41" s="6">
        <v>71</v>
      </c>
      <c r="CV41" s="30" t="e">
        <f>IF(OR($A$3="f",$A$3="dm",$A$3="dd",$A$3="f1",$A$3="f2"),#REF!,IF(OR($A$3="g",$A$3="g1",$A$3="g2",$A$3="dh"),#REF!,""))</f>
        <v>#REF!</v>
      </c>
      <c r="CW41" s="30" t="e">
        <f>IF(OR($A$3="f",$A$3="dm",$A$3="dd",$A$3="f1",$A$3="f2"),#REF!,IF(OR($A$3="g",$A$3="g1",$A$3="g2",$A$3="dh"),#REF!,""))</f>
        <v>#REF!</v>
      </c>
      <c r="CX41" s="186" t="e">
        <f>IF(OR($A$3="f",$A$3="dm",$A$3="dd",$A$3="f1",$A$3="f2"),#REF!,IF(OR($A$3="g",$A$3="g1",$A$3="g2",$A$3="dh"),#REF!,""))</f>
        <v>#REF!</v>
      </c>
      <c r="CZ41" s="6">
        <v>107</v>
      </c>
      <c r="DA41" s="30" t="e">
        <f>IF(OR($A$3="f",$A$3="dd",$A$3="dm",$A$3="f1",$A$3="f2"),#REF!,IF(OR($A$3="g",$A$3="g1",$A$3="g2",$A$3="dh"),#REF!,""))</f>
        <v>#REF!</v>
      </c>
      <c r="DB41" s="30" t="e">
        <f>IF(OR($A$3="f",$A$3="dd",$A$3="dm",$A$3="f1",$A$3="f2"),#REF!,IF(OR($A$3="g",$A$3="g1",$A$3="g2",$A$3="dh"),#REF!,""))</f>
        <v>#REF!</v>
      </c>
      <c r="DC41" s="189" t="e">
        <f>IF(OR($A$3="f",$A$3="dd",$A$3="dm",$A$3="f1",$A$3="f2"),#REF!,IF(OR($A$3="g",$A$3="g1",$A$3="g2",$A$3="dh"),#REF!,""))</f>
        <v>#REF!</v>
      </c>
      <c r="DE41" s="5">
        <v>35</v>
      </c>
      <c r="DF41" s="5" t="e">
        <f t="shared" si="36"/>
        <v>#REF!</v>
      </c>
      <c r="DG41" s="176"/>
      <c r="DH41" s="161" t="str">
        <f>IF($EL85="","",$EL85)</f>
        <v>SH.</v>
      </c>
      <c r="DI41" s="178"/>
      <c r="DJ41" s="161" t="str">
        <f>IF(ET$85="","",$ET85)</f>
        <v>SH.</v>
      </c>
      <c r="DK41" s="178"/>
      <c r="DL41" s="161" t="str">
        <f>IF($FB85="","",$FB85)</f>
        <v>HOT</v>
      </c>
      <c r="DP41" s="146"/>
      <c r="DQ41" s="146"/>
      <c r="DR41" s="5" t="str">
        <f t="shared" si="24"/>
        <v/>
      </c>
      <c r="DU41" s="146"/>
      <c r="DV41" s="146"/>
      <c r="DW41" s="5" t="str">
        <f t="shared" si="25"/>
        <v/>
      </c>
      <c r="DZ41" s="146"/>
      <c r="EA41" s="146"/>
      <c r="EB41" s="5" t="str">
        <f t="shared" si="28"/>
        <v/>
      </c>
      <c r="EF41" s="155"/>
      <c r="EG41" s="155"/>
      <c r="EH41" s="155"/>
      <c r="EI41" s="155"/>
      <c r="EJ41" s="155"/>
      <c r="EK41" s="155"/>
      <c r="EL41" s="155"/>
      <c r="EM41" s="155"/>
      <c r="EN41" s="155"/>
      <c r="EO41" s="155"/>
      <c r="EP41" s="155"/>
      <c r="EQ41" s="155"/>
      <c r="ER41" s="155"/>
      <c r="ES41" s="155"/>
      <c r="ET41" s="155"/>
      <c r="EU41" s="155"/>
      <c r="EV41" s="155"/>
      <c r="EW41" s="155"/>
      <c r="EX41" s="155"/>
      <c r="EY41" s="155"/>
      <c r="EZ41" s="155"/>
      <c r="FA41" s="155"/>
      <c r="FB41" s="155"/>
    </row>
    <row r="42" spans="1:162" ht="15.75" thickBot="1" x14ac:dyDescent="0.25">
      <c r="A42" s="113" t="str">
        <f>IF(A41="","",HLOOKUP(A41,$DP$119:$EP$123,5))</f>
        <v/>
      </c>
      <c r="B42" s="8">
        <v>36</v>
      </c>
      <c r="C42" s="81" t="s">
        <v>202</v>
      </c>
      <c r="D42" s="79" t="s">
        <v>202</v>
      </c>
      <c r="E42" s="22" t="s">
        <v>202</v>
      </c>
      <c r="F42" s="23" t="s">
        <v>202</v>
      </c>
      <c r="G42" s="136" t="s">
        <v>202</v>
      </c>
      <c r="H42" s="8">
        <v>72</v>
      </c>
      <c r="I42" s="81" t="s">
        <v>202</v>
      </c>
      <c r="J42" s="164" t="s">
        <v>202</v>
      </c>
      <c r="K42" s="22">
        <v>0</v>
      </c>
      <c r="L42" s="23" t="s">
        <v>202</v>
      </c>
      <c r="M42" s="136" t="s">
        <v>202</v>
      </c>
      <c r="N42" s="8">
        <v>108</v>
      </c>
      <c r="O42" s="81" t="s">
        <v>202</v>
      </c>
      <c r="P42" s="164" t="s">
        <v>202</v>
      </c>
      <c r="Q42" s="22">
        <v>0</v>
      </c>
      <c r="R42" s="23" t="s">
        <v>202</v>
      </c>
      <c r="S42" s="136" t="s">
        <v>202</v>
      </c>
      <c r="U42" s="1">
        <f t="shared" si="11"/>
        <v>0</v>
      </c>
      <c r="V42" s="1">
        <f t="shared" si="12"/>
        <v>0</v>
      </c>
      <c r="W42" s="1">
        <f t="shared" si="13"/>
        <v>0</v>
      </c>
      <c r="X42" s="37" t="str">
        <f t="shared" si="87"/>
        <v/>
      </c>
      <c r="Y42" s="169" t="str">
        <f t="shared" si="14"/>
        <v/>
      </c>
      <c r="Z42" s="170" t="str">
        <f>IF(AA42="","",RIGHT(AA42,3))</f>
        <v/>
      </c>
      <c r="AA42" s="171" t="str">
        <f>IF(Y42="","",VLOOKUP(Y42,$B$125:$C$292,2))</f>
        <v/>
      </c>
      <c r="AB42" s="172" t="str">
        <f>IF(AA42="","",RIGHT(AA42,3))</f>
        <v/>
      </c>
      <c r="AC42" s="173" t="str">
        <f>IF($EL86="","",$EL86)</f>
        <v/>
      </c>
      <c r="AE42" s="37" t="str">
        <f t="shared" si="88"/>
        <v/>
      </c>
      <c r="AF42" s="169" t="str">
        <f t="shared" si="15"/>
        <v/>
      </c>
      <c r="AG42" s="170" t="str">
        <f>IF(AH42="","",RIGHT(AH42,3))</f>
        <v/>
      </c>
      <c r="AH42" s="171" t="str">
        <f>IF(AF42="","",VLOOKUP(AF42,$B$125:$C$292,2))</f>
        <v/>
      </c>
      <c r="AI42" s="172" t="str">
        <f>IF(AH42="","",RIGHT(AH42,3))</f>
        <v/>
      </c>
      <c r="AJ42" s="173" t="str">
        <f>IF($ET86="","",BT$86)</f>
        <v/>
      </c>
      <c r="AL42" s="37" t="str">
        <f t="shared" si="89"/>
        <v/>
      </c>
      <c r="AM42" s="169" t="str">
        <f t="shared" si="16"/>
        <v/>
      </c>
      <c r="AN42" s="170" t="str">
        <f>IF(AO42="","",RIGHT(AO42,3))</f>
        <v/>
      </c>
      <c r="AO42" s="174" t="str">
        <f>IF(AM42="","",VLOOKUP(AM42,$B$125:$C$292,2))</f>
        <v/>
      </c>
      <c r="AP42" s="172" t="str">
        <f>IF(AO42="","",RIGHT(AO42,3))</f>
        <v/>
      </c>
      <c r="AQ42" s="173" t="str">
        <f>IF($FB86="","",$FB86)</f>
        <v>PRG</v>
      </c>
      <c r="AS42" s="1">
        <v>5</v>
      </c>
      <c r="AT42" s="1" t="str">
        <f>IF(OR(Y38="",Y42=""),"",IF(X38=5,Y38,IF(X39=5,Y39,IF(X40=5,Y40,IF(X41=5,Y41,Y42)))))</f>
        <v/>
      </c>
      <c r="AU42" s="1" t="str">
        <f>IF(OR(AF38="",AF42=""),"",IF(AE38=5,AF38,IF(AE39=5,AF39,IF(AE40=5,AF40,IF(AE41=5,AF41,AF42)))))</f>
        <v/>
      </c>
      <c r="AV42" s="1" t="str">
        <f>IF(OR(AM38="",AM42=""),"",IF(AL38=5,AM38,IF(AL39=5,AM39,IF(AL40=5,AM40,IF(AL41=5,AM41,AM42)))))</f>
        <v/>
      </c>
      <c r="AX42" s="62"/>
      <c r="AY42" s="52">
        <f>IF(AM24="","",AM24)</f>
        <v>51</v>
      </c>
      <c r="AZ42" s="131" t="str">
        <f t="shared" si="49"/>
        <v/>
      </c>
      <c r="BA42" s="131" t="str">
        <f t="shared" si="50"/>
        <v>Fragon</v>
      </c>
      <c r="BB42" s="131" t="str">
        <f t="shared" si="98"/>
        <v/>
      </c>
      <c r="BC42" s="131" t="str">
        <f t="shared" si="51"/>
        <v>Fragon</v>
      </c>
      <c r="BD42" s="69">
        <f t="shared" si="99"/>
        <v>51</v>
      </c>
      <c r="BE42" s="69">
        <f t="shared" si="52"/>
        <v>1</v>
      </c>
      <c r="BF42" s="1">
        <f t="shared" si="100"/>
        <v>23</v>
      </c>
      <c r="BG42" s="1">
        <f t="shared" si="101"/>
        <v>51</v>
      </c>
      <c r="BH42" s="1">
        <f t="shared" si="102"/>
        <v>1</v>
      </c>
      <c r="BI42" s="1">
        <v>34</v>
      </c>
      <c r="BJ42">
        <f t="shared" si="103"/>
        <v>56</v>
      </c>
      <c r="BK42">
        <f t="shared" si="53"/>
        <v>1</v>
      </c>
      <c r="BY42" s="54" t="str">
        <f>IF($BW$10="","",$BW$10)</f>
        <v/>
      </c>
      <c r="CA42" s="54" t="str">
        <f>IF($BW$11="","",$BW$11)</f>
        <v/>
      </c>
      <c r="CC42" s="54" t="str">
        <f>IF($BW$12="","",$BW$12)</f>
        <v/>
      </c>
      <c r="CE42" s="54"/>
      <c r="CG42" s="54"/>
      <c r="CI42" s="54"/>
      <c r="CP42" s="8">
        <v>36</v>
      </c>
      <c r="CQ42" s="31" t="e">
        <f>IF(OR($A$3="f",$A$3="DM",$A$3="dd",$A$3="f1",$A$3="f2"),#REF!,IF(OR($A$3="g",$A$3="g1",$A$3="g2",$A$3="dh"),#REF!,""))</f>
        <v>#REF!</v>
      </c>
      <c r="CR42" s="188" t="e">
        <f>IF(OR($A$3="f",$A$3="DM",$A$3="dd",$A$3="f1",$A$3="f2"),#REF!,IF(OR($A$3="g",$A$3="g1",$A$3="g2",$A$3="dh"),#REF!,""))</f>
        <v>#REF!</v>
      </c>
      <c r="CS42" s="187" t="e">
        <f>IF(OR($A$3="f",$A$3="DM",$A$3="dd",$A$3="f1",$A$3="f2"),#REF!,IF(OR($A$3="g",$A$3="g1",$A$3="g2",$A$3="dh"),#REF!,""))</f>
        <v>#REF!</v>
      </c>
      <c r="CU42" s="8">
        <v>72</v>
      </c>
      <c r="CV42" s="31" t="e">
        <f>IF(OR($A$3="f",$A$3="dm",$A$3="dd",$A$3="f1",$A$3="f2"),#REF!,IF(OR($A$3="g",$A$3="g1",$A$3="g2",$A$3="dh"),#REF!,""))</f>
        <v>#REF!</v>
      </c>
      <c r="CW42" s="31" t="e">
        <f>IF(OR($A$3="f",$A$3="dm",$A$3="dd",$A$3="f1",$A$3="f2"),#REF!,IF(OR($A$3="g",$A$3="g1",$A$3="g2",$A$3="dh"),#REF!,""))</f>
        <v>#REF!</v>
      </c>
      <c r="CX42" s="187" t="e">
        <f>IF(OR($A$3="f",$A$3="dm",$A$3="dd",$A$3="f1",$A$3="f2"),#REF!,IF(OR($A$3="g",$A$3="g1",$A$3="g2",$A$3="dh"),#REF!,""))</f>
        <v>#REF!</v>
      </c>
      <c r="CZ42" s="8">
        <v>108</v>
      </c>
      <c r="DA42" s="31" t="e">
        <f>IF(OR($A$3="f",$A$3="dd",$A$3="dm",$A$3="f1",$A$3="f2"),#REF!,IF(OR($A$3="g",$A$3="g1",$A$3="g2",$A$3="dh"),#REF!,""))</f>
        <v>#REF!</v>
      </c>
      <c r="DB42" s="31" t="e">
        <f>IF(OR($A$3="f",$A$3="dd",$A$3="dm",$A$3="f1",$A$3="f2"),#REF!,IF(OR($A$3="g",$A$3="g1",$A$3="g2",$A$3="dh"),#REF!,""))</f>
        <v>#REF!</v>
      </c>
      <c r="DC42" s="190" t="e">
        <f>IF(OR($A$3="f",$A$3="dd",$A$3="dm",$A$3="f1",$A$3="f2"),#REF!,IF(OR($A$3="g",$A$3="g1",$A$3="g2",$A$3="dh"),#REF!,""))</f>
        <v>#REF!</v>
      </c>
      <c r="DE42" s="138">
        <v>36</v>
      </c>
      <c r="DF42" s="138" t="e">
        <f t="shared" si="36"/>
        <v>#REF!</v>
      </c>
      <c r="DG42" s="181"/>
      <c r="DH42" s="173" t="str">
        <f>IF($EL86="","",$EL86)</f>
        <v/>
      </c>
      <c r="DI42" s="178"/>
      <c r="DJ42" s="173" t="str">
        <f>IF($ET86="","",ET$86)</f>
        <v/>
      </c>
      <c r="DK42" s="180"/>
      <c r="DL42" s="173" t="str">
        <f>IF($FB86="","",$FB86)</f>
        <v>PRG</v>
      </c>
      <c r="DP42" s="148" t="s">
        <v>113</v>
      </c>
      <c r="DQ42" s="146"/>
      <c r="DR42" s="5" t="str">
        <f t="shared" si="24"/>
        <v/>
      </c>
      <c r="DU42" s="148" t="s">
        <v>114</v>
      </c>
      <c r="DV42" s="146"/>
      <c r="DW42" s="5" t="str">
        <f t="shared" si="25"/>
        <v/>
      </c>
      <c r="DZ42" s="148" t="s">
        <v>115</v>
      </c>
      <c r="EA42" s="146"/>
      <c r="EB42" s="5" t="str">
        <f t="shared" si="28"/>
        <v/>
      </c>
      <c r="EF42" s="155"/>
      <c r="EG42" s="155"/>
      <c r="EH42" s="155"/>
      <c r="EI42" s="155"/>
      <c r="EJ42" s="155"/>
      <c r="EK42" s="155"/>
      <c r="EL42" s="155"/>
      <c r="EM42" s="155"/>
      <c r="EN42" s="155"/>
      <c r="EO42" s="155"/>
      <c r="EP42" s="155"/>
      <c r="EQ42" s="155"/>
      <c r="ER42" s="155"/>
      <c r="ES42" s="155"/>
      <c r="ET42" s="155"/>
      <c r="EU42" s="155"/>
      <c r="EV42" s="155"/>
      <c r="EW42" s="155"/>
      <c r="EX42" s="155"/>
      <c r="EY42" s="155"/>
      <c r="EZ42" s="155"/>
      <c r="FA42" s="155"/>
      <c r="FB42" s="155"/>
    </row>
    <row r="43" spans="1:162" ht="16.5" thickTop="1" thickBot="1" x14ac:dyDescent="0.25">
      <c r="U43" s="1">
        <f t="shared" ref="U43:U51" si="104">IF(C43="",0,1)</f>
        <v>0</v>
      </c>
      <c r="V43" s="1">
        <f t="shared" ref="V43:V51" si="105">IF(I43="",0,1)</f>
        <v>0</v>
      </c>
      <c r="W43" s="1">
        <f t="shared" ref="W43:W51" si="106">IF(O43="",0,1)</f>
        <v>0</v>
      </c>
      <c r="Y43" t="str">
        <f t="shared" si="14"/>
        <v/>
      </c>
      <c r="AC43" s="88"/>
      <c r="AF43" t="str">
        <f t="shared" si="15"/>
        <v/>
      </c>
      <c r="AJ43" s="88"/>
      <c r="AL43" s="156"/>
      <c r="AM43" t="str">
        <f t="shared" si="16"/>
        <v/>
      </c>
      <c r="AQ43" s="88"/>
      <c r="AX43" s="62"/>
      <c r="AY43" s="52">
        <f>IF(AM25="","",AM25)</f>
        <v>80</v>
      </c>
      <c r="AZ43" s="131" t="str">
        <f t="shared" si="49"/>
        <v/>
      </c>
      <c r="BA43" s="131" t="str">
        <f t="shared" si="50"/>
        <v/>
      </c>
      <c r="BB43" s="131" t="str">
        <f t="shared" si="98"/>
        <v>Silène</v>
      </c>
      <c r="BC43" s="131" t="str">
        <f t="shared" si="51"/>
        <v>Silène</v>
      </c>
      <c r="BD43" s="69">
        <f t="shared" si="99"/>
        <v>80</v>
      </c>
      <c r="BE43" s="69">
        <f t="shared" si="52"/>
        <v>1</v>
      </c>
      <c r="BF43" s="1">
        <f t="shared" si="100"/>
        <v>37</v>
      </c>
      <c r="BG43" s="1">
        <f t="shared" si="101"/>
        <v>80</v>
      </c>
      <c r="BH43" s="1">
        <f t="shared" si="102"/>
        <v>1</v>
      </c>
      <c r="BI43" s="1">
        <v>35</v>
      </c>
      <c r="BJ43">
        <f t="shared" si="103"/>
        <v>56</v>
      </c>
      <c r="BK43">
        <f t="shared" si="53"/>
        <v>1</v>
      </c>
      <c r="DD43" s="94"/>
      <c r="DE43" s="145">
        <v>37</v>
      </c>
      <c r="DF43" s="145" t="e">
        <f>IF(CX7="","",CX7)</f>
        <v>#REF!</v>
      </c>
      <c r="DG43" s="2"/>
      <c r="DH43" s="88"/>
      <c r="DI43" s="88"/>
      <c r="DJ43" s="88"/>
      <c r="DK43" s="88"/>
      <c r="DL43" s="88"/>
      <c r="DP43" s="5" t="str">
        <f t="shared" ref="DP43:DQ47" si="107">IF(AA45="","",AA45)</f>
        <v>Noms</v>
      </c>
      <c r="DQ43" s="5" t="str">
        <f t="shared" si="107"/>
        <v>Etab</v>
      </c>
      <c r="DR43" s="5" t="str">
        <f t="shared" si="24"/>
        <v/>
      </c>
      <c r="DU43" s="5" t="str">
        <f>IF(AF45="","",AF45)</f>
        <v>N°J</v>
      </c>
      <c r="DV43" s="5" t="str">
        <f>IF(AG45="","",AG45)</f>
        <v/>
      </c>
      <c r="DW43" s="5" t="str">
        <f t="shared" si="25"/>
        <v/>
      </c>
      <c r="DZ43" s="5" t="str">
        <f>IF(DJ44="","",DJ44)</f>
        <v/>
      </c>
      <c r="EA43" s="5" t="str">
        <f>IF(AL45="","",AL45)</f>
        <v/>
      </c>
      <c r="EB43" s="5" t="str">
        <f t="shared" si="28"/>
        <v/>
      </c>
      <c r="EF43" s="196" t="str">
        <f>DP20</f>
        <v>Poule 7</v>
      </c>
      <c r="EG43" s="197"/>
      <c r="EH43" s="197"/>
      <c r="EI43" s="197"/>
      <c r="EJ43" s="197"/>
      <c r="EK43" s="197"/>
      <c r="EL43" s="198"/>
      <c r="EM43" s="156"/>
      <c r="EN43" s="196" t="str">
        <f>DU20</f>
        <v>Poule 8</v>
      </c>
      <c r="EO43" s="197"/>
      <c r="EP43" s="197"/>
      <c r="EQ43" s="197"/>
      <c r="ER43" s="197"/>
      <c r="ES43" s="197"/>
      <c r="ET43" s="198"/>
      <c r="EU43" s="156"/>
      <c r="EV43" s="196" t="str">
        <f>DZ20</f>
        <v>Poule 9</v>
      </c>
      <c r="EW43" s="197"/>
      <c r="EX43" s="197"/>
      <c r="EY43" s="197"/>
      <c r="EZ43" s="197"/>
      <c r="FA43" s="197"/>
      <c r="FB43" s="198"/>
    </row>
    <row r="44" spans="1:162" ht="15.75" customHeight="1" thickTop="1" thickBot="1" x14ac:dyDescent="0.25">
      <c r="U44" s="1">
        <f t="shared" si="104"/>
        <v>0</v>
      </c>
      <c r="V44" s="1">
        <f t="shared" si="105"/>
        <v>0</v>
      </c>
      <c r="W44" s="1">
        <f t="shared" si="106"/>
        <v>0</v>
      </c>
      <c r="X44" s="1"/>
      <c r="Y44" s="106">
        <f t="shared" si="14"/>
        <v>16</v>
      </c>
      <c r="Z44" s="55"/>
      <c r="AA44" s="125" t="s">
        <v>103</v>
      </c>
      <c r="AB44" s="55"/>
      <c r="AC44" s="183"/>
      <c r="AF44" s="106">
        <f t="shared" si="15"/>
        <v>17</v>
      </c>
      <c r="AG44" s="55"/>
      <c r="AH44" s="125" t="s">
        <v>104</v>
      </c>
      <c r="AI44" s="55"/>
      <c r="AJ44" s="183"/>
      <c r="AL44" s="156"/>
      <c r="AM44" s="106">
        <f t="shared" si="16"/>
        <v>18</v>
      </c>
      <c r="AN44" s="55"/>
      <c r="AO44" s="125" t="s">
        <v>105</v>
      </c>
      <c r="AP44" s="55"/>
      <c r="AQ44" s="183"/>
      <c r="AS44" s="1"/>
      <c r="AT44" s="128" t="s">
        <v>107</v>
      </c>
      <c r="AU44" s="128" t="s">
        <v>108</v>
      </c>
      <c r="AV44" s="128" t="s">
        <v>109</v>
      </c>
      <c r="AX44" s="63"/>
      <c r="AY44" s="64">
        <f>IF(AM26="","",AM26)</f>
        <v>94</v>
      </c>
      <c r="AZ44" s="131" t="str">
        <f t="shared" si="49"/>
        <v/>
      </c>
      <c r="BA44" s="131" t="str">
        <f t="shared" si="50"/>
        <v/>
      </c>
      <c r="BB44" s="131" t="str">
        <f t="shared" si="98"/>
        <v>Dame-d'onze-heures</v>
      </c>
      <c r="BC44" s="131" t="str">
        <f t="shared" si="51"/>
        <v>Dame-d'onze-heures</v>
      </c>
      <c r="BD44" s="69">
        <f t="shared" si="99"/>
        <v>94</v>
      </c>
      <c r="BE44" s="69">
        <f t="shared" si="52"/>
        <v>1</v>
      </c>
      <c r="BF44" s="1">
        <f t="shared" si="100"/>
        <v>51</v>
      </c>
      <c r="BG44" s="1">
        <f t="shared" si="101"/>
        <v>94</v>
      </c>
      <c r="BH44" s="1">
        <f t="shared" si="102"/>
        <v>1</v>
      </c>
      <c r="BI44" s="1">
        <v>36</v>
      </c>
      <c r="BJ44">
        <f t="shared" si="103"/>
        <v>56</v>
      </c>
      <c r="BK44">
        <f t="shared" si="53"/>
        <v>1</v>
      </c>
      <c r="BY44" s="124">
        <v>16</v>
      </c>
      <c r="CA44" s="124">
        <v>17</v>
      </c>
      <c r="CC44" s="124">
        <v>18</v>
      </c>
      <c r="CE44" s="126"/>
      <c r="CG44" s="126"/>
      <c r="CI44" s="126"/>
      <c r="DE44" s="5">
        <v>38</v>
      </c>
      <c r="DF44" s="5" t="e">
        <f t="shared" ref="DF44:DF78" si="108">IF(CX8="","",CX8)</f>
        <v>#REF!</v>
      </c>
      <c r="DG44" s="182" t="s">
        <v>134</v>
      </c>
      <c r="DH44" s="183"/>
      <c r="DI44" s="184" t="s">
        <v>140</v>
      </c>
      <c r="DJ44" s="183"/>
      <c r="DK44" s="182" t="s">
        <v>145</v>
      </c>
      <c r="DL44" s="183"/>
      <c r="DO44" s="5" t="str">
        <f>IF(Y46="","",Y46)</f>
        <v/>
      </c>
      <c r="DP44" s="5" t="str">
        <f t="shared" si="107"/>
        <v/>
      </c>
      <c r="DQ44" s="5" t="str">
        <f t="shared" si="107"/>
        <v/>
      </c>
      <c r="DR44" s="5" t="str">
        <f t="shared" si="24"/>
        <v/>
      </c>
      <c r="DT44" s="5" t="str">
        <f>IF(AF46="","",AF46)</f>
        <v/>
      </c>
      <c r="DU44" s="5" t="str">
        <f>IF(AH46="","",AH46)</f>
        <v/>
      </c>
      <c r="DV44" s="5" t="str">
        <f>IF(AG46="","",AG46)</f>
        <v/>
      </c>
      <c r="DW44" s="5" t="str">
        <f t="shared" si="25"/>
        <v/>
      </c>
      <c r="DY44" s="5" t="str">
        <f t="shared" si="26"/>
        <v/>
      </c>
      <c r="DZ44" s="5" t="str">
        <f t="shared" ref="DZ44:EA47" si="109">IF(AO46="","",AO46)</f>
        <v/>
      </c>
      <c r="EA44" s="5" t="str">
        <f t="shared" si="109"/>
        <v/>
      </c>
      <c r="EB44" s="5" t="str">
        <f t="shared" si="28"/>
        <v/>
      </c>
      <c r="EE44">
        <v>1</v>
      </c>
      <c r="EF44" s="157" t="str">
        <f>IF($A$3="","",$A7)</f>
        <v>BEL</v>
      </c>
      <c r="EG44" s="42" t="str">
        <f>IF(DQ21="","",DQ21)</f>
        <v>SO.</v>
      </c>
      <c r="EH44" s="158">
        <f>IF(EJ44="","",RANK(EJ44,$EJ$44:$EJ$59,1))</f>
        <v>1</v>
      </c>
      <c r="EI44" s="41" t="str">
        <f>IF(OR(EF44=EG$44,EF44=EG$45,EF44=EG$46,EF44=EG$47,EF44=EG$48,EF44=EG$49,EF44=EG$50,EF44=EG$51,EF44=EG$52,EF44=EG$53,EF44=EG$54,EF44=EG$55,EF44=EG$56,EF44=EG$57,EF44=EG$58,EF44=EG$59),"",EF44)</f>
        <v>BEL</v>
      </c>
      <c r="EJ44" s="57">
        <f>IF(EI44="","",COUNTIF($EI$44:$EI$59,"&lt;="&amp;EI44))</f>
        <v>14</v>
      </c>
      <c r="EK44" s="41">
        <v>1</v>
      </c>
      <c r="EL44" s="41" t="str">
        <f>IF(EK44&gt;$EK$50,"",VLOOKUP(EK44,$EH$44:$EI$59,2))</f>
        <v>BEL</v>
      </c>
      <c r="EM44" s="155"/>
      <c r="EN44" s="157" t="str">
        <f>IF($A$3="","",$A7)</f>
        <v>BEL</v>
      </c>
      <c r="EO44" s="42" t="str">
        <f>IF(DV21="","",DV21)</f>
        <v>SO.</v>
      </c>
      <c r="EP44" s="158">
        <f>IF(ER44="","",RANK(ER44,$ER$44:$ER$59,1))</f>
        <v>1</v>
      </c>
      <c r="EQ44" s="41" t="str">
        <f>IF(OR(EN44=EO$44,EN44=EO$45,EN44=EO$46,EN44=EO$47,EN44=EO$48,EN44=EO$49,EN44=EO$50,EN44=EO$51,EN44=EO$52,EN44=EO$53,EN44=EO$54,EN44=EO$55,EN44=EO$56,EN44=EO$57,EN44=EO$58,EN44=EO$59),"",EN44)</f>
        <v>BEL</v>
      </c>
      <c r="ER44" s="57">
        <f>IF(EQ44="","",COUNTIF($EQ$44:$EQ$59,"&lt;="&amp;EQ44))</f>
        <v>14</v>
      </c>
      <c r="ES44" s="41">
        <v>1</v>
      </c>
      <c r="ET44" s="41" t="str">
        <f>IF(ES44&gt;$ES$50,"",VLOOKUP(ES44,$EP$44:$EQ$59,2))</f>
        <v>BEL</v>
      </c>
      <c r="EU44" s="155"/>
      <c r="EV44" s="157" t="str">
        <f>IF($A$3="","",$A7)</f>
        <v>BEL</v>
      </c>
      <c r="EW44" s="42" t="str">
        <f>IF(EA21="","",EA21)</f>
        <v>BEL</v>
      </c>
      <c r="EX44" s="158" t="str">
        <f>IF(EZ44="","",RANK(EZ44,$EZ$44:$EZ$59,1))</f>
        <v/>
      </c>
      <c r="EY44" s="41" t="str">
        <f>IF(OR(EV44=EW$44,EV44=EW$45,EV44=EW$46,EV44=EW$47,EV44=EW$48,EV44=EW$49,EV44=EW$50,EV44=EW$51,EV44=EW$52,EV44=EW$53,EV44=EW$54,EV44=EW$55,EV44=EW$56,EV44=EW$57,EV44=EW$58,EV44=EW$59),"",EV44)</f>
        <v/>
      </c>
      <c r="EZ44" s="57" t="str">
        <f>IF(EY44="","",COUNTIF($EY$44:$EY$59,"&lt;="&amp;EY44))</f>
        <v/>
      </c>
      <c r="FA44" s="41">
        <f t="shared" ref="FA44:FA48" si="110">EK44</f>
        <v>1</v>
      </c>
      <c r="FB44" s="41" t="str">
        <f>IF(FA44&gt;$FA$50,"",VLOOKUP(FA44,$EX$44:$EY$59,2))</f>
        <v>CAU</v>
      </c>
    </row>
    <row r="45" spans="1:162" ht="15.75" customHeight="1" x14ac:dyDescent="0.2">
      <c r="U45" s="1">
        <f t="shared" si="104"/>
        <v>0</v>
      </c>
      <c r="V45" s="1">
        <f t="shared" si="105"/>
        <v>0</v>
      </c>
      <c r="W45" s="1">
        <f t="shared" si="106"/>
        <v>0</v>
      </c>
      <c r="X45" s="1"/>
      <c r="Y45" s="40" t="str">
        <f t="shared" si="14"/>
        <v>N°J</v>
      </c>
      <c r="Z45" s="73"/>
      <c r="AA45" s="41" t="s">
        <v>20</v>
      </c>
      <c r="AB45" s="42" t="s">
        <v>7</v>
      </c>
      <c r="AC45" s="141" t="s">
        <v>21</v>
      </c>
      <c r="AF45" s="40" t="str">
        <f t="shared" si="15"/>
        <v>N°J</v>
      </c>
      <c r="AG45" s="73"/>
      <c r="AH45" s="41" t="s">
        <v>20</v>
      </c>
      <c r="AI45" s="42" t="s">
        <v>7</v>
      </c>
      <c r="AJ45" s="141" t="s">
        <v>21</v>
      </c>
      <c r="AL45" s="156"/>
      <c r="AM45" s="40" t="str">
        <f t="shared" si="16"/>
        <v>N°J</v>
      </c>
      <c r="AN45" s="73"/>
      <c r="AO45" s="41" t="s">
        <v>20</v>
      </c>
      <c r="AP45" s="42" t="s">
        <v>7</v>
      </c>
      <c r="AQ45" s="141" t="s">
        <v>21</v>
      </c>
      <c r="AS45" s="1"/>
      <c r="AX45" s="66">
        <v>10</v>
      </c>
      <c r="AY45" s="61">
        <f>IF(Y30="","",Y30)</f>
        <v>38</v>
      </c>
      <c r="AZ45" s="131" t="str">
        <f t="shared" si="49"/>
        <v/>
      </c>
      <c r="BA45" s="131" t="str">
        <f t="shared" si="50"/>
        <v>Brachychiton acerifolius</v>
      </c>
      <c r="BB45" s="131" t="str">
        <f t="shared" si="98"/>
        <v/>
      </c>
      <c r="BC45" s="131" t="str">
        <f t="shared" si="51"/>
        <v>Brachychiton acerifolius</v>
      </c>
      <c r="BD45" s="69">
        <f t="shared" si="99"/>
        <v>38</v>
      </c>
      <c r="BE45" s="69">
        <f t="shared" si="52"/>
        <v>1</v>
      </c>
      <c r="BF45" s="1">
        <f t="shared" si="100"/>
        <v>10</v>
      </c>
      <c r="BG45" s="1">
        <f t="shared" si="101"/>
        <v>38</v>
      </c>
      <c r="BH45" s="1">
        <f t="shared" si="102"/>
        <v>1</v>
      </c>
      <c r="BI45" s="1">
        <v>37</v>
      </c>
      <c r="BJ45">
        <f t="shared" si="103"/>
        <v>56</v>
      </c>
      <c r="BK45">
        <f t="shared" si="53"/>
        <v>1</v>
      </c>
      <c r="BY45" s="40" t="s">
        <v>37</v>
      </c>
      <c r="CA45" s="40" t="s">
        <v>37</v>
      </c>
      <c r="CC45" s="40" t="s">
        <v>37</v>
      </c>
      <c r="CE45" s="129">
        <f>SUM(CE46:CE49)</f>
        <v>0</v>
      </c>
      <c r="CG45" s="129">
        <f>SUM(CG46:CG49)</f>
        <v>0</v>
      </c>
      <c r="CI45" s="129">
        <f>SUM(CI46:CI49)</f>
        <v>0</v>
      </c>
      <c r="DE45" s="5">
        <v>39</v>
      </c>
      <c r="DF45" s="5" t="e">
        <f t="shared" si="108"/>
        <v>#REF!</v>
      </c>
      <c r="DG45" s="179"/>
      <c r="DH45" s="141" t="s">
        <v>21</v>
      </c>
      <c r="DI45" s="177"/>
      <c r="DJ45" s="141" t="s">
        <v>21</v>
      </c>
      <c r="DK45" s="177"/>
      <c r="DL45" s="141" t="s">
        <v>21</v>
      </c>
      <c r="DO45" s="5" t="str">
        <f>IF(Y47="","",Y47)</f>
        <v/>
      </c>
      <c r="DP45" s="5" t="str">
        <f t="shared" si="107"/>
        <v/>
      </c>
      <c r="DQ45" s="5" t="str">
        <f t="shared" si="107"/>
        <v/>
      </c>
      <c r="DR45" s="5" t="str">
        <f t="shared" si="24"/>
        <v/>
      </c>
      <c r="DT45" s="5" t="str">
        <f>IF(AF47="","",AF47)</f>
        <v/>
      </c>
      <c r="DU45" s="5" t="str">
        <f>IF(AH47="","",AH47)</f>
        <v/>
      </c>
      <c r="DV45" s="5" t="str">
        <f>IF(AG47="","",AG47)</f>
        <v/>
      </c>
      <c r="DW45" s="5" t="str">
        <f t="shared" si="25"/>
        <v/>
      </c>
      <c r="DY45" s="5" t="str">
        <f t="shared" si="26"/>
        <v/>
      </c>
      <c r="DZ45" s="5" t="str">
        <f t="shared" si="109"/>
        <v/>
      </c>
      <c r="EA45" s="5" t="str">
        <f t="shared" si="109"/>
        <v/>
      </c>
      <c r="EB45" s="5" t="str">
        <f t="shared" si="28"/>
        <v/>
      </c>
      <c r="EE45">
        <v>2</v>
      </c>
      <c r="EF45" s="159" t="str">
        <f>IF($A$3="","",$A9)</f>
        <v>CAU</v>
      </c>
      <c r="EG45" s="38" t="str">
        <f>IF(DQ22="","",DQ22)</f>
        <v>PRG</v>
      </c>
      <c r="EH45" s="115">
        <f t="shared" ref="EH45:EH59" si="111">IF(EJ45="","",RANK(EJ45,$EJ$44:$EJ$59,1))</f>
        <v>2</v>
      </c>
      <c r="EI45" s="41" t="str">
        <f t="shared" ref="EI45:EI59" si="112">IF(OR(EF45=EG$44,EF45=EG$45,EF45=EG$46,EF45=EG$47,EF45=EG$48,EF45=EG$49,EF45=EG$50,EF45=EG$51,EF45=EG$52,EF45=EG$53,EF45=EG$54,EF45=EG$55,EF45=EG$56,EF45=EG$57,EF45=EG$58,EF45=EG$59),"",EF45)</f>
        <v>CAU</v>
      </c>
      <c r="EJ45" s="57">
        <f t="shared" ref="EJ45:EJ59" si="113">IF(EI45="","",COUNTIF($EI$44:$EI$59,"&lt;="&amp;EI45))</f>
        <v>15</v>
      </c>
      <c r="EK45" s="110">
        <v>2</v>
      </c>
      <c r="EL45" s="41" t="str">
        <f t="shared" ref="EL45:EL48" si="114">IF(EK45&gt;$EK$50,"",VLOOKUP(EK45,$EH$44:$EI$59,2))</f>
        <v>CAU</v>
      </c>
      <c r="EM45" s="155"/>
      <c r="EN45" s="159" t="str">
        <f>IF($A$3="","",$A9)</f>
        <v>CAU</v>
      </c>
      <c r="EO45" s="38" t="str">
        <f>IF(DV22="","",DV22)</f>
        <v>PRG</v>
      </c>
      <c r="EP45" s="115">
        <f t="shared" ref="EP45:EP59" si="115">IF(ER45="","",RANK(ER45,$ER$44:$ER$59,1))</f>
        <v>2</v>
      </c>
      <c r="EQ45" s="41" t="str">
        <f t="shared" ref="EQ45:EQ59" si="116">IF(OR(EN45=EO$44,EN45=EO$45,EN45=EO$46,EN45=EO$47,EN45=EO$48,EN45=EO$49,EN45=EO$50,EN45=EO$51,EN45=EO$52,EN45=EO$53,EN45=EO$54,EN45=EO$55,EN45=EO$56,EN45=EO$57,EN45=EO$58,EN45=EO$59),"",EN45)</f>
        <v>CAU</v>
      </c>
      <c r="ER45" s="57">
        <f t="shared" ref="ER45:ER59" si="117">IF(EQ45="","",COUNTIF($EQ$44:$EQ$59,"&lt;="&amp;EQ45))</f>
        <v>15</v>
      </c>
      <c r="ES45" s="110">
        <v>2</v>
      </c>
      <c r="ET45" s="41" t="str">
        <f t="shared" ref="ET45:ET48" si="118">IF(ES45&gt;$ES$50,"",VLOOKUP(ES45,$EP$44:$EQ$59,2))</f>
        <v>CAU</v>
      </c>
      <c r="EU45" s="155"/>
      <c r="EV45" s="159" t="str">
        <f>IF($A$3="","",$A9)</f>
        <v>CAU</v>
      </c>
      <c r="EW45" s="38" t="str">
        <f>IF(EA22="","",EA22)</f>
        <v>SH.</v>
      </c>
      <c r="EX45" s="115">
        <f t="shared" ref="EX45:EX59" si="119">IF(EZ45="","",RANK(EZ45,$EZ$44:$EZ$59,1))</f>
        <v>1</v>
      </c>
      <c r="EY45" s="41" t="str">
        <f t="shared" ref="EY45:EY59" si="120">IF(OR(EV45=EW$44,EV45=EW$45,EV45=EW$46,EV45=EW$47,EV45=EW$48,EV45=EW$49,EV45=EW$50,EV45=EW$51,EV45=EW$52,EV45=EW$53,EV45=EW$54,EV45=EW$55,EV45=EW$56,EV45=EW$57,EV45=EW$58,EV45=EW$59),"",EV45)</f>
        <v>CAU</v>
      </c>
      <c r="EZ45" s="57">
        <f t="shared" ref="EZ45:EZ59" si="121">IF(EY45="","",COUNTIF($EY$44:$EY$59,"&lt;="&amp;EY45))</f>
        <v>13</v>
      </c>
      <c r="FA45" s="110">
        <f t="shared" si="110"/>
        <v>2</v>
      </c>
      <c r="FB45" s="41" t="str">
        <f t="shared" ref="FB45:FB48" si="122">IF(FA45&gt;$FA$50,"",VLOOKUP(FA45,$EX$44:$EY$59,2))</f>
        <v>HOT</v>
      </c>
    </row>
    <row r="46" spans="1:162" ht="15.75" customHeight="1" x14ac:dyDescent="0.2">
      <c r="U46" s="1">
        <f t="shared" si="104"/>
        <v>0</v>
      </c>
      <c r="V46" s="1">
        <f t="shared" si="105"/>
        <v>0</v>
      </c>
      <c r="W46" s="1">
        <f t="shared" si="106"/>
        <v>0</v>
      </c>
      <c r="X46" s="37" t="str">
        <f>IF(OR(LEN(AC46)&gt;1,AC46=""),"",AC46)</f>
        <v/>
      </c>
      <c r="Y46" s="53" t="str">
        <f t="shared" si="14"/>
        <v/>
      </c>
      <c r="Z46" s="74" t="str">
        <f>IF(AA46="","",RIGHT(AA46,3))</f>
        <v/>
      </c>
      <c r="AA46" s="44" t="str">
        <f>IF(Y46="","",VLOOKUP(Y46,$B$125:$C$292,2))</f>
        <v/>
      </c>
      <c r="AB46" s="38" t="str">
        <f>IF(AA46="","",RIGHT(AA46,3))</f>
        <v/>
      </c>
      <c r="AC46" s="160" t="str">
        <f>IF($EL101="","",$EL101)</f>
        <v>BEL</v>
      </c>
      <c r="AE46" s="37" t="str">
        <f>IF(OR(LEN(AJ46)&gt;1,AJ46=""),"",AJ46)</f>
        <v/>
      </c>
      <c r="AF46" s="53" t="str">
        <f t="shared" si="15"/>
        <v/>
      </c>
      <c r="AG46" s="74" t="str">
        <f>IF(AH46="","",RIGHT(AH46,3))</f>
        <v/>
      </c>
      <c r="AH46" s="44" t="str">
        <f>IF(AF46="","",VLOOKUP(AF46,$B$125:$C$292,2))</f>
        <v/>
      </c>
      <c r="AI46" s="38" t="str">
        <f>IF(AH46="","",RIGHT(AH46,3))</f>
        <v/>
      </c>
      <c r="AJ46" s="160" t="str">
        <f>IF($ET101="","",$ET101)</f>
        <v>BEL</v>
      </c>
      <c r="AL46" s="37" t="str">
        <f>IF(OR(LEN(AQ46)&gt;1,AQ46=""),"",AQ46)</f>
        <v/>
      </c>
      <c r="AM46" s="53" t="str">
        <f t="shared" si="16"/>
        <v/>
      </c>
      <c r="AN46" s="74" t="str">
        <f>IF(AO46="","",RIGHT(AO46,3))</f>
        <v/>
      </c>
      <c r="AO46" s="44" t="str">
        <f>IF(AM46="","",VLOOKUP(AM46,$B$125:$C$292,2))</f>
        <v/>
      </c>
      <c r="AP46" s="38" t="str">
        <f>IF(AO46="","",RIGHT(AO46,3))</f>
        <v/>
      </c>
      <c r="AQ46" s="160" t="str">
        <f>IF($FB101="","",$FB101)</f>
        <v>BEL</v>
      </c>
      <c r="AR46">
        <f>IF(X46="",0,1)</f>
        <v>0</v>
      </c>
      <c r="AS46" s="1">
        <v>1</v>
      </c>
      <c r="AT46" s="1" t="str">
        <f>IF(Y46="","",IF(X46=1,Y46,IF(X47=1,Y47,IF(X48=1,Y48,IF(X49=1,Y49,Y50)))))</f>
        <v/>
      </c>
      <c r="AU46" s="1" t="str">
        <f>IF(AF46="","",IF(AE46=1,AF46,IF(AE47=1,AF47,IF(AE48=1,AF48,IF(AE49=1,AF49,AF50)))))</f>
        <v/>
      </c>
      <c r="AV46" s="1" t="str">
        <f>IF(AM46="","",IF(AL46=1,AM46,IF(AL47=1,AM47,IF(AL48=1,AM48,IF(AL49=1,AM49,AM50)))))</f>
        <v/>
      </c>
      <c r="AX46" s="62"/>
      <c r="AY46" s="52">
        <f>IF(Y31="","",Y31)</f>
        <v>52</v>
      </c>
      <c r="AZ46" s="131" t="str">
        <f t="shared" si="49"/>
        <v/>
      </c>
      <c r="BA46" s="131" t="str">
        <f t="shared" si="50"/>
        <v>Bougainvillier</v>
      </c>
      <c r="BB46" s="131" t="str">
        <f t="shared" si="98"/>
        <v/>
      </c>
      <c r="BC46" s="131" t="str">
        <f t="shared" si="51"/>
        <v>Bougainvillier</v>
      </c>
      <c r="BD46" s="69">
        <f t="shared" si="99"/>
        <v>52</v>
      </c>
      <c r="BE46" s="69">
        <f t="shared" si="52"/>
        <v>1</v>
      </c>
      <c r="BF46" s="1">
        <f t="shared" si="100"/>
        <v>24</v>
      </c>
      <c r="BG46" s="1">
        <f t="shared" si="101"/>
        <v>52</v>
      </c>
      <c r="BH46" s="1">
        <f t="shared" si="102"/>
        <v>1</v>
      </c>
      <c r="BI46" s="1">
        <v>38</v>
      </c>
      <c r="BJ46">
        <f t="shared" si="103"/>
        <v>56</v>
      </c>
      <c r="BK46">
        <f t="shared" si="53"/>
        <v>1</v>
      </c>
      <c r="BY46" s="53" t="str">
        <f>IF($BX$22="","",$BX$22)</f>
        <v/>
      </c>
      <c r="CA46" s="53" t="str">
        <f>IF($BX$23="","",$BX$23)</f>
        <v/>
      </c>
      <c r="CC46" s="53" t="str">
        <f>IF($BX$24="","",$BX$24)</f>
        <v/>
      </c>
      <c r="CE46" s="53">
        <f>IF(BY46="",0,1)</f>
        <v>0</v>
      </c>
      <c r="CG46" s="53">
        <f>IF(CA46="",0,1)</f>
        <v>0</v>
      </c>
      <c r="CI46" s="53">
        <f>IF(CC46="",0,1)</f>
        <v>0</v>
      </c>
      <c r="DE46" s="5">
        <v>40</v>
      </c>
      <c r="DF46" s="5" t="e">
        <f t="shared" si="108"/>
        <v>#REF!</v>
      </c>
      <c r="DG46" s="176"/>
      <c r="DH46" s="160" t="str">
        <f>IF($EL101="","",$EL101)</f>
        <v>BEL</v>
      </c>
      <c r="DI46" s="178"/>
      <c r="DJ46" s="160" t="str">
        <f>IF($ET101="","",$ET101)</f>
        <v>BEL</v>
      </c>
      <c r="DK46" s="178"/>
      <c r="DL46" s="160" t="str">
        <f>IF($FB101="","",$FB101)</f>
        <v>BEL</v>
      </c>
      <c r="DO46" s="5" t="str">
        <f>IF(Y48="","",Y48)</f>
        <v/>
      </c>
      <c r="DP46" s="5" t="str">
        <f t="shared" si="107"/>
        <v/>
      </c>
      <c r="DQ46" s="5" t="str">
        <f t="shared" si="107"/>
        <v/>
      </c>
      <c r="DR46" s="5" t="str">
        <f t="shared" si="24"/>
        <v/>
      </c>
      <c r="DT46" s="5" t="str">
        <f>IF(AF48="","",AF48)</f>
        <v/>
      </c>
      <c r="DU46" s="5" t="str">
        <f>IF(AH48="","",AH48)</f>
        <v/>
      </c>
      <c r="DV46" s="5" t="str">
        <f>IF(AG48="","",AG48)</f>
        <v/>
      </c>
      <c r="DW46" s="5" t="str">
        <f t="shared" si="25"/>
        <v/>
      </c>
      <c r="DY46" s="5" t="str">
        <f t="shared" si="26"/>
        <v/>
      </c>
      <c r="DZ46" s="5" t="str">
        <f t="shared" si="109"/>
        <v/>
      </c>
      <c r="EA46" s="5" t="str">
        <f t="shared" si="109"/>
        <v/>
      </c>
      <c r="EB46" s="5" t="str">
        <f t="shared" si="28"/>
        <v/>
      </c>
      <c r="EE46" s="156">
        <v>3</v>
      </c>
      <c r="EF46" s="159" t="str">
        <f>IF($A$3="","",$A11)</f>
        <v>FER</v>
      </c>
      <c r="EG46" s="38" t="str">
        <f>IF(DQ23="","",DQ23)</f>
        <v>FER</v>
      </c>
      <c r="EH46" s="115" t="str">
        <f t="shared" si="111"/>
        <v/>
      </c>
      <c r="EI46" s="41" t="str">
        <f t="shared" si="112"/>
        <v/>
      </c>
      <c r="EJ46" s="57" t="str">
        <f t="shared" si="113"/>
        <v/>
      </c>
      <c r="EK46" s="110">
        <v>3</v>
      </c>
      <c r="EL46" s="41" t="str">
        <f t="shared" si="114"/>
        <v>HOT</v>
      </c>
      <c r="EM46" s="155"/>
      <c r="EN46" s="159" t="str">
        <f>IF($A$3="","",$A11)</f>
        <v>FER</v>
      </c>
      <c r="EO46" s="38" t="str">
        <f>IF(DV23="","",DV23)</f>
        <v>FER</v>
      </c>
      <c r="EP46" s="115" t="str">
        <f t="shared" si="115"/>
        <v/>
      </c>
      <c r="EQ46" s="41" t="str">
        <f t="shared" si="116"/>
        <v/>
      </c>
      <c r="ER46" s="57" t="str">
        <f t="shared" si="117"/>
        <v/>
      </c>
      <c r="ES46" s="110">
        <v>3</v>
      </c>
      <c r="ET46" s="41" t="str">
        <f t="shared" si="118"/>
        <v>HOT</v>
      </c>
      <c r="EU46" s="155"/>
      <c r="EV46" s="159" t="str">
        <f>IF($A$3="","",$A11)</f>
        <v>FER</v>
      </c>
      <c r="EW46" s="38" t="str">
        <f>IF(EA23="","",EA23)</f>
        <v>FER</v>
      </c>
      <c r="EX46" s="115" t="str">
        <f t="shared" si="119"/>
        <v/>
      </c>
      <c r="EY46" s="41" t="str">
        <f t="shared" si="120"/>
        <v/>
      </c>
      <c r="EZ46" s="57" t="str">
        <f t="shared" si="121"/>
        <v/>
      </c>
      <c r="FA46" s="110">
        <f t="shared" si="110"/>
        <v>3</v>
      </c>
      <c r="FB46" s="41" t="str">
        <f t="shared" si="122"/>
        <v>PRG</v>
      </c>
    </row>
    <row r="47" spans="1:162" ht="15.75" customHeight="1" x14ac:dyDescent="0.2">
      <c r="U47" s="1">
        <f t="shared" si="104"/>
        <v>0</v>
      </c>
      <c r="V47" s="1">
        <f t="shared" si="105"/>
        <v>0</v>
      </c>
      <c r="W47" s="1">
        <f t="shared" si="106"/>
        <v>0</v>
      </c>
      <c r="X47" s="37" t="str">
        <f t="shared" ref="X47:X50" si="123">IF(OR(LEN(AC47)&gt;1,AC47=""),"",AC47)</f>
        <v/>
      </c>
      <c r="Y47" s="53" t="str">
        <f t="shared" si="14"/>
        <v/>
      </c>
      <c r="Z47" s="74" t="str">
        <f>IF(AA47="","",RIGHT(AA47,3))</f>
        <v/>
      </c>
      <c r="AA47" s="44" t="str">
        <f>IF(Y47="","",VLOOKUP(Y47,$B$125:$C$292,2))</f>
        <v/>
      </c>
      <c r="AB47" s="38" t="str">
        <f>IF(AA47="","",RIGHT(AA47,3))</f>
        <v/>
      </c>
      <c r="AC47" s="160" t="str">
        <f>IF($EL102="","",$EL102)</f>
        <v>CAU</v>
      </c>
      <c r="AE47" s="37" t="str">
        <f t="shared" ref="AE47:AE50" si="124">IF(OR(LEN(AJ47)&gt;1,AJ47=""),"",AJ47)</f>
        <v/>
      </c>
      <c r="AF47" s="53" t="str">
        <f t="shared" si="15"/>
        <v/>
      </c>
      <c r="AG47" s="74" t="str">
        <f>IF(AH47="","",RIGHT(AH47,3))</f>
        <v/>
      </c>
      <c r="AH47" s="44" t="str">
        <f>IF(AF47="","",VLOOKUP(AF47,$B$125:$C$292,2))</f>
        <v/>
      </c>
      <c r="AI47" s="38" t="str">
        <f>IF(AH47="","",RIGHT(AH47,3))</f>
        <v/>
      </c>
      <c r="AJ47" s="160" t="str">
        <f>IF($ET102="","",$ET102)</f>
        <v>CAU</v>
      </c>
      <c r="AL47" s="37" t="str">
        <f t="shared" ref="AL47:AL50" si="125">IF(OR(LEN(AQ47)&gt;1,AQ47=""),"",AQ47)</f>
        <v/>
      </c>
      <c r="AM47" s="53" t="str">
        <f t="shared" si="16"/>
        <v/>
      </c>
      <c r="AN47" s="74" t="str">
        <f>IF(AO47="","",RIGHT(AO47,3))</f>
        <v/>
      </c>
      <c r="AO47" s="44" t="str">
        <f>IF(AM47="","",VLOOKUP(AM47,$B$125:$C$292,2))</f>
        <v/>
      </c>
      <c r="AP47" s="38" t="str">
        <f>IF(AO47="","",RIGHT(AO47,3))</f>
        <v/>
      </c>
      <c r="AQ47" s="160" t="str">
        <f>IF($FB102="","",$FB102)</f>
        <v>CAU</v>
      </c>
      <c r="AR47">
        <f>IF(AE46="",0,1)</f>
        <v>0</v>
      </c>
      <c r="AS47" s="1">
        <v>2</v>
      </c>
      <c r="AT47" s="1" t="str">
        <f>IF(X46="","",IF(X46=2,Y46,IF(X47=2,Y47,IF(X48=2,Y48,IF(X49=2,Y49,Y50)))))</f>
        <v/>
      </c>
      <c r="AU47" s="1" t="str">
        <f>IF(AE46="","",IF(AE46=2,AF46,IF(AE47=2,AF47,IF(AE48=2,AF48,IF(AE49=2,AF49,AF50)))))</f>
        <v/>
      </c>
      <c r="AV47" s="1" t="str">
        <f>IF(AL46="","",IF(AL46=2,AM46,IF(AL47=2,AM47,IF(AL48=2,AM48,IF(AL49=2,AM49,AM50)))))</f>
        <v/>
      </c>
      <c r="AX47" s="62"/>
      <c r="AY47" s="52">
        <f>IF(Y32="","",Y32)</f>
        <v>81</v>
      </c>
      <c r="AZ47" s="131" t="str">
        <f t="shared" si="49"/>
        <v/>
      </c>
      <c r="BA47" s="131" t="str">
        <f t="shared" si="50"/>
        <v/>
      </c>
      <c r="BB47" s="131" t="str">
        <f t="shared" si="98"/>
        <v>Amandier</v>
      </c>
      <c r="BC47" s="131" t="str">
        <f t="shared" si="51"/>
        <v>Amandier</v>
      </c>
      <c r="BD47" s="69">
        <f t="shared" si="99"/>
        <v>81</v>
      </c>
      <c r="BE47" s="69">
        <f t="shared" si="52"/>
        <v>1</v>
      </c>
      <c r="BF47" s="1">
        <f t="shared" si="100"/>
        <v>38</v>
      </c>
      <c r="BG47" s="1">
        <f t="shared" si="101"/>
        <v>81</v>
      </c>
      <c r="BH47" s="1">
        <f t="shared" si="102"/>
        <v>1</v>
      </c>
      <c r="BI47" s="1">
        <v>39</v>
      </c>
      <c r="BJ47">
        <f t="shared" si="103"/>
        <v>56</v>
      </c>
      <c r="BK47">
        <f t="shared" si="53"/>
        <v>1</v>
      </c>
      <c r="BY47" s="53" t="str">
        <f>IF($BQ$22="","",$BQ$22)</f>
        <v/>
      </c>
      <c r="CA47" s="53" t="str">
        <f>IF($BQ$23="","",$BQ$23)</f>
        <v/>
      </c>
      <c r="CC47" s="53" t="str">
        <f>IF($BQ$24="","",$BQ$24)</f>
        <v/>
      </c>
      <c r="CE47" s="53">
        <f>IF(BY47="",0,1)</f>
        <v>0</v>
      </c>
      <c r="CG47" s="53">
        <f>IF(CA47="",0,1)</f>
        <v>0</v>
      </c>
      <c r="CI47" s="53">
        <f>IF(CC47="",0,1)</f>
        <v>0</v>
      </c>
      <c r="DE47" s="5">
        <v>41</v>
      </c>
      <c r="DF47" s="5" t="e">
        <f t="shared" si="108"/>
        <v>#REF!</v>
      </c>
      <c r="DG47" s="176"/>
      <c r="DH47" s="160" t="str">
        <f>IF($EL102="","",$EL102)</f>
        <v>CAU</v>
      </c>
      <c r="DI47" s="178"/>
      <c r="DJ47" s="160" t="str">
        <f>IF($ET102="","",$ET102)</f>
        <v>CAU</v>
      </c>
      <c r="DK47" s="178"/>
      <c r="DL47" s="160" t="str">
        <f>IF($FB102="","",$FB102)</f>
        <v>CAU</v>
      </c>
      <c r="DO47" s="5" t="str">
        <f>IF(Y49="","",Y49)</f>
        <v/>
      </c>
      <c r="DP47" s="5" t="str">
        <f t="shared" si="107"/>
        <v/>
      </c>
      <c r="DQ47" s="5" t="str">
        <f t="shared" si="107"/>
        <v/>
      </c>
      <c r="DR47" s="5" t="str">
        <f t="shared" si="24"/>
        <v/>
      </c>
      <c r="DT47" s="5" t="str">
        <f>IF(AF49="","",AF49)</f>
        <v/>
      </c>
      <c r="DU47" s="5" t="str">
        <f>IF(AH49="","",AH49)</f>
        <v/>
      </c>
      <c r="DV47" s="5" t="str">
        <f>IF(AG49="","",AG49)</f>
        <v/>
      </c>
      <c r="DW47" s="5" t="str">
        <f t="shared" si="25"/>
        <v/>
      </c>
      <c r="DY47" s="5" t="str">
        <f t="shared" si="26"/>
        <v/>
      </c>
      <c r="DZ47" s="5" t="str">
        <f t="shared" si="109"/>
        <v/>
      </c>
      <c r="EA47" s="5" t="str">
        <f t="shared" si="109"/>
        <v/>
      </c>
      <c r="EB47" s="5" t="str">
        <f t="shared" si="28"/>
        <v/>
      </c>
      <c r="EE47" s="156">
        <v>4</v>
      </c>
      <c r="EF47" s="159" t="str">
        <f>IF($A$3="","",$A13)</f>
        <v>HOT</v>
      </c>
      <c r="EG47" s="38" t="str">
        <f>IF(DQ24="","",DQ24)</f>
        <v>SH.</v>
      </c>
      <c r="EH47" s="115">
        <f t="shared" si="111"/>
        <v>3</v>
      </c>
      <c r="EI47" s="41" t="str">
        <f t="shared" si="112"/>
        <v>HOT</v>
      </c>
      <c r="EJ47" s="57">
        <f t="shared" si="113"/>
        <v>16</v>
      </c>
      <c r="EK47" s="110">
        <v>4</v>
      </c>
      <c r="EL47" s="41" t="str">
        <f t="shared" si="114"/>
        <v/>
      </c>
      <c r="EM47" s="155"/>
      <c r="EN47" s="159" t="str">
        <f>IF($A$3="","",$A13)</f>
        <v>HOT</v>
      </c>
      <c r="EO47" s="38" t="str">
        <f>IF(DV24="","",DV24)</f>
        <v>SH.</v>
      </c>
      <c r="EP47" s="115">
        <f t="shared" si="115"/>
        <v>3</v>
      </c>
      <c r="EQ47" s="41" t="str">
        <f t="shared" si="116"/>
        <v>HOT</v>
      </c>
      <c r="ER47" s="57">
        <f t="shared" si="117"/>
        <v>16</v>
      </c>
      <c r="ES47" s="110">
        <v>4</v>
      </c>
      <c r="ET47" s="41" t="str">
        <f t="shared" si="118"/>
        <v/>
      </c>
      <c r="EU47" s="155"/>
      <c r="EV47" s="159" t="str">
        <f>IF($A$3="","",$A13)</f>
        <v>HOT</v>
      </c>
      <c r="EW47" s="38" t="str">
        <f>IF(EA24="","",EA24)</f>
        <v>SH.</v>
      </c>
      <c r="EX47" s="115">
        <f t="shared" si="119"/>
        <v>2</v>
      </c>
      <c r="EY47" s="41" t="str">
        <f t="shared" si="120"/>
        <v>HOT</v>
      </c>
      <c r="EZ47" s="57">
        <f t="shared" si="121"/>
        <v>14</v>
      </c>
      <c r="FA47" s="110">
        <f t="shared" si="110"/>
        <v>4</v>
      </c>
      <c r="FB47" s="41" t="str">
        <f t="shared" si="122"/>
        <v>SO.</v>
      </c>
    </row>
    <row r="48" spans="1:162" ht="15.75" customHeight="1" x14ac:dyDescent="0.2">
      <c r="U48" s="1">
        <f t="shared" si="104"/>
        <v>0</v>
      </c>
      <c r="V48" s="1">
        <f t="shared" si="105"/>
        <v>0</v>
      </c>
      <c r="W48" s="1">
        <f t="shared" si="106"/>
        <v>0</v>
      </c>
      <c r="X48" s="37" t="str">
        <f t="shared" si="123"/>
        <v/>
      </c>
      <c r="Y48" s="53" t="str">
        <f t="shared" si="14"/>
        <v/>
      </c>
      <c r="Z48" s="74" t="str">
        <f>IF(AA48="","",RIGHT(AA48,3))</f>
        <v/>
      </c>
      <c r="AA48" s="44" t="str">
        <f>IF(Y48="","",VLOOKUP(Y48,$B$125:$C$292,2))</f>
        <v/>
      </c>
      <c r="AB48" s="38" t="str">
        <f>IF(AA48="","",RIGHT(AA48,3))</f>
        <v/>
      </c>
      <c r="AC48" s="160" t="str">
        <f>IF($EL103="","",$EL103)</f>
        <v>FER</v>
      </c>
      <c r="AE48" s="37" t="str">
        <f t="shared" si="124"/>
        <v/>
      </c>
      <c r="AF48" s="53" t="str">
        <f t="shared" si="15"/>
        <v/>
      </c>
      <c r="AG48" s="74" t="str">
        <f>IF(AH48="","",RIGHT(AH48,3))</f>
        <v/>
      </c>
      <c r="AH48" s="44" t="str">
        <f>IF(AF48="","",VLOOKUP(AF48,$B$125:$C$292,2))</f>
        <v/>
      </c>
      <c r="AI48" s="38" t="str">
        <f>IF(AH48="","",RIGHT(AH48,3))</f>
        <v/>
      </c>
      <c r="AJ48" s="160" t="str">
        <f>IF($ET103="","",$ET103)</f>
        <v>FER</v>
      </c>
      <c r="AL48" s="37" t="str">
        <f t="shared" si="125"/>
        <v/>
      </c>
      <c r="AM48" s="53" t="str">
        <f t="shared" si="16"/>
        <v/>
      </c>
      <c r="AN48" s="74" t="str">
        <f>IF(AO48="","",RIGHT(AO48,3))</f>
        <v/>
      </c>
      <c r="AO48" s="44" t="str">
        <f>IF(AM48="","",VLOOKUP(AM48,$B$125:$C$292,2))</f>
        <v/>
      </c>
      <c r="AP48" s="38" t="str">
        <f>IF(AO48="","",RIGHT(AO48,3))</f>
        <v/>
      </c>
      <c r="AQ48" s="160" t="str">
        <f>IF($FB103="","",$FB103)</f>
        <v>FER</v>
      </c>
      <c r="AR48">
        <f>IF(AL46="",0,1)</f>
        <v>0</v>
      </c>
      <c r="AS48" s="1">
        <v>3</v>
      </c>
      <c r="AT48" s="1" t="str">
        <f>IF(Y46="","",IF(X46=3,Y46,IF(X47=3,Y47,IF(X48=3,Y48,IF(X49=3,Y49,Y50)))))</f>
        <v/>
      </c>
      <c r="AU48" s="1" t="str">
        <f>IF(AF46="","",IF(AE46=3,AF46,IF(AE47=3,AF47,IF(AE48=3,AF48,IF(AE49=3,AF49,AF50)))))</f>
        <v/>
      </c>
      <c r="AV48" s="1" t="str">
        <f>IF(AM46="","",IF(AL46=3,AM46,IF(AL47=3,AM47,IF(AL48=3,AM48,IF(AL49=3,AM49,AM50)))))</f>
        <v/>
      </c>
      <c r="AX48" s="62"/>
      <c r="AY48" s="52">
        <f>IF(Y33="","",Y33)</f>
        <v>95</v>
      </c>
      <c r="AZ48" s="131" t="str">
        <f t="shared" si="49"/>
        <v/>
      </c>
      <c r="BA48" s="131" t="str">
        <f t="shared" si="50"/>
        <v/>
      </c>
      <c r="BB48" s="131" t="str">
        <f t="shared" si="98"/>
        <v>Ailante glanduleux</v>
      </c>
      <c r="BC48" s="131" t="str">
        <f t="shared" si="51"/>
        <v>Ailante glanduleux</v>
      </c>
      <c r="BD48" s="69">
        <f t="shared" si="99"/>
        <v>95</v>
      </c>
      <c r="BE48" s="69">
        <f t="shared" si="52"/>
        <v>1</v>
      </c>
      <c r="BF48" s="1">
        <f t="shared" si="100"/>
        <v>52</v>
      </c>
      <c r="BG48" s="1">
        <f t="shared" si="101"/>
        <v>95</v>
      </c>
      <c r="BH48" s="1">
        <f t="shared" si="102"/>
        <v>1</v>
      </c>
      <c r="BI48" s="1">
        <v>40</v>
      </c>
      <c r="BJ48">
        <f t="shared" si="103"/>
        <v>56</v>
      </c>
      <c r="BK48">
        <f t="shared" si="53"/>
        <v>1</v>
      </c>
      <c r="BY48" s="53" t="str">
        <f>IF($BS$22="","",$BS$22)</f>
        <v/>
      </c>
      <c r="CA48" s="53" t="str">
        <f>IF($BS$23="","",$BS$23)</f>
        <v/>
      </c>
      <c r="CC48" s="53" t="str">
        <f>IF($BS$24="","",$BS$24)</f>
        <v/>
      </c>
      <c r="CE48" s="53">
        <f>IF(BY48="",0,1)</f>
        <v>0</v>
      </c>
      <c r="CG48" s="53">
        <f>IF(CA48="",0,1)</f>
        <v>0</v>
      </c>
      <c r="CI48" s="53">
        <f>IF(CC48="",0,1)</f>
        <v>0</v>
      </c>
      <c r="DE48" s="5">
        <v>42</v>
      </c>
      <c r="DF48" s="5" t="e">
        <f t="shared" si="108"/>
        <v>#REF!</v>
      </c>
      <c r="DG48" s="176"/>
      <c r="DH48" s="160" t="str">
        <f>IF($EL103="","",$EL103)</f>
        <v>FER</v>
      </c>
      <c r="DI48" s="178"/>
      <c r="DJ48" s="160" t="str">
        <f>IF($ET103="","",$ET103)</f>
        <v>FER</v>
      </c>
      <c r="DK48" s="178"/>
      <c r="DL48" s="160" t="str">
        <f>IF($FB103="","",$FB103)</f>
        <v>FER</v>
      </c>
      <c r="DO48" s="5" t="str">
        <f>IF(Y50="","",Y50)</f>
        <v/>
      </c>
      <c r="DP48" s="5" t="str">
        <f t="shared" ref="DP48" si="126">IF(AA50="","",AA50)</f>
        <v/>
      </c>
      <c r="DQ48" s="5" t="str">
        <f t="shared" ref="DQ48" si="127">IF(AB50="","",AB50)</f>
        <v/>
      </c>
      <c r="DR48" s="5" t="str">
        <f t="shared" ref="DR48" si="128">IF(DO48="","",VLOOKUP(DO48,$DE$7:$DF$114,2))</f>
        <v/>
      </c>
      <c r="DT48" s="5" t="str">
        <f>IF(AF50="","",AF50)</f>
        <v/>
      </c>
      <c r="DU48" s="5" t="str">
        <f>IF(AH50="","",AH50)</f>
        <v/>
      </c>
      <c r="DV48" s="5" t="str">
        <f>IF(AG50="","",AG50)</f>
        <v/>
      </c>
      <c r="DW48" s="5" t="str">
        <f t="shared" ref="DW48" si="129">IF(DT48="","",VLOOKUP(DT48,$DE$7:$DF$114,2))</f>
        <v/>
      </c>
      <c r="DY48" s="5" t="str">
        <f t="shared" ref="DY48" si="130">IF(AM50="","",AM50)</f>
        <v/>
      </c>
      <c r="DZ48" s="5" t="str">
        <f t="shared" ref="DZ48" si="131">IF(AO50="","",AO50)</f>
        <v/>
      </c>
      <c r="EA48" s="5" t="str">
        <f t="shared" ref="EA48" si="132">IF(AP50="","",AP50)</f>
        <v/>
      </c>
      <c r="EB48" s="5" t="str">
        <f t="shared" ref="EB48" si="133">IF(DY48="","",VLOOKUP(DY48,$DE$7:$DF$114,2))</f>
        <v/>
      </c>
      <c r="EE48" s="156">
        <v>5</v>
      </c>
      <c r="EF48" s="159" t="str">
        <f>IF($A$3="","",$A15)</f>
        <v>PRG</v>
      </c>
      <c r="EG48" s="38" t="str">
        <f>IF(DQ25="","",DQ25)</f>
        <v/>
      </c>
      <c r="EH48" s="115" t="str">
        <f t="shared" si="111"/>
        <v/>
      </c>
      <c r="EI48" s="41" t="str">
        <f t="shared" si="112"/>
        <v/>
      </c>
      <c r="EJ48" s="57" t="str">
        <f t="shared" si="113"/>
        <v/>
      </c>
      <c r="EK48" s="110">
        <v>5</v>
      </c>
      <c r="EL48" s="41" t="str">
        <f t="shared" si="114"/>
        <v/>
      </c>
      <c r="EM48" s="155"/>
      <c r="EN48" s="159" t="str">
        <f>IF($A$3="","",$A15)</f>
        <v>PRG</v>
      </c>
      <c r="EO48" s="38" t="str">
        <f>IF(DV25="","",DV25)</f>
        <v/>
      </c>
      <c r="EP48" s="115" t="str">
        <f t="shared" si="115"/>
        <v/>
      </c>
      <c r="EQ48" s="41" t="str">
        <f t="shared" si="116"/>
        <v/>
      </c>
      <c r="ER48" s="57" t="str">
        <f t="shared" si="117"/>
        <v/>
      </c>
      <c r="ES48" s="110">
        <v>5</v>
      </c>
      <c r="ET48" s="41" t="str">
        <f t="shared" si="118"/>
        <v/>
      </c>
      <c r="EU48" s="155"/>
      <c r="EV48" s="159" t="str">
        <f>IF($A$3="","",$A15)</f>
        <v>PRG</v>
      </c>
      <c r="EW48" s="38" t="str">
        <f>IF(EA25="","",EA25)</f>
        <v/>
      </c>
      <c r="EX48" s="115">
        <f t="shared" si="119"/>
        <v>3</v>
      </c>
      <c r="EY48" s="41" t="str">
        <f t="shared" si="120"/>
        <v>PRG</v>
      </c>
      <c r="EZ48" s="57">
        <f t="shared" si="121"/>
        <v>15</v>
      </c>
      <c r="FA48" s="110">
        <f t="shared" si="110"/>
        <v>5</v>
      </c>
      <c r="FB48" s="41" t="str">
        <f t="shared" si="122"/>
        <v/>
      </c>
    </row>
    <row r="49" spans="1:158" ht="15.75" customHeight="1" thickBot="1" x14ac:dyDescent="0.25">
      <c r="U49" s="1">
        <f t="shared" si="104"/>
        <v>0</v>
      </c>
      <c r="V49" s="1">
        <f t="shared" si="105"/>
        <v>0</v>
      </c>
      <c r="W49" s="1">
        <f t="shared" si="106"/>
        <v>0</v>
      </c>
      <c r="X49" s="37" t="str">
        <f t="shared" si="123"/>
        <v/>
      </c>
      <c r="Y49" s="105" t="str">
        <f t="shared" si="14"/>
        <v/>
      </c>
      <c r="Z49" s="166" t="str">
        <f>IF(AA49="","",RIGHT(AA49,3))</f>
        <v/>
      </c>
      <c r="AA49" s="167" t="str">
        <f>IF(Y49="","",VLOOKUP(Y49,$B$125:$C$292,2))</f>
        <v/>
      </c>
      <c r="AB49" s="168" t="str">
        <f>IF(AA49="","",RIGHT(AA49,3))</f>
        <v/>
      </c>
      <c r="AC49" s="161" t="str">
        <f>IF($EL104="","",$EL104)</f>
        <v>HOT</v>
      </c>
      <c r="AE49" s="37" t="str">
        <f t="shared" si="124"/>
        <v/>
      </c>
      <c r="AF49" s="105" t="str">
        <f t="shared" si="15"/>
        <v/>
      </c>
      <c r="AG49" s="166" t="str">
        <f>IF(AH49="","",RIGHT(AH49,3))</f>
        <v/>
      </c>
      <c r="AH49" s="167" t="str">
        <f>IF(AF49="","",VLOOKUP(AF49,$B$125:$C$292,2))</f>
        <v/>
      </c>
      <c r="AI49" s="168" t="str">
        <f>IF(AH49="","",RIGHT(AH49,3))</f>
        <v/>
      </c>
      <c r="AJ49" s="161" t="str">
        <f>IF($ET104="","",$ET104)</f>
        <v>HOT</v>
      </c>
      <c r="AL49" s="37" t="str">
        <f t="shared" si="125"/>
        <v/>
      </c>
      <c r="AM49" s="105" t="str">
        <f t="shared" si="16"/>
        <v/>
      </c>
      <c r="AN49" s="166" t="str">
        <f>IF(AO49="","",RIGHT(AO49,3))</f>
        <v/>
      </c>
      <c r="AO49" s="167" t="str">
        <f>IF(AM49="","",VLOOKUP(AM49,$B$125:$C$292,2))</f>
        <v/>
      </c>
      <c r="AP49" s="168" t="str">
        <f>IF(AO49="","",RIGHT(AO49,3))</f>
        <v/>
      </c>
      <c r="AQ49" s="161" t="str">
        <f>IF($FB104="","",$FB104)</f>
        <v>HOT</v>
      </c>
      <c r="AR49">
        <f>SUM(AR46:AR48)</f>
        <v>0</v>
      </c>
      <c r="AS49" s="1">
        <v>4</v>
      </c>
      <c r="AT49" s="1" t="str">
        <f>IF(OR(Y46="",Y49=""),"",IF(X46=4,Y46,IF(X47=4,Y47,IF(X48=4,Y48,Y49))))</f>
        <v/>
      </c>
      <c r="AU49" s="1" t="str">
        <f>IF(OR(AF46="",AF49=""),"",IF(AE46=4,AF46,IF(AE47=4,AF47,IF(AE48=4,AF48,AF49))))</f>
        <v/>
      </c>
      <c r="AV49" s="1" t="str">
        <f>IF(OR(AM46="",AM49=""),"",IF(AL46=4,AM46,IF(AL47=4,AM47,IF(AL48=4,AM48,AM49))))</f>
        <v/>
      </c>
      <c r="AX49" s="63"/>
      <c r="AY49" s="64" t="str">
        <f>IF(Y34="","",Y34)</f>
        <v/>
      </c>
      <c r="AZ49" s="131" t="str">
        <f t="shared" si="49"/>
        <v/>
      </c>
      <c r="BA49" s="131" t="str">
        <f t="shared" si="50"/>
        <v/>
      </c>
      <c r="BB49" s="131" t="str">
        <f t="shared" si="98"/>
        <v/>
      </c>
      <c r="BC49" s="131" t="str">
        <f t="shared" si="51"/>
        <v/>
      </c>
      <c r="BD49" s="69" t="str">
        <f t="shared" si="99"/>
        <v/>
      </c>
      <c r="BE49" s="69" t="str">
        <f t="shared" si="52"/>
        <v/>
      </c>
      <c r="BF49" s="1" t="str">
        <f t="shared" si="100"/>
        <v/>
      </c>
      <c r="BG49" s="1" t="str">
        <f t="shared" si="101"/>
        <v/>
      </c>
      <c r="BH49" s="1">
        <f t="shared" si="102"/>
        <v>0</v>
      </c>
      <c r="BI49" s="1">
        <v>41</v>
      </c>
      <c r="BJ49">
        <f t="shared" si="103"/>
        <v>56</v>
      </c>
      <c r="BK49" t="str">
        <f t="shared" si="53"/>
        <v/>
      </c>
      <c r="BY49" s="53" t="str">
        <f>IF($BU$22="","",$BU$22)</f>
        <v/>
      </c>
      <c r="CA49" s="105" t="str">
        <f>IF($BU$23="","",$BU$23)</f>
        <v/>
      </c>
      <c r="CC49" s="105" t="str">
        <f>IF($BU$24="","",$BU$24)</f>
        <v/>
      </c>
      <c r="CE49" s="54">
        <f>IF(BY49="",0,1)</f>
        <v>0</v>
      </c>
      <c r="CG49" s="54">
        <f>IF(CA49="",0,1)</f>
        <v>0</v>
      </c>
      <c r="CI49" s="54">
        <f>IF(CC49="",0,1)</f>
        <v>0</v>
      </c>
      <c r="DE49" s="5">
        <v>43</v>
      </c>
      <c r="DF49" s="5" t="e">
        <f t="shared" si="108"/>
        <v>#REF!</v>
      </c>
      <c r="DG49" s="176"/>
      <c r="DH49" s="161" t="str">
        <f>IF($EL104="","",$EL104)</f>
        <v>HOT</v>
      </c>
      <c r="DI49" s="178"/>
      <c r="DJ49" s="161" t="str">
        <f>IF($ET104="","",$ET104)</f>
        <v>HOT</v>
      </c>
      <c r="DK49" s="178"/>
      <c r="DL49" s="161" t="str">
        <f>IF($FB104="","",$FB104)</f>
        <v>HOT</v>
      </c>
      <c r="EE49" s="156">
        <v>6</v>
      </c>
      <c r="EF49" s="159" t="str">
        <f>IF($A$3="","",$A17)</f>
        <v>SH.</v>
      </c>
      <c r="EG49" s="110"/>
      <c r="EH49" s="115" t="str">
        <f t="shared" si="111"/>
        <v/>
      </c>
      <c r="EI49" s="41" t="str">
        <f t="shared" si="112"/>
        <v/>
      </c>
      <c r="EJ49" s="57" t="str">
        <f t="shared" si="113"/>
        <v/>
      </c>
      <c r="EK49" s="155"/>
      <c r="EL49" s="155"/>
      <c r="EM49" s="155"/>
      <c r="EN49" s="159" t="str">
        <f>IF($A$3="","",$A17)</f>
        <v>SH.</v>
      </c>
      <c r="EO49" s="110"/>
      <c r="EP49" s="115" t="str">
        <f t="shared" si="115"/>
        <v/>
      </c>
      <c r="EQ49" s="41" t="str">
        <f t="shared" si="116"/>
        <v/>
      </c>
      <c r="ER49" s="57" t="str">
        <f t="shared" si="117"/>
        <v/>
      </c>
      <c r="ES49" s="155"/>
      <c r="ET49" s="155"/>
      <c r="EU49" s="155"/>
      <c r="EV49" s="159" t="str">
        <f>IF($A$3="","",$A17)</f>
        <v>SH.</v>
      </c>
      <c r="EW49" s="110"/>
      <c r="EX49" s="115" t="str">
        <f t="shared" si="119"/>
        <v/>
      </c>
      <c r="EY49" s="41" t="str">
        <f t="shared" si="120"/>
        <v/>
      </c>
      <c r="EZ49" s="57" t="str">
        <f t="shared" si="121"/>
        <v/>
      </c>
      <c r="FA49" s="155"/>
      <c r="FB49" s="155"/>
    </row>
    <row r="50" spans="1:158" ht="15.75" customHeight="1" thickBot="1" x14ac:dyDescent="0.25">
      <c r="U50" s="1">
        <f t="shared" si="104"/>
        <v>0</v>
      </c>
      <c r="V50" s="1">
        <f t="shared" si="105"/>
        <v>0</v>
      </c>
      <c r="W50" s="1">
        <f t="shared" si="106"/>
        <v>0</v>
      </c>
      <c r="X50" s="37" t="str">
        <f t="shared" si="123"/>
        <v/>
      </c>
      <c r="Y50" s="169" t="str">
        <f t="shared" si="14"/>
        <v/>
      </c>
      <c r="Z50" s="170" t="str">
        <f>IF(AA50="","",RIGHT(AA50,3))</f>
        <v/>
      </c>
      <c r="AA50" s="171" t="str">
        <f>IF(Y50="","",VLOOKUP(Y50,$B$125:$C$292,2))</f>
        <v/>
      </c>
      <c r="AB50" s="172" t="str">
        <f>IF(AA50="","",RIGHT(AA50,3))</f>
        <v/>
      </c>
      <c r="AC50" s="173" t="str">
        <f>IF($EL105="","",$EL105)</f>
        <v>PRG</v>
      </c>
      <c r="AE50" s="37" t="str">
        <f t="shared" si="124"/>
        <v/>
      </c>
      <c r="AF50" s="169" t="str">
        <f t="shared" si="15"/>
        <v/>
      </c>
      <c r="AG50" s="170" t="str">
        <f>IF(AH50="","",RIGHT(AH50,3))</f>
        <v/>
      </c>
      <c r="AH50" s="171" t="str">
        <f>IF(AF50="","",VLOOKUP(AF50,$B$125:$C$292,2))</f>
        <v/>
      </c>
      <c r="AI50" s="172" t="str">
        <f>IF(AH50="","",RIGHT(AH50,3))</f>
        <v/>
      </c>
      <c r="AJ50" s="173" t="str">
        <f>IF($ET105="","",$ET105)</f>
        <v>PRG</v>
      </c>
      <c r="AL50" s="37" t="str">
        <f t="shared" si="125"/>
        <v/>
      </c>
      <c r="AM50" s="169" t="str">
        <f t="shared" si="16"/>
        <v/>
      </c>
      <c r="AN50" s="170" t="str">
        <f>IF(AO50="","",RIGHT(AO50,3))</f>
        <v/>
      </c>
      <c r="AO50" s="171" t="str">
        <f>IF(AM50="","",VLOOKUP(AM50,$B$125:$C$292,2))</f>
        <v/>
      </c>
      <c r="AP50" s="172" t="str">
        <f>IF(AO50="","",RIGHT(AO50,3))</f>
        <v/>
      </c>
      <c r="AQ50" s="173" t="str">
        <f>IF($FB105="","",$FB105)</f>
        <v>PRG</v>
      </c>
      <c r="AS50" s="1">
        <v>5</v>
      </c>
      <c r="AT50" s="1" t="str">
        <f>IF(OR(Y46="",Y50=""),"",IF(X46=5,Y46,IF(X47=5,Y47,IF(X48=5,Y48,IF(X49=5,Y49,Y50)))))</f>
        <v/>
      </c>
      <c r="AU50" s="1" t="str">
        <f>IF(OR(AF46="",AF50=""),"",IF(AE46=5,AF46,IF(AE47=5,AF47,IF(AE48=5,AF48,IF(AE49=5,AF49,AF50)))))</f>
        <v/>
      </c>
      <c r="AV50" s="1" t="str">
        <f>IF(OR(AM46="",AM50=""),"",IF(AL46=5,AM46,IF(AL47=5,AM47,IF(AL48=5,AM48,IF(AL49=5,AM49,AM50)))))</f>
        <v/>
      </c>
      <c r="AX50" s="66">
        <v>11</v>
      </c>
      <c r="AY50" s="61">
        <f>IF(AF30="","",AF30)</f>
        <v>39</v>
      </c>
      <c r="AZ50" s="131" t="str">
        <f t="shared" si="49"/>
        <v/>
      </c>
      <c r="BA50" s="131" t="str">
        <f t="shared" si="50"/>
        <v>Exochorda</v>
      </c>
      <c r="BB50" s="131" t="str">
        <f t="shared" si="98"/>
        <v/>
      </c>
      <c r="BC50" s="131" t="str">
        <f t="shared" si="51"/>
        <v>Exochorda</v>
      </c>
      <c r="BD50" s="69">
        <f t="shared" si="99"/>
        <v>39</v>
      </c>
      <c r="BE50" s="69">
        <f t="shared" si="52"/>
        <v>1</v>
      </c>
      <c r="BF50" s="1">
        <f t="shared" si="100"/>
        <v>11</v>
      </c>
      <c r="BG50" s="1">
        <f t="shared" si="101"/>
        <v>39</v>
      </c>
      <c r="BH50" s="1">
        <f t="shared" si="102"/>
        <v>1</v>
      </c>
      <c r="BI50" s="1">
        <v>42</v>
      </c>
      <c r="BJ50">
        <f t="shared" si="103"/>
        <v>85</v>
      </c>
      <c r="BK50">
        <f t="shared" si="53"/>
        <v>1</v>
      </c>
      <c r="BY50" s="54" t="str">
        <f>IF($BW$13="","",$BW$13)</f>
        <v/>
      </c>
      <c r="CA50" s="54" t="str">
        <f>IF($BW$14="","",$BW$14)</f>
        <v/>
      </c>
      <c r="CC50" s="54" t="str">
        <f>IF($BW$15="","",$BW$15)</f>
        <v/>
      </c>
      <c r="CE50" s="54"/>
      <c r="CG50" s="54"/>
      <c r="CI50" s="54"/>
      <c r="DE50" s="5">
        <v>44</v>
      </c>
      <c r="DF50" s="5" t="e">
        <f t="shared" si="108"/>
        <v>#REF!</v>
      </c>
      <c r="DG50" s="176"/>
      <c r="DH50" s="173" t="str">
        <f>IF($EL105="","",$EL105)</f>
        <v>PRG</v>
      </c>
      <c r="DI50" s="178"/>
      <c r="DJ50" s="173" t="str">
        <f>IF($ET105="","",$ET105)</f>
        <v>PRG</v>
      </c>
      <c r="DK50" s="180"/>
      <c r="DL50" s="173" t="str">
        <f>IF($FB105="","",$FB105)</f>
        <v>PRG</v>
      </c>
      <c r="EE50" s="156">
        <v>7</v>
      </c>
      <c r="EF50" s="159" t="str">
        <f>IF($A$3="","",$A19)</f>
        <v>SO.</v>
      </c>
      <c r="EG50" s="110"/>
      <c r="EH50" s="115" t="str">
        <f t="shared" si="111"/>
        <v/>
      </c>
      <c r="EI50" s="41" t="str">
        <f t="shared" si="112"/>
        <v/>
      </c>
      <c r="EJ50" s="57" t="str">
        <f t="shared" si="113"/>
        <v/>
      </c>
      <c r="EK50" s="115">
        <f>COUNT(EH44:EH59)</f>
        <v>3</v>
      </c>
      <c r="EL50" s="155"/>
      <c r="EM50" s="155"/>
      <c r="EN50" s="159" t="str">
        <f>IF($A$3="","",$A19)</f>
        <v>SO.</v>
      </c>
      <c r="EO50" s="110"/>
      <c r="EP50" s="115" t="str">
        <f t="shared" si="115"/>
        <v/>
      </c>
      <c r="EQ50" s="41" t="str">
        <f t="shared" si="116"/>
        <v/>
      </c>
      <c r="ER50" s="57" t="str">
        <f t="shared" si="117"/>
        <v/>
      </c>
      <c r="ES50" s="115">
        <f>COUNT(EP44:EP59)</f>
        <v>3</v>
      </c>
      <c r="ET50" s="155"/>
      <c r="EU50" s="155"/>
      <c r="EV50" s="159" t="str">
        <f>IF($A$3="","",$A19)</f>
        <v>SO.</v>
      </c>
      <c r="EW50" s="110"/>
      <c r="EX50" s="115">
        <f t="shared" si="119"/>
        <v>4</v>
      </c>
      <c r="EY50" s="41" t="str">
        <f t="shared" si="120"/>
        <v>SO.</v>
      </c>
      <c r="EZ50" s="57">
        <f t="shared" si="121"/>
        <v>16</v>
      </c>
      <c r="FA50" s="115">
        <f>COUNT(EX44:EX59)</f>
        <v>4</v>
      </c>
      <c r="FB50" s="155"/>
    </row>
    <row r="51" spans="1:158" x14ac:dyDescent="0.2">
      <c r="U51" s="1">
        <f t="shared" si="104"/>
        <v>0</v>
      </c>
      <c r="V51" s="1">
        <f t="shared" si="105"/>
        <v>0</v>
      </c>
      <c r="W51" s="1">
        <f t="shared" si="106"/>
        <v>0</v>
      </c>
      <c r="AX51" s="62"/>
      <c r="AY51" s="52">
        <f>IF(AF31="","",AF31)</f>
        <v>53</v>
      </c>
      <c r="AZ51" s="131" t="str">
        <f t="shared" si="49"/>
        <v/>
      </c>
      <c r="BA51" s="131" t="str">
        <f t="shared" si="50"/>
        <v>Hélianthème</v>
      </c>
      <c r="BB51" s="131" t="str">
        <f t="shared" si="98"/>
        <v/>
      </c>
      <c r="BC51" s="131" t="str">
        <f t="shared" si="51"/>
        <v>Hélianthème</v>
      </c>
      <c r="BD51" s="69">
        <f t="shared" si="99"/>
        <v>53</v>
      </c>
      <c r="BE51" s="69">
        <f t="shared" si="52"/>
        <v>1</v>
      </c>
      <c r="BF51" s="1">
        <f t="shared" si="100"/>
        <v>25</v>
      </c>
      <c r="BG51" s="1">
        <f t="shared" si="101"/>
        <v>53</v>
      </c>
      <c r="BH51" s="1">
        <f t="shared" si="102"/>
        <v>1</v>
      </c>
      <c r="BI51" s="1">
        <v>43</v>
      </c>
      <c r="BJ51">
        <f t="shared" si="103"/>
        <v>85</v>
      </c>
      <c r="BK51">
        <f t="shared" si="53"/>
        <v>1</v>
      </c>
      <c r="DE51" s="5">
        <v>45</v>
      </c>
      <c r="DF51" s="5" t="e">
        <f t="shared" si="108"/>
        <v>#REF!</v>
      </c>
      <c r="DL51" s="175"/>
      <c r="EE51" s="156">
        <v>8</v>
      </c>
      <c r="EF51" s="159" t="str">
        <f>IF($A$3="","",$A21)</f>
        <v/>
      </c>
      <c r="EG51" s="110"/>
      <c r="EH51" s="115" t="str">
        <f t="shared" si="111"/>
        <v/>
      </c>
      <c r="EI51" s="41" t="str">
        <f t="shared" si="112"/>
        <v/>
      </c>
      <c r="EJ51" s="57" t="str">
        <f t="shared" si="113"/>
        <v/>
      </c>
      <c r="EK51" s="155"/>
      <c r="EL51" s="155"/>
      <c r="EM51" s="155"/>
      <c r="EN51" s="159" t="str">
        <f>IF($A$3="","",$A21)</f>
        <v/>
      </c>
      <c r="EO51" s="110"/>
      <c r="EP51" s="115" t="str">
        <f t="shared" si="115"/>
        <v/>
      </c>
      <c r="EQ51" s="41" t="str">
        <f t="shared" si="116"/>
        <v/>
      </c>
      <c r="ER51" s="57" t="str">
        <f t="shared" si="117"/>
        <v/>
      </c>
      <c r="ES51" s="155"/>
      <c r="ET51" s="155"/>
      <c r="EU51" s="155"/>
      <c r="EV51" s="159" t="str">
        <f>IF($A$3="","",$A21)</f>
        <v/>
      </c>
      <c r="EW51" s="110"/>
      <c r="EX51" s="115" t="str">
        <f t="shared" si="119"/>
        <v/>
      </c>
      <c r="EY51" s="41" t="str">
        <f t="shared" si="120"/>
        <v/>
      </c>
      <c r="EZ51" s="57" t="str">
        <f t="shared" si="121"/>
        <v/>
      </c>
      <c r="FA51" s="155"/>
      <c r="FB51" s="155"/>
    </row>
    <row r="52" spans="1:158" ht="18.75" x14ac:dyDescent="0.25">
      <c r="AX52" s="62"/>
      <c r="AY52" s="52">
        <f>IF(AF32="","",AF32)</f>
        <v>82</v>
      </c>
      <c r="AZ52" s="131" t="str">
        <f t="shared" si="49"/>
        <v/>
      </c>
      <c r="BA52" s="131" t="str">
        <f t="shared" si="50"/>
        <v/>
      </c>
      <c r="BB52" s="131" t="str">
        <f t="shared" si="98"/>
        <v>Camomille</v>
      </c>
      <c r="BC52" s="131" t="str">
        <f t="shared" si="51"/>
        <v>Camomille</v>
      </c>
      <c r="BD52" s="69">
        <f t="shared" si="99"/>
        <v>82</v>
      </c>
      <c r="BE52" s="69">
        <f t="shared" si="52"/>
        <v>1</v>
      </c>
      <c r="BF52" s="1">
        <f t="shared" si="100"/>
        <v>39</v>
      </c>
      <c r="BG52" s="1">
        <f t="shared" si="101"/>
        <v>82</v>
      </c>
      <c r="BH52" s="1">
        <f t="shared" si="102"/>
        <v>1</v>
      </c>
      <c r="BI52" s="1">
        <v>44</v>
      </c>
      <c r="BJ52">
        <f t="shared" si="103"/>
        <v>85</v>
      </c>
      <c r="BK52">
        <f t="shared" si="53"/>
        <v>1</v>
      </c>
      <c r="DE52" s="5">
        <v>46</v>
      </c>
      <c r="DF52" s="5" t="e">
        <f t="shared" si="108"/>
        <v>#REF!</v>
      </c>
      <c r="DL52" s="175"/>
      <c r="DP52" s="153"/>
      <c r="EE52" s="156">
        <v>9</v>
      </c>
      <c r="EF52" s="159" t="str">
        <f>IF($A$3="","",$A23)</f>
        <v/>
      </c>
      <c r="EG52" s="110"/>
      <c r="EH52" s="115" t="str">
        <f t="shared" si="111"/>
        <v/>
      </c>
      <c r="EI52" s="41" t="str">
        <f t="shared" si="112"/>
        <v/>
      </c>
      <c r="EJ52" s="57" t="str">
        <f t="shared" si="113"/>
        <v/>
      </c>
      <c r="EK52" s="155"/>
      <c r="EL52" s="155"/>
      <c r="EM52" s="155"/>
      <c r="EN52" s="159" t="str">
        <f>IF($A$3="","",$A23)</f>
        <v/>
      </c>
      <c r="EO52" s="110"/>
      <c r="EP52" s="115" t="str">
        <f t="shared" si="115"/>
        <v/>
      </c>
      <c r="EQ52" s="41" t="str">
        <f t="shared" si="116"/>
        <v/>
      </c>
      <c r="ER52" s="57" t="str">
        <f t="shared" si="117"/>
        <v/>
      </c>
      <c r="ES52" s="156"/>
      <c r="ET52" s="156"/>
      <c r="EU52" s="156"/>
      <c r="EV52" s="159" t="str">
        <f>IF($A$3="","",$A23)</f>
        <v/>
      </c>
      <c r="EW52" s="110"/>
      <c r="EX52" s="115" t="str">
        <f t="shared" si="119"/>
        <v/>
      </c>
      <c r="EY52" s="41" t="str">
        <f t="shared" si="120"/>
        <v/>
      </c>
      <c r="EZ52" s="57" t="str">
        <f t="shared" si="121"/>
        <v/>
      </c>
      <c r="FA52" s="155"/>
      <c r="FB52" s="155"/>
    </row>
    <row r="53" spans="1:158" x14ac:dyDescent="0.2">
      <c r="AX53" s="62"/>
      <c r="AY53" s="52">
        <f>IF(AF33="","",AF33)</f>
        <v>96</v>
      </c>
      <c r="AZ53" s="131" t="str">
        <f t="shared" si="49"/>
        <v/>
      </c>
      <c r="BA53" s="131" t="str">
        <f t="shared" si="50"/>
        <v/>
      </c>
      <c r="BB53" s="131" t="str">
        <f t="shared" si="98"/>
        <v>Lotus</v>
      </c>
      <c r="BC53" s="131" t="str">
        <f t="shared" si="51"/>
        <v>Lotus</v>
      </c>
      <c r="BD53" s="69">
        <f t="shared" si="99"/>
        <v>96</v>
      </c>
      <c r="BE53" s="69">
        <f t="shared" si="52"/>
        <v>1</v>
      </c>
      <c r="BF53" s="1">
        <f t="shared" si="100"/>
        <v>53</v>
      </c>
      <c r="BG53" s="1">
        <f t="shared" si="101"/>
        <v>96</v>
      </c>
      <c r="BH53" s="1">
        <f t="shared" si="102"/>
        <v>1</v>
      </c>
      <c r="BI53" s="1">
        <v>45</v>
      </c>
      <c r="BJ53">
        <f t="shared" si="103"/>
        <v>85</v>
      </c>
      <c r="BK53">
        <f t="shared" si="53"/>
        <v>1</v>
      </c>
      <c r="DE53" s="5">
        <v>47</v>
      </c>
      <c r="DF53" s="5" t="e">
        <f t="shared" si="108"/>
        <v>#REF!</v>
      </c>
      <c r="EE53" s="156">
        <v>10</v>
      </c>
      <c r="EF53" s="159" t="str">
        <f>IF($A$3="","",$A25)</f>
        <v/>
      </c>
      <c r="EG53" s="110"/>
      <c r="EH53" s="115" t="str">
        <f t="shared" si="111"/>
        <v/>
      </c>
      <c r="EI53" s="41" t="str">
        <f t="shared" si="112"/>
        <v/>
      </c>
      <c r="EJ53" s="57" t="str">
        <f t="shared" si="113"/>
        <v/>
      </c>
      <c r="EK53" s="155"/>
      <c r="EL53" s="155"/>
      <c r="EM53" s="155"/>
      <c r="EN53" s="159" t="str">
        <f>IF($A$3="","",$A25)</f>
        <v/>
      </c>
      <c r="EO53" s="110"/>
      <c r="EP53" s="115" t="str">
        <f t="shared" si="115"/>
        <v/>
      </c>
      <c r="EQ53" s="41" t="str">
        <f t="shared" si="116"/>
        <v/>
      </c>
      <c r="ER53" s="57" t="str">
        <f t="shared" si="117"/>
        <v/>
      </c>
      <c r="ES53" s="156"/>
      <c r="ET53" s="156"/>
      <c r="EU53" s="156"/>
      <c r="EV53" s="159" t="str">
        <f>IF($A$3="","",$A25)</f>
        <v/>
      </c>
      <c r="EW53" s="110"/>
      <c r="EX53" s="115" t="str">
        <f t="shared" si="119"/>
        <v/>
      </c>
      <c r="EY53" s="41" t="str">
        <f t="shared" si="120"/>
        <v/>
      </c>
      <c r="EZ53" s="57" t="str">
        <f t="shared" si="121"/>
        <v/>
      </c>
      <c r="FA53" s="155"/>
      <c r="FB53" s="155"/>
    </row>
    <row r="54" spans="1:158" ht="13.5" thickBot="1" x14ac:dyDescent="0.25">
      <c r="AX54" s="63"/>
      <c r="AY54" s="64" t="str">
        <f>IF(AF34="","",AF34)</f>
        <v/>
      </c>
      <c r="AZ54" s="131" t="str">
        <f t="shared" si="49"/>
        <v/>
      </c>
      <c r="BA54" s="131" t="str">
        <f t="shared" si="50"/>
        <v/>
      </c>
      <c r="BB54" s="131" t="str">
        <f t="shared" si="98"/>
        <v/>
      </c>
      <c r="BC54" s="131" t="str">
        <f t="shared" si="51"/>
        <v/>
      </c>
      <c r="BD54" s="69" t="str">
        <f t="shared" si="99"/>
        <v/>
      </c>
      <c r="BE54" s="69" t="str">
        <f t="shared" si="52"/>
        <v/>
      </c>
      <c r="BF54" s="1" t="str">
        <f t="shared" si="100"/>
        <v/>
      </c>
      <c r="BG54" s="1" t="str">
        <f t="shared" si="101"/>
        <v/>
      </c>
      <c r="BH54" s="1">
        <f t="shared" si="102"/>
        <v>0</v>
      </c>
      <c r="BI54" s="1">
        <v>46</v>
      </c>
      <c r="BJ54">
        <f t="shared" si="103"/>
        <v>85</v>
      </c>
      <c r="BK54" t="str">
        <f t="shared" si="53"/>
        <v/>
      </c>
      <c r="DE54" s="5">
        <v>48</v>
      </c>
      <c r="DF54" s="5" t="e">
        <f t="shared" si="108"/>
        <v>#REF!</v>
      </c>
      <c r="EE54" s="156">
        <v>11</v>
      </c>
      <c r="EF54" s="159" t="str">
        <f>IF($A$3="","",$A27)</f>
        <v/>
      </c>
      <c r="EG54" s="110"/>
      <c r="EH54" s="115" t="str">
        <f t="shared" si="111"/>
        <v/>
      </c>
      <c r="EI54" s="41" t="str">
        <f t="shared" si="112"/>
        <v/>
      </c>
      <c r="EJ54" s="57" t="str">
        <f t="shared" si="113"/>
        <v/>
      </c>
      <c r="EK54" s="155"/>
      <c r="EL54" s="155"/>
      <c r="EM54" s="155"/>
      <c r="EN54" s="159" t="str">
        <f>IF($A$3="","",$A27)</f>
        <v/>
      </c>
      <c r="EO54" s="110"/>
      <c r="EP54" s="115" t="str">
        <f t="shared" si="115"/>
        <v/>
      </c>
      <c r="EQ54" s="41" t="str">
        <f t="shared" si="116"/>
        <v/>
      </c>
      <c r="ER54" s="57" t="str">
        <f t="shared" si="117"/>
        <v/>
      </c>
      <c r="ES54" s="156"/>
      <c r="ET54" s="156"/>
      <c r="EU54" s="156"/>
      <c r="EV54" s="159" t="str">
        <f>IF($A$3="","",$A27)</f>
        <v/>
      </c>
      <c r="EW54" s="110"/>
      <c r="EX54" s="115" t="str">
        <f t="shared" si="119"/>
        <v/>
      </c>
      <c r="EY54" s="41" t="str">
        <f t="shared" si="120"/>
        <v/>
      </c>
      <c r="EZ54" s="57" t="str">
        <f t="shared" si="121"/>
        <v/>
      </c>
      <c r="FA54" s="155"/>
      <c r="FB54" s="155"/>
    </row>
    <row r="55" spans="1:158" x14ac:dyDescent="0.2">
      <c r="AX55" s="66">
        <v>12</v>
      </c>
      <c r="AY55" s="61">
        <f>IF(AM30="","",AM30)</f>
        <v>40</v>
      </c>
      <c r="AZ55" s="131" t="str">
        <f t="shared" si="49"/>
        <v/>
      </c>
      <c r="BA55" s="131" t="str">
        <f t="shared" si="50"/>
        <v>Bilimbi</v>
      </c>
      <c r="BB55" s="131" t="str">
        <f t="shared" si="98"/>
        <v/>
      </c>
      <c r="BC55" s="131" t="str">
        <f t="shared" si="51"/>
        <v>Bilimbi</v>
      </c>
      <c r="BD55" s="69">
        <f t="shared" si="99"/>
        <v>40</v>
      </c>
      <c r="BE55" s="69">
        <f t="shared" si="52"/>
        <v>1</v>
      </c>
      <c r="BF55" s="1">
        <f t="shared" si="100"/>
        <v>12</v>
      </c>
      <c r="BG55" s="1">
        <f t="shared" si="101"/>
        <v>40</v>
      </c>
      <c r="BH55" s="1">
        <f t="shared" si="102"/>
        <v>1</v>
      </c>
      <c r="BI55" s="1">
        <v>47</v>
      </c>
      <c r="BJ55">
        <f t="shared" si="103"/>
        <v>85</v>
      </c>
      <c r="BK55">
        <f t="shared" si="53"/>
        <v>1</v>
      </c>
      <c r="DE55" s="5">
        <v>49</v>
      </c>
      <c r="DF55" s="5" t="e">
        <f t="shared" si="108"/>
        <v>#REF!</v>
      </c>
      <c r="EE55" s="156">
        <v>12</v>
      </c>
      <c r="EF55" s="159" t="str">
        <f>IF($A$3="","",$A29)</f>
        <v/>
      </c>
      <c r="EG55" s="110"/>
      <c r="EH55" s="115" t="str">
        <f t="shared" si="111"/>
        <v/>
      </c>
      <c r="EI55" s="41" t="str">
        <f t="shared" si="112"/>
        <v/>
      </c>
      <c r="EJ55" s="57" t="str">
        <f t="shared" si="113"/>
        <v/>
      </c>
      <c r="EK55" s="155"/>
      <c r="EL55" s="155"/>
      <c r="EM55" s="155"/>
      <c r="EN55" s="159" t="str">
        <f>IF($A$3="","",$A29)</f>
        <v/>
      </c>
      <c r="EO55" s="110"/>
      <c r="EP55" s="115" t="str">
        <f t="shared" si="115"/>
        <v/>
      </c>
      <c r="EQ55" s="41" t="str">
        <f t="shared" si="116"/>
        <v/>
      </c>
      <c r="ER55" s="57" t="str">
        <f t="shared" si="117"/>
        <v/>
      </c>
      <c r="ES55" s="156"/>
      <c r="ET55" s="156"/>
      <c r="EU55" s="156"/>
      <c r="EV55" s="159" t="str">
        <f>IF($A$3="","",$A29)</f>
        <v/>
      </c>
      <c r="EW55" s="110"/>
      <c r="EX55" s="115" t="str">
        <f t="shared" si="119"/>
        <v/>
      </c>
      <c r="EY55" s="41" t="str">
        <f t="shared" si="120"/>
        <v/>
      </c>
      <c r="EZ55" s="57" t="str">
        <f t="shared" si="121"/>
        <v/>
      </c>
      <c r="FA55" s="155"/>
      <c r="FB55" s="155"/>
    </row>
    <row r="56" spans="1:158" x14ac:dyDescent="0.2">
      <c r="AX56" s="62"/>
      <c r="AY56" s="52">
        <f>IF(AM31="","",AM31)</f>
        <v>54</v>
      </c>
      <c r="AZ56" s="131" t="str">
        <f t="shared" si="49"/>
        <v/>
      </c>
      <c r="BA56" s="131" t="str">
        <f t="shared" si="50"/>
        <v>Joubarde</v>
      </c>
      <c r="BB56" s="131" t="str">
        <f t="shared" si="98"/>
        <v/>
      </c>
      <c r="BC56" s="131" t="str">
        <f t="shared" si="51"/>
        <v>Joubarde</v>
      </c>
      <c r="BD56" s="69">
        <f t="shared" si="99"/>
        <v>54</v>
      </c>
      <c r="BE56" s="69">
        <f t="shared" si="52"/>
        <v>1</v>
      </c>
      <c r="BF56" s="1">
        <f t="shared" si="100"/>
        <v>26</v>
      </c>
      <c r="BG56" s="1">
        <f t="shared" si="101"/>
        <v>54</v>
      </c>
      <c r="BH56" s="1">
        <f t="shared" si="102"/>
        <v>1</v>
      </c>
      <c r="BI56" s="1">
        <v>48</v>
      </c>
      <c r="BJ56">
        <f t="shared" si="103"/>
        <v>85</v>
      </c>
      <c r="BK56">
        <f t="shared" si="53"/>
        <v>1</v>
      </c>
      <c r="DE56" s="5">
        <v>50</v>
      </c>
      <c r="DF56" s="5" t="e">
        <f t="shared" si="108"/>
        <v>#REF!</v>
      </c>
      <c r="EE56" s="156">
        <v>13</v>
      </c>
      <c r="EF56" s="159" t="str">
        <f>IF($A$3="","",$A31)</f>
        <v/>
      </c>
      <c r="EG56" s="110"/>
      <c r="EH56" s="115" t="str">
        <f t="shared" si="111"/>
        <v/>
      </c>
      <c r="EI56" s="41" t="str">
        <f t="shared" si="112"/>
        <v/>
      </c>
      <c r="EJ56" s="57" t="str">
        <f t="shared" si="113"/>
        <v/>
      </c>
      <c r="EN56" s="159" t="str">
        <f>IF($A$3="","",$A31)</f>
        <v/>
      </c>
      <c r="EO56" s="110"/>
      <c r="EP56" s="115" t="str">
        <f t="shared" si="115"/>
        <v/>
      </c>
      <c r="EQ56" s="41" t="str">
        <f t="shared" si="116"/>
        <v/>
      </c>
      <c r="ER56" s="57" t="str">
        <f t="shared" si="117"/>
        <v/>
      </c>
      <c r="ES56" s="156"/>
      <c r="ET56" s="156"/>
      <c r="EU56" s="156"/>
      <c r="EV56" s="159" t="str">
        <f>IF($A$3="","",$A31)</f>
        <v/>
      </c>
      <c r="EW56" s="110"/>
      <c r="EX56" s="115" t="str">
        <f t="shared" si="119"/>
        <v/>
      </c>
      <c r="EY56" s="41" t="str">
        <f t="shared" si="120"/>
        <v/>
      </c>
      <c r="EZ56" s="57" t="str">
        <f t="shared" si="121"/>
        <v/>
      </c>
    </row>
    <row r="57" spans="1:158" x14ac:dyDescent="0.2">
      <c r="AX57" s="62"/>
      <c r="AY57" s="52">
        <f>IF(AM32="","",AM32)</f>
        <v>83</v>
      </c>
      <c r="AZ57" s="131" t="str">
        <f t="shared" si="49"/>
        <v/>
      </c>
      <c r="BA57" s="131" t="str">
        <f t="shared" si="50"/>
        <v/>
      </c>
      <c r="BB57" s="131" t="str">
        <f t="shared" si="98"/>
        <v>Amélanchier</v>
      </c>
      <c r="BC57" s="131" t="str">
        <f t="shared" si="51"/>
        <v>Amélanchier</v>
      </c>
      <c r="BD57" s="69">
        <f t="shared" si="99"/>
        <v>83</v>
      </c>
      <c r="BE57" s="69">
        <f t="shared" si="52"/>
        <v>1</v>
      </c>
      <c r="BF57" s="1">
        <f t="shared" si="100"/>
        <v>40</v>
      </c>
      <c r="BG57" s="1">
        <f t="shared" si="101"/>
        <v>83</v>
      </c>
      <c r="BH57" s="1">
        <f t="shared" si="102"/>
        <v>1</v>
      </c>
      <c r="BI57" s="1">
        <v>49</v>
      </c>
      <c r="BJ57">
        <f t="shared" si="103"/>
        <v>85</v>
      </c>
      <c r="BK57">
        <f t="shared" si="53"/>
        <v>1</v>
      </c>
      <c r="DE57" s="5">
        <v>51</v>
      </c>
      <c r="DF57" s="5" t="e">
        <f t="shared" si="108"/>
        <v>#REF!</v>
      </c>
      <c r="EE57" s="156">
        <v>14</v>
      </c>
      <c r="EF57" s="159" t="str">
        <f>IF($A$3="","",$A33)</f>
        <v/>
      </c>
      <c r="EG57" s="110"/>
      <c r="EH57" s="115" t="str">
        <f t="shared" si="111"/>
        <v/>
      </c>
      <c r="EI57" s="41" t="str">
        <f t="shared" si="112"/>
        <v/>
      </c>
      <c r="EJ57" s="57" t="str">
        <f t="shared" si="113"/>
        <v/>
      </c>
      <c r="EN57" s="159" t="str">
        <f>IF($A$3="","",$A33)</f>
        <v/>
      </c>
      <c r="EO57" s="110"/>
      <c r="EP57" s="115" t="str">
        <f t="shared" si="115"/>
        <v/>
      </c>
      <c r="EQ57" s="41" t="str">
        <f t="shared" si="116"/>
        <v/>
      </c>
      <c r="ER57" s="57" t="str">
        <f t="shared" si="117"/>
        <v/>
      </c>
      <c r="ES57" s="156"/>
      <c r="ET57" s="156"/>
      <c r="EU57" s="156"/>
      <c r="EV57" s="159" t="str">
        <f>IF($A$3="","",$A33)</f>
        <v/>
      </c>
      <c r="EW57" s="110"/>
      <c r="EX57" s="115" t="str">
        <f t="shared" si="119"/>
        <v/>
      </c>
      <c r="EY57" s="41" t="str">
        <f t="shared" si="120"/>
        <v/>
      </c>
      <c r="EZ57" s="57" t="str">
        <f t="shared" si="121"/>
        <v/>
      </c>
    </row>
    <row r="58" spans="1:158" x14ac:dyDescent="0.2">
      <c r="AX58" s="62"/>
      <c r="AY58" s="52" t="str">
        <f>IF(AM33="","",AM33)</f>
        <v/>
      </c>
      <c r="AZ58" s="131" t="str">
        <f t="shared" si="49"/>
        <v/>
      </c>
      <c r="BA58" s="131" t="str">
        <f t="shared" si="50"/>
        <v/>
      </c>
      <c r="BB58" s="131" t="str">
        <f t="shared" si="98"/>
        <v/>
      </c>
      <c r="BC58" s="131" t="str">
        <f t="shared" si="51"/>
        <v/>
      </c>
      <c r="BD58" s="69" t="str">
        <f t="shared" si="99"/>
        <v/>
      </c>
      <c r="BE58" s="69" t="str">
        <f t="shared" si="52"/>
        <v/>
      </c>
      <c r="BF58" s="1" t="str">
        <f t="shared" si="100"/>
        <v/>
      </c>
      <c r="BG58" s="1" t="str">
        <f t="shared" si="101"/>
        <v/>
      </c>
      <c r="BH58" s="1">
        <f t="shared" si="102"/>
        <v>0</v>
      </c>
      <c r="BI58" s="1">
        <v>50</v>
      </c>
      <c r="BJ58">
        <f t="shared" si="103"/>
        <v>85</v>
      </c>
      <c r="BK58" t="str">
        <f t="shared" si="53"/>
        <v/>
      </c>
      <c r="DE58" s="5">
        <v>52</v>
      </c>
      <c r="DF58" s="5" t="e">
        <f t="shared" si="108"/>
        <v>#REF!</v>
      </c>
      <c r="EE58" s="156">
        <v>15</v>
      </c>
      <c r="EF58" s="159" t="str">
        <f>IF($A$3="","",$A35)</f>
        <v/>
      </c>
      <c r="EG58" s="110"/>
      <c r="EH58" s="115" t="str">
        <f t="shared" si="111"/>
        <v/>
      </c>
      <c r="EI58" s="41" t="str">
        <f t="shared" si="112"/>
        <v/>
      </c>
      <c r="EJ58" s="57" t="str">
        <f t="shared" si="113"/>
        <v/>
      </c>
      <c r="EN58" s="159" t="str">
        <f>IF($A$3="","",$A35)</f>
        <v/>
      </c>
      <c r="EO58" s="110"/>
      <c r="EP58" s="115" t="str">
        <f t="shared" si="115"/>
        <v/>
      </c>
      <c r="EQ58" s="41" t="str">
        <f t="shared" si="116"/>
        <v/>
      </c>
      <c r="ER58" s="57" t="str">
        <f t="shared" si="117"/>
        <v/>
      </c>
      <c r="ES58" s="156"/>
      <c r="ET58" s="156"/>
      <c r="EU58" s="156"/>
      <c r="EV58" s="159" t="str">
        <f>IF($A$3="","",$A35)</f>
        <v/>
      </c>
      <c r="EW58" s="110"/>
      <c r="EX58" s="115" t="str">
        <f t="shared" si="119"/>
        <v/>
      </c>
      <c r="EY58" s="41" t="str">
        <f t="shared" si="120"/>
        <v/>
      </c>
      <c r="EZ58" s="57" t="str">
        <f t="shared" si="121"/>
        <v/>
      </c>
    </row>
    <row r="59" spans="1:158" ht="15.75" thickBot="1" x14ac:dyDescent="0.25">
      <c r="A59" s="32" t="s">
        <v>9</v>
      </c>
      <c r="AX59" s="63"/>
      <c r="AY59" s="64" t="str">
        <f>IF(AM34="","",AM34)</f>
        <v/>
      </c>
      <c r="AZ59" s="131" t="str">
        <f t="shared" si="49"/>
        <v/>
      </c>
      <c r="BA59" s="131" t="str">
        <f t="shared" si="50"/>
        <v/>
      </c>
      <c r="BB59" s="131" t="str">
        <f t="shared" si="98"/>
        <v/>
      </c>
      <c r="BC59" s="131" t="str">
        <f t="shared" si="51"/>
        <v/>
      </c>
      <c r="BD59" s="69" t="str">
        <f t="shared" si="99"/>
        <v/>
      </c>
      <c r="BE59" s="69" t="str">
        <f t="shared" si="52"/>
        <v/>
      </c>
      <c r="BF59" s="1" t="str">
        <f t="shared" si="100"/>
        <v/>
      </c>
      <c r="BG59" s="1" t="str">
        <f t="shared" si="101"/>
        <v/>
      </c>
      <c r="BH59" s="1">
        <f t="shared" si="102"/>
        <v>0</v>
      </c>
      <c r="BI59" s="1">
        <v>51</v>
      </c>
      <c r="BJ59">
        <f t="shared" si="103"/>
        <v>85</v>
      </c>
      <c r="BK59" t="str">
        <f t="shared" si="53"/>
        <v/>
      </c>
      <c r="DE59" s="5">
        <v>53</v>
      </c>
      <c r="DF59" s="5" t="e">
        <f t="shared" si="108"/>
        <v>#REF!</v>
      </c>
      <c r="EE59" s="156">
        <v>16</v>
      </c>
      <c r="EF59" s="159" t="str">
        <f>IF($A$3="","",$A37)</f>
        <v/>
      </c>
      <c r="EG59" s="110"/>
      <c r="EH59" s="115" t="str">
        <f t="shared" si="111"/>
        <v/>
      </c>
      <c r="EI59" s="41" t="str">
        <f t="shared" si="112"/>
        <v/>
      </c>
      <c r="EJ59" s="57" t="str">
        <f t="shared" si="113"/>
        <v/>
      </c>
      <c r="EN59" s="159" t="str">
        <f>IF($A$3="","",$A37)</f>
        <v/>
      </c>
      <c r="EO59" s="110"/>
      <c r="EP59" s="115" t="str">
        <f t="shared" si="115"/>
        <v/>
      </c>
      <c r="EQ59" s="41" t="str">
        <f t="shared" si="116"/>
        <v/>
      </c>
      <c r="ER59" s="57" t="str">
        <f t="shared" si="117"/>
        <v/>
      </c>
      <c r="ES59" s="156"/>
      <c r="ET59" s="156"/>
      <c r="EU59" s="156"/>
      <c r="EV59" s="159" t="str">
        <f>IF($A$3="","",$A37)</f>
        <v/>
      </c>
      <c r="EW59" s="110"/>
      <c r="EX59" s="115" t="str">
        <f t="shared" si="119"/>
        <v/>
      </c>
      <c r="EY59" s="41" t="str">
        <f t="shared" si="120"/>
        <v/>
      </c>
      <c r="EZ59" s="57" t="str">
        <f t="shared" si="121"/>
        <v/>
      </c>
    </row>
    <row r="60" spans="1:158" ht="13.5" thickBot="1" x14ac:dyDescent="0.25">
      <c r="AX60" s="66">
        <v>13</v>
      </c>
      <c r="AY60" s="61">
        <f>IF(Y38="","",Y38)</f>
        <v>41</v>
      </c>
      <c r="AZ60" s="131" t="str">
        <f t="shared" si="49"/>
        <v/>
      </c>
      <c r="BA60" s="131" t="str">
        <f t="shared" si="50"/>
        <v>Eglantier</v>
      </c>
      <c r="BB60" s="131" t="str">
        <f t="shared" si="98"/>
        <v/>
      </c>
      <c r="BC60" s="131" t="str">
        <f t="shared" si="51"/>
        <v>Eglantier</v>
      </c>
      <c r="BD60" s="69">
        <f t="shared" si="99"/>
        <v>41</v>
      </c>
      <c r="BE60" s="69">
        <f t="shared" si="52"/>
        <v>1</v>
      </c>
      <c r="BF60" s="1">
        <f t="shared" si="100"/>
        <v>13</v>
      </c>
      <c r="BG60" s="1">
        <f t="shared" si="101"/>
        <v>41</v>
      </c>
      <c r="BH60" s="1">
        <f t="shared" si="102"/>
        <v>1</v>
      </c>
      <c r="BI60" s="1">
        <v>52</v>
      </c>
      <c r="BJ60">
        <f t="shared" si="103"/>
        <v>85</v>
      </c>
      <c r="BK60">
        <f t="shared" si="53"/>
        <v>1</v>
      </c>
      <c r="DE60" s="5">
        <v>54</v>
      </c>
      <c r="DF60" s="5" t="e">
        <f t="shared" si="108"/>
        <v>#REF!</v>
      </c>
    </row>
    <row r="61" spans="1:158" ht="16.5" thickTop="1" thickBot="1" x14ac:dyDescent="0.25">
      <c r="B61" s="196" t="s">
        <v>3</v>
      </c>
      <c r="C61" s="197"/>
      <c r="D61" s="198"/>
      <c r="E61" s="9"/>
      <c r="F61" s="9"/>
      <c r="G61" s="58"/>
      <c r="H61" s="196" t="s">
        <v>4</v>
      </c>
      <c r="I61" s="197"/>
      <c r="J61" s="198"/>
      <c r="K61" s="9"/>
      <c r="L61" s="9"/>
      <c r="M61" s="58"/>
      <c r="N61" s="196" t="s">
        <v>2</v>
      </c>
      <c r="O61" s="197"/>
      <c r="P61" s="198"/>
      <c r="AX61" s="62"/>
      <c r="AY61" s="52">
        <f>IF(Y39="","",Y39)</f>
        <v>55</v>
      </c>
      <c r="AZ61" s="131" t="str">
        <f t="shared" si="49"/>
        <v/>
      </c>
      <c r="BA61" s="131" t="str">
        <f t="shared" si="50"/>
        <v>Orchis</v>
      </c>
      <c r="BB61" s="131" t="str">
        <f t="shared" si="98"/>
        <v/>
      </c>
      <c r="BC61" s="131" t="str">
        <f t="shared" si="51"/>
        <v>Orchis</v>
      </c>
      <c r="BD61" s="69">
        <f t="shared" si="99"/>
        <v>55</v>
      </c>
      <c r="BE61" s="69">
        <f t="shared" si="52"/>
        <v>1</v>
      </c>
      <c r="BF61" s="1">
        <f t="shared" si="100"/>
        <v>27</v>
      </c>
      <c r="BG61" s="1">
        <f t="shared" si="101"/>
        <v>55</v>
      </c>
      <c r="BH61" s="1">
        <f t="shared" si="102"/>
        <v>1</v>
      </c>
      <c r="BI61" s="1">
        <v>53</v>
      </c>
      <c r="BJ61">
        <f t="shared" si="103"/>
        <v>85</v>
      </c>
      <c r="BK61">
        <f t="shared" si="53"/>
        <v>1</v>
      </c>
      <c r="DE61" s="5">
        <v>55</v>
      </c>
      <c r="DF61" s="5" t="e">
        <f t="shared" si="108"/>
        <v>#REF!</v>
      </c>
    </row>
    <row r="62" spans="1:158" ht="16.5" thickTop="1" thickBot="1" x14ac:dyDescent="0.25">
      <c r="B62" s="14" t="s">
        <v>5</v>
      </c>
      <c r="C62" s="15" t="s">
        <v>6</v>
      </c>
      <c r="D62" s="16" t="s">
        <v>7</v>
      </c>
      <c r="E62" s="17"/>
      <c r="F62" s="17"/>
      <c r="G62" s="17"/>
      <c r="H62" s="14" t="str">
        <f>B62</f>
        <v>N°</v>
      </c>
      <c r="I62" s="15" t="str">
        <f>C62</f>
        <v>NOMS</v>
      </c>
      <c r="J62" s="16" t="str">
        <f>D62</f>
        <v>Etab</v>
      </c>
      <c r="K62" s="17"/>
      <c r="L62" s="17"/>
      <c r="M62" s="17"/>
      <c r="N62" s="14" t="str">
        <f>H62</f>
        <v>N°</v>
      </c>
      <c r="O62" s="15" t="str">
        <f>I62</f>
        <v>NOMS</v>
      </c>
      <c r="P62" s="16" t="str">
        <f>J62</f>
        <v>Etab</v>
      </c>
      <c r="Y62" s="201" t="s">
        <v>47</v>
      </c>
      <c r="Z62" s="202"/>
      <c r="AA62" s="202"/>
      <c r="AB62" s="55"/>
      <c r="AC62" s="56"/>
      <c r="AD62" s="36"/>
      <c r="AE62" s="36"/>
      <c r="AF62" s="201" t="s">
        <v>48</v>
      </c>
      <c r="AG62" s="202"/>
      <c r="AH62" s="202"/>
      <c r="AI62" s="55"/>
      <c r="AJ62" s="56"/>
      <c r="AM62" s="201" t="s">
        <v>49</v>
      </c>
      <c r="AN62" s="202"/>
      <c r="AO62" s="202"/>
      <c r="AP62" s="55"/>
      <c r="AQ62" s="56"/>
      <c r="AX62" s="62"/>
      <c r="AY62" s="52">
        <f>IF(Y40="","",Y40)</f>
        <v>84</v>
      </c>
      <c r="AZ62" s="131" t="str">
        <f t="shared" si="49"/>
        <v/>
      </c>
      <c r="BA62" s="131" t="str">
        <f t="shared" si="50"/>
        <v/>
      </c>
      <c r="BB62" s="131" t="str">
        <f t="shared" si="98"/>
        <v>Bigaradier</v>
      </c>
      <c r="BC62" s="131" t="str">
        <f t="shared" si="51"/>
        <v>Bigaradier</v>
      </c>
      <c r="BD62" s="69">
        <f t="shared" si="99"/>
        <v>84</v>
      </c>
      <c r="BE62" s="69">
        <f t="shared" si="52"/>
        <v>1</v>
      </c>
      <c r="BF62" s="1">
        <f t="shared" si="100"/>
        <v>41</v>
      </c>
      <c r="BG62" s="1">
        <f t="shared" si="101"/>
        <v>84</v>
      </c>
      <c r="BH62" s="1">
        <f t="shared" si="102"/>
        <v>1</v>
      </c>
      <c r="BI62" s="1">
        <v>54</v>
      </c>
      <c r="BJ62" t="str">
        <f t="shared" si="103"/>
        <v/>
      </c>
      <c r="BK62">
        <f t="shared" si="53"/>
        <v>1</v>
      </c>
      <c r="DE62" s="5">
        <v>56</v>
      </c>
      <c r="DF62" s="5" t="e">
        <f t="shared" si="108"/>
        <v>#REF!</v>
      </c>
      <c r="EE62" s="156"/>
      <c r="EF62" s="196" t="str">
        <f>DP27</f>
        <v>Poule 10</v>
      </c>
      <c r="EG62" s="197"/>
      <c r="EH62" s="197"/>
      <c r="EI62" s="197"/>
      <c r="EJ62" s="197"/>
      <c r="EK62" s="197"/>
      <c r="EL62" s="198"/>
      <c r="EM62" s="156"/>
      <c r="EN62" s="196" t="str">
        <f>DU27</f>
        <v>Poule 11</v>
      </c>
      <c r="EO62" s="197"/>
      <c r="EP62" s="197"/>
      <c r="EQ62" s="197"/>
      <c r="ER62" s="197"/>
      <c r="ES62" s="197"/>
      <c r="ET62" s="198"/>
      <c r="EU62" s="156"/>
      <c r="EV62" s="196" t="str">
        <f>DZ27</f>
        <v>Poule 12</v>
      </c>
      <c r="EW62" s="197"/>
      <c r="EX62" s="197"/>
      <c r="EY62" s="197"/>
      <c r="EZ62" s="197"/>
      <c r="FA62" s="197"/>
      <c r="FB62" s="198"/>
    </row>
    <row r="63" spans="1:158" ht="16.5" thickTop="1" x14ac:dyDescent="0.2">
      <c r="B63" s="6">
        <f t="shared" ref="B63:B98" si="134">B7</f>
        <v>1</v>
      </c>
      <c r="C63" s="208" t="str">
        <f t="shared" ref="C63:C98" si="135">IF(C7="","",CONCATENATE(C7," ","-"," ",F7))</f>
        <v>Cherimolier - BEL</v>
      </c>
      <c r="D63" s="209"/>
      <c r="E63" s="10"/>
      <c r="F63" s="10"/>
      <c r="G63" s="10"/>
      <c r="H63" s="7">
        <f t="shared" ref="H63:H98" si="136">H7</f>
        <v>37</v>
      </c>
      <c r="I63" s="208" t="str">
        <f>IF(I7="","",CONCATENATE(I7," ","-"," ",L7))</f>
        <v>Chèvrefeuille - BEL</v>
      </c>
      <c r="J63" s="209"/>
      <c r="K63" s="10"/>
      <c r="L63" s="10"/>
      <c r="M63" s="10"/>
      <c r="N63" s="6">
        <f t="shared" ref="N63:N98" si="137">N7</f>
        <v>73</v>
      </c>
      <c r="O63" s="208" t="str">
        <f>IF(O7="","",CONCATENATE(O7," ","-"," ",R7))</f>
        <v>Aporocactus - BEL</v>
      </c>
      <c r="P63" s="209"/>
      <c r="Y63" s="40" t="s">
        <v>19</v>
      </c>
      <c r="Z63" s="73"/>
      <c r="AA63" s="41" t="s">
        <v>20</v>
      </c>
      <c r="AB63" s="42" t="s">
        <v>7</v>
      </c>
      <c r="AC63" s="43" t="s">
        <v>21</v>
      </c>
      <c r="AD63" s="1"/>
      <c r="AE63" s="1"/>
      <c r="AF63" s="40" t="s">
        <v>19</v>
      </c>
      <c r="AG63" s="73"/>
      <c r="AH63" s="41" t="s">
        <v>20</v>
      </c>
      <c r="AI63" s="42" t="s">
        <v>7</v>
      </c>
      <c r="AJ63" s="43" t="s">
        <v>21</v>
      </c>
      <c r="AM63" s="40" t="s">
        <v>19</v>
      </c>
      <c r="AN63" s="73"/>
      <c r="AO63" s="41" t="s">
        <v>20</v>
      </c>
      <c r="AP63" s="42" t="s">
        <v>7</v>
      </c>
      <c r="AQ63" s="43" t="s">
        <v>21</v>
      </c>
      <c r="AX63" s="62"/>
      <c r="AY63" s="52" t="str">
        <f>IF(Y41="","",Y41)</f>
        <v/>
      </c>
      <c r="AZ63" s="131" t="str">
        <f t="shared" si="49"/>
        <v/>
      </c>
      <c r="BA63" s="131" t="str">
        <f t="shared" si="50"/>
        <v/>
      </c>
      <c r="BB63" s="131" t="str">
        <f t="shared" si="98"/>
        <v/>
      </c>
      <c r="BC63" s="131" t="str">
        <f t="shared" si="51"/>
        <v/>
      </c>
      <c r="BD63" s="69" t="str">
        <f t="shared" si="99"/>
        <v/>
      </c>
      <c r="BE63" s="69" t="str">
        <f t="shared" si="52"/>
        <v/>
      </c>
      <c r="BF63" s="1" t="str">
        <f t="shared" si="100"/>
        <v/>
      </c>
      <c r="BG63" s="1" t="str">
        <f t="shared" si="101"/>
        <v/>
      </c>
      <c r="BH63" s="1">
        <f t="shared" si="102"/>
        <v>0</v>
      </c>
      <c r="BI63" s="1">
        <v>55</v>
      </c>
      <c r="BJ63" t="str">
        <f t="shared" si="103"/>
        <v/>
      </c>
      <c r="BK63" t="str">
        <f t="shared" si="53"/>
        <v/>
      </c>
      <c r="DE63" s="5">
        <v>57</v>
      </c>
      <c r="DF63" s="5" t="e">
        <f t="shared" si="108"/>
        <v>#REF!</v>
      </c>
      <c r="EE63" s="156">
        <v>1</v>
      </c>
      <c r="EF63" s="157" t="str">
        <f>IF($A$3="","",$A7)</f>
        <v>BEL</v>
      </c>
      <c r="EG63" s="42" t="str">
        <f t="shared" ref="EG63:EG67" si="138">IF(DQ28="","",DQ28)</f>
        <v>BEL</v>
      </c>
      <c r="EH63" s="158" t="str">
        <f>IF(EJ63="","",RANK(EJ63,$EJ$63:$EJ$78,1))</f>
        <v/>
      </c>
      <c r="EI63" s="41" t="str">
        <f>IF(OR(EF63=EG$63,EF63=EG$64,EF63=EG$65,EF63=EG$66,EF63=EG$67,EF63=EG$68,EF63=EG$69,EF63=EG$70,EF63=EG$71,EF63=EG$72,EF63=EG$73,EF63=EG$74,EF63=EG$75,EF63=EG$76,EF63=EG$77,EF63=EG$78),"",EF63)</f>
        <v/>
      </c>
      <c r="EJ63" s="57" t="str">
        <f t="shared" ref="EJ63:EJ78" si="139">IF(EI63="","",COUNTIF($EI$63:$EI$78,"&lt;="&amp;EI63))</f>
        <v/>
      </c>
      <c r="EK63" s="41">
        <v>1</v>
      </c>
      <c r="EL63" s="41" t="str">
        <f t="shared" ref="EL63:EL67" si="140">IF(EK63&gt;$EK$69,"",VLOOKUP(EK63,$EH$63:$EI$78,2))</f>
        <v>CAU</v>
      </c>
      <c r="EM63" s="156"/>
      <c r="EN63" s="157" t="str">
        <f>IF($A$3="","",$A7)</f>
        <v>BEL</v>
      </c>
      <c r="EO63" s="42" t="str">
        <f t="shared" ref="EO63:EO67" si="141">IF(DV28="","",DV28)</f>
        <v>BEL</v>
      </c>
      <c r="EP63" s="158" t="str">
        <f t="shared" ref="EP63:EP78" si="142">IF(ER63="","",RANK(ER63,$ER$63:$ER$78,1))</f>
        <v/>
      </c>
      <c r="EQ63" s="41" t="str">
        <f>IF(OR(EN63=EO$63,EN63=EO$64,EN63=EO$65,EN63=EO$66,EN63=EO$67,EN63=EO$68,EN63=EO$69,EN63=EO$70,EN63=EO$71,EN63=EO$72,EN63=EO$73,EN63=EO$74,EN63=EO$75,EN63=EO$76,EN63=EO$77,EN63=EO$78),"",EN63)</f>
        <v/>
      </c>
      <c r="ER63" s="57" t="str">
        <f t="shared" ref="ER63:ER78" si="143">IF(EQ63="","",COUNTIF($EQ$63:$EQ$78,"&lt;="&amp;EQ63))</f>
        <v/>
      </c>
      <c r="ES63" s="41">
        <v>1</v>
      </c>
      <c r="ET63" s="41" t="str">
        <f t="shared" ref="ET63:ET67" si="144">IF(ES63&gt;$ES$69,"",VLOOKUP(ES63,$EP$63:$EQ$78,2))</f>
        <v>CAU</v>
      </c>
      <c r="EU63" s="156"/>
      <c r="EV63" s="157" t="str">
        <f>IF($A$3="","",$A7)</f>
        <v>BEL</v>
      </c>
      <c r="EW63" s="42" t="str">
        <f t="shared" ref="EW63:EW67" si="145">IF(EA28="","",EA28)</f>
        <v>CAU</v>
      </c>
      <c r="EX63" s="158">
        <f t="shared" ref="EX63:EX78" si="146">IF(EZ63="","",RANK(EZ63,$EZ$63:$EZ$78,1))</f>
        <v>1</v>
      </c>
      <c r="EY63" s="41" t="str">
        <f>IF(OR(EV63=EW$63,EV63=EW$64,EV63=EW$65,EV63=EW$66,EV63=EW$67,EV63=EW$68,EV63=EW$69,EV63=EW$70,EV63=EW$71,EV63=EW$72,EV63=EW$73,EV63=EW$74,EV63=EW$75,EV63=EW$76,EV63=EW$77,EV63=EW$78),"",EV63)</f>
        <v>BEL</v>
      </c>
      <c r="EZ63" s="57">
        <f t="shared" ref="EZ63:EZ78" si="147">IF(EY63="","",COUNTIF($EY$63:$EY$78,"&lt;="&amp;EY63))</f>
        <v>13</v>
      </c>
      <c r="FA63" s="41">
        <f t="shared" ref="FA63:FA67" si="148">EK63</f>
        <v>1</v>
      </c>
      <c r="FB63" s="41" t="str">
        <f t="shared" ref="FB63:FB67" si="149">IF(FA63&gt;$FA$69,"",VLOOKUP(FA63,$EX$63:$EY$78,2))</f>
        <v>BEL</v>
      </c>
    </row>
    <row r="64" spans="1:158" ht="16.5" thickBot="1" x14ac:dyDescent="0.25">
      <c r="B64" s="7">
        <f t="shared" si="134"/>
        <v>2</v>
      </c>
      <c r="C64" s="208" t="str">
        <f t="shared" si="135"/>
        <v>Raiponce - CAU</v>
      </c>
      <c r="D64" s="209"/>
      <c r="E64" s="11"/>
      <c r="F64" s="11"/>
      <c r="G64" s="11"/>
      <c r="H64" s="7">
        <f t="shared" si="136"/>
        <v>38</v>
      </c>
      <c r="I64" s="208" t="str">
        <f t="shared" ref="I64:I98" si="150">IF(I8="","",CONCATENATE(I8," ","-"," ",L8))</f>
        <v>Brachychiton acerifolius - BEL</v>
      </c>
      <c r="J64" s="209"/>
      <c r="K64" s="11"/>
      <c r="L64" s="11"/>
      <c r="M64" s="11"/>
      <c r="N64" s="7">
        <f t="shared" si="137"/>
        <v>74</v>
      </c>
      <c r="O64" s="208" t="str">
        <f t="shared" ref="O64:O98" si="151">IF(O8="","",CONCATENATE(O8," ","-"," ",R8))</f>
        <v>Globulaire - BEL</v>
      </c>
      <c r="P64" s="209"/>
      <c r="Y64" s="53">
        <f>IF(Y9="","",Y9)</f>
        <v>1</v>
      </c>
      <c r="Z64" s="74" t="str">
        <f>IF(AA64="","",RIGHT(AA64,3))</f>
        <v>- 1</v>
      </c>
      <c r="AA64" s="44" t="str">
        <f>IF(AA9="","",AA9&amp;" - "&amp;RIGHT($AA$7,1))</f>
        <v>Cherimolier - BEL - 1</v>
      </c>
      <c r="AB64" s="38" t="str">
        <f>IF(AA64="","",RIGHT(AA64,3))</f>
        <v>- 1</v>
      </c>
      <c r="AC64" s="48" t="str">
        <f>IF(AC9="","",AC9)</f>
        <v>CAU</v>
      </c>
      <c r="AE64" s="52" t="str">
        <f>IF(AJ64="","",AJ64)</f>
        <v>PRG</v>
      </c>
      <c r="AF64" s="53">
        <f>IF(AF9="","",AF9)</f>
        <v>2</v>
      </c>
      <c r="AG64" s="74" t="str">
        <f>IF(AH64="","",RIGHT(AH64,3))</f>
        <v>- 2</v>
      </c>
      <c r="AH64" s="44" t="str">
        <f>IF(AH9="","",AH9&amp;" - "&amp;RIGHT($AH$7,1))</f>
        <v>Raiponce - CAU - 2</v>
      </c>
      <c r="AI64" s="38" t="str">
        <f>IF(AH64="","",RIGHT(AH64,3))</f>
        <v>- 2</v>
      </c>
      <c r="AJ64" s="48" t="str">
        <f>IF(AJ9="","",AJ9)</f>
        <v>PRG</v>
      </c>
      <c r="AL64" s="52" t="str">
        <f>IF(AQ64="","",AQ64)</f>
        <v>CAU</v>
      </c>
      <c r="AM64" s="53">
        <f>IF(AM9="","",AM9)</f>
        <v>3</v>
      </c>
      <c r="AN64" s="74" t="str">
        <f>IF(AO64="","",RIGHT(AO64,3))</f>
        <v>- 3</v>
      </c>
      <c r="AO64" s="44" t="str">
        <f>IF(AO9="","",AO9&amp;" - "&amp;RIGHT($AO$7,1))</f>
        <v>Aucuba - PRG - 3</v>
      </c>
      <c r="AP64" s="38" t="str">
        <f>IF(AO64="","",RIGHT(AO64,3))</f>
        <v>- 3</v>
      </c>
      <c r="AQ64" s="48" t="str">
        <f>IF(AQ9="","",AQ9)</f>
        <v>CAU</v>
      </c>
      <c r="AX64" s="63"/>
      <c r="AY64" s="64" t="str">
        <f>IF(Y42="","",Y42)</f>
        <v/>
      </c>
      <c r="AZ64" s="131" t="str">
        <f t="shared" si="49"/>
        <v/>
      </c>
      <c r="BA64" s="131" t="str">
        <f t="shared" si="50"/>
        <v/>
      </c>
      <c r="BB64" s="131" t="str">
        <f t="shared" si="98"/>
        <v/>
      </c>
      <c r="BC64" s="131" t="str">
        <f t="shared" si="51"/>
        <v/>
      </c>
      <c r="BD64" s="69" t="str">
        <f t="shared" si="99"/>
        <v/>
      </c>
      <c r="BE64" s="69" t="str">
        <f t="shared" si="52"/>
        <v/>
      </c>
      <c r="BF64" s="1" t="str">
        <f t="shared" si="100"/>
        <v/>
      </c>
      <c r="BG64" s="1" t="str">
        <f t="shared" si="101"/>
        <v/>
      </c>
      <c r="BH64" s="1">
        <f t="shared" si="102"/>
        <v>0</v>
      </c>
      <c r="BI64" s="1">
        <v>56</v>
      </c>
      <c r="BJ64" t="str">
        <f t="shared" si="103"/>
        <v/>
      </c>
      <c r="BK64" t="str">
        <f t="shared" si="53"/>
        <v/>
      </c>
      <c r="DE64" s="5">
        <v>58</v>
      </c>
      <c r="DF64" s="5" t="e">
        <f t="shared" si="108"/>
        <v>#REF!</v>
      </c>
      <c r="EE64" s="156">
        <v>2</v>
      </c>
      <c r="EF64" s="159" t="str">
        <f>IF($A$3="","",$A9)</f>
        <v>CAU</v>
      </c>
      <c r="EG64" s="38" t="str">
        <f t="shared" si="138"/>
        <v>SH.</v>
      </c>
      <c r="EH64" s="115">
        <f t="shared" ref="EH64:EH78" si="152">IF(EJ64="","",RANK(EJ64,$EJ$63:$EJ$78,1))</f>
        <v>1</v>
      </c>
      <c r="EI64" s="41" t="str">
        <f t="shared" ref="EI64:EI78" si="153">IF(OR(EF64=EG$63,EF64=EG$64,EF64=EG$65,EF64=EG$66,EF64=EG$67,EF64=EG$68,EF64=EG$69,EF64=EG$70,EF64=EG$71,EF64=EG$72,EF64=EG$73,EF64=EG$74,EF64=EG$75,EF64=EG$76,EF64=EG$77,EF64=EG$78),"",EF64)</f>
        <v>CAU</v>
      </c>
      <c r="EJ64" s="57">
        <f t="shared" si="139"/>
        <v>13</v>
      </c>
      <c r="EK64" s="110">
        <v>2</v>
      </c>
      <c r="EL64" s="41" t="str">
        <f t="shared" si="140"/>
        <v>HOT</v>
      </c>
      <c r="EM64" s="156"/>
      <c r="EN64" s="159" t="str">
        <f>IF($A$3="","",$A9)</f>
        <v>CAU</v>
      </c>
      <c r="EO64" s="38" t="str">
        <f t="shared" si="141"/>
        <v>SH.</v>
      </c>
      <c r="EP64" s="115">
        <f t="shared" si="142"/>
        <v>1</v>
      </c>
      <c r="EQ64" s="41" t="str">
        <f t="shared" ref="EQ64:EQ78" si="154">IF(OR(EN64=EO$63,EN64=EO$64,EN64=EO$65,EN64=EO$66,EN64=EO$67,EN64=EO$68,EN64=EO$69,EN64=EO$70,EN64=EO$71,EN64=EO$72,EN64=EO$73,EN64=EO$74,EN64=EO$75,EN64=EO$76,EN64=EO$77,EN64=EO$78),"",EN64)</f>
        <v>CAU</v>
      </c>
      <c r="ER64" s="57">
        <f t="shared" si="143"/>
        <v>13</v>
      </c>
      <c r="ES64" s="110">
        <v>2</v>
      </c>
      <c r="ET64" s="41" t="str">
        <f t="shared" si="144"/>
        <v>HOT</v>
      </c>
      <c r="EU64" s="156"/>
      <c r="EV64" s="159" t="str">
        <f>IF($A$3="","",$A9)</f>
        <v>CAU</v>
      </c>
      <c r="EW64" s="38" t="str">
        <f t="shared" si="145"/>
        <v>SH.</v>
      </c>
      <c r="EX64" s="115" t="str">
        <f t="shared" si="146"/>
        <v/>
      </c>
      <c r="EY64" s="41" t="str">
        <f t="shared" ref="EY64:EY78" si="155">IF(OR(EV64=EW$63,EV64=EW$64,EV64=EW$65,EV64=EW$66,EV64=EW$67,EV64=EW$68,EV64=EW$69,EV64=EW$70,EV64=EW$71,EV64=EW$72,EV64=EW$73,EV64=EW$74,EV64=EW$75,EV64=EW$76,EV64=EW$77,EV64=EW$78),"",EV64)</f>
        <v/>
      </c>
      <c r="EZ64" s="57" t="str">
        <f t="shared" si="147"/>
        <v/>
      </c>
      <c r="FA64" s="110">
        <f t="shared" si="148"/>
        <v>2</v>
      </c>
      <c r="FB64" s="41" t="str">
        <f t="shared" si="149"/>
        <v>HOT</v>
      </c>
    </row>
    <row r="65" spans="2:158" ht="15.75" x14ac:dyDescent="0.2">
      <c r="B65" s="7">
        <f t="shared" si="134"/>
        <v>3</v>
      </c>
      <c r="C65" s="208" t="str">
        <f t="shared" si="135"/>
        <v>Aucuba - PRG</v>
      </c>
      <c r="D65" s="209"/>
      <c r="E65" s="11"/>
      <c r="F65" s="11"/>
      <c r="G65" s="11"/>
      <c r="H65" s="7">
        <f t="shared" si="136"/>
        <v>39</v>
      </c>
      <c r="I65" s="208" t="str">
        <f t="shared" si="150"/>
        <v>Exochorda - BEL</v>
      </c>
      <c r="J65" s="209"/>
      <c r="K65" s="11"/>
      <c r="L65" s="11"/>
      <c r="M65" s="11"/>
      <c r="N65" s="7">
        <f t="shared" si="137"/>
        <v>75</v>
      </c>
      <c r="O65" s="208" t="str">
        <f t="shared" si="151"/>
        <v>Acerola - CAU</v>
      </c>
      <c r="P65" s="209"/>
      <c r="Y65" s="53">
        <f>IF(Y10="","",Y10)</f>
        <v>43</v>
      </c>
      <c r="Z65" s="74" t="str">
        <f>IF(AA65="","",RIGHT(AA65,3))</f>
        <v>- 1</v>
      </c>
      <c r="AA65" s="44" t="str">
        <f>IF(AA10="","",AA10&amp;" - "&amp;RIGHT($AA$7,1))</f>
        <v>Jonquille - FER - 1</v>
      </c>
      <c r="AB65" s="38" t="str">
        <f>IF(AA65="","",RIGHT(AA65,3))</f>
        <v>- 1</v>
      </c>
      <c r="AC65" s="48" t="str">
        <f>IF(AC10="","",AC10)</f>
        <v>PRG</v>
      </c>
      <c r="AE65" s="52" t="str">
        <f>IF(AJ65="","",AJ65)</f>
        <v>SH.</v>
      </c>
      <c r="AF65" s="53">
        <f>IF(AF10="","",AF10)</f>
        <v>44</v>
      </c>
      <c r="AG65" s="74" t="str">
        <f>IF(AH65="","",RIGHT(AH65,3))</f>
        <v>- 2</v>
      </c>
      <c r="AH65" s="44" t="str">
        <f>IF(AH10="","",AH10&amp;" - "&amp;RIGHT($AH$7,1))</f>
        <v>Origan - FER - 2</v>
      </c>
      <c r="AI65" s="38" t="str">
        <f>IF(AH65="","",RIGHT(AH65,3))</f>
        <v>- 2</v>
      </c>
      <c r="AJ65" s="48" t="str">
        <f>IF(AJ10="","",AJ10)</f>
        <v>SH.</v>
      </c>
      <c r="AL65" s="52" t="str">
        <f>IF(AQ65="","",AQ65)</f>
        <v>HOT</v>
      </c>
      <c r="AM65" s="53">
        <f>IF(AM10="","",AM10)</f>
        <v>45</v>
      </c>
      <c r="AN65" s="74" t="str">
        <f>IF(AO65="","",RIGHT(AO65,3))</f>
        <v>- 3</v>
      </c>
      <c r="AO65" s="44" t="str">
        <f>IF(AO10="","",AO10&amp;" - "&amp;RIGHT($AO$7,1))</f>
        <v>Muscari - FER - 3</v>
      </c>
      <c r="AP65" s="38" t="str">
        <f>IF(AO65="","",RIGHT(AO65,3))</f>
        <v>- 3</v>
      </c>
      <c r="AQ65" s="48" t="str">
        <f>IF(AQ10="","",AQ10)</f>
        <v>HOT</v>
      </c>
      <c r="AX65" s="66">
        <v>14</v>
      </c>
      <c r="AY65" s="61">
        <f>IF(AF38="","",AF38)</f>
        <v>42</v>
      </c>
      <c r="AZ65" s="131" t="str">
        <f t="shared" si="49"/>
        <v/>
      </c>
      <c r="BA65" s="131" t="str">
        <f t="shared" si="50"/>
        <v>Fatsia du Japon</v>
      </c>
      <c r="BB65" s="131" t="str">
        <f t="shared" si="98"/>
        <v/>
      </c>
      <c r="BC65" s="131" t="str">
        <f t="shared" si="51"/>
        <v>Fatsia du Japon</v>
      </c>
      <c r="BD65" s="69">
        <f t="shared" si="99"/>
        <v>42</v>
      </c>
      <c r="BE65" s="69">
        <f t="shared" si="52"/>
        <v>1</v>
      </c>
      <c r="BF65" s="1">
        <f t="shared" si="100"/>
        <v>14</v>
      </c>
      <c r="BG65" s="1">
        <f t="shared" si="101"/>
        <v>42</v>
      </c>
      <c r="BH65" s="1">
        <f t="shared" si="102"/>
        <v>1</v>
      </c>
      <c r="BI65" s="1">
        <v>57</v>
      </c>
      <c r="BJ65" t="str">
        <f t="shared" si="103"/>
        <v/>
      </c>
      <c r="BK65">
        <f t="shared" si="53"/>
        <v>1</v>
      </c>
      <c r="DE65" s="5">
        <v>59</v>
      </c>
      <c r="DF65" s="5" t="e">
        <f t="shared" si="108"/>
        <v>#REF!</v>
      </c>
      <c r="EE65" s="156">
        <v>3</v>
      </c>
      <c r="EF65" s="159" t="str">
        <f>IF($A$3="","",$A11)</f>
        <v>FER</v>
      </c>
      <c r="EG65" s="38" t="str">
        <f t="shared" si="138"/>
        <v>FER</v>
      </c>
      <c r="EH65" s="115" t="str">
        <f t="shared" si="152"/>
        <v/>
      </c>
      <c r="EI65" s="41" t="str">
        <f t="shared" si="153"/>
        <v/>
      </c>
      <c r="EJ65" s="57" t="str">
        <f t="shared" si="139"/>
        <v/>
      </c>
      <c r="EK65" s="110">
        <v>3</v>
      </c>
      <c r="EL65" s="41" t="str">
        <f t="shared" si="140"/>
        <v>PRG</v>
      </c>
      <c r="EM65" s="156"/>
      <c r="EN65" s="159" t="str">
        <f>IF($A$3="","",$A11)</f>
        <v>FER</v>
      </c>
      <c r="EO65" s="38" t="str">
        <f t="shared" si="141"/>
        <v>FER</v>
      </c>
      <c r="EP65" s="115" t="str">
        <f t="shared" si="142"/>
        <v/>
      </c>
      <c r="EQ65" s="41" t="str">
        <f t="shared" si="154"/>
        <v/>
      </c>
      <c r="ER65" s="57" t="str">
        <f t="shared" si="143"/>
        <v/>
      </c>
      <c r="ES65" s="110">
        <v>3</v>
      </c>
      <c r="ET65" s="41" t="str">
        <f t="shared" si="144"/>
        <v>PRG</v>
      </c>
      <c r="EU65" s="156"/>
      <c r="EV65" s="159" t="str">
        <f>IF($A$3="","",$A11)</f>
        <v>FER</v>
      </c>
      <c r="EW65" s="38" t="str">
        <f t="shared" si="145"/>
        <v>FER</v>
      </c>
      <c r="EX65" s="115" t="str">
        <f t="shared" si="146"/>
        <v/>
      </c>
      <c r="EY65" s="41" t="str">
        <f t="shared" si="155"/>
        <v/>
      </c>
      <c r="EZ65" s="57" t="str">
        <f t="shared" si="147"/>
        <v/>
      </c>
      <c r="FA65" s="110">
        <f t="shared" si="148"/>
        <v>3</v>
      </c>
      <c r="FB65" s="41" t="str">
        <f t="shared" si="149"/>
        <v>PRG</v>
      </c>
    </row>
    <row r="66" spans="2:158" ht="15.75" x14ac:dyDescent="0.2">
      <c r="B66" s="7">
        <f t="shared" si="134"/>
        <v>4</v>
      </c>
      <c r="C66" s="208" t="str">
        <f t="shared" si="135"/>
        <v>Véronique - PRG</v>
      </c>
      <c r="D66" s="209"/>
      <c r="E66" s="11"/>
      <c r="F66" s="11"/>
      <c r="G66" s="11"/>
      <c r="H66" s="7">
        <f t="shared" si="136"/>
        <v>40</v>
      </c>
      <c r="I66" s="208" t="str">
        <f t="shared" si="150"/>
        <v>Bilimbi - CAU</v>
      </c>
      <c r="J66" s="209"/>
      <c r="K66" s="11"/>
      <c r="L66" s="11"/>
      <c r="M66" s="11"/>
      <c r="N66" s="7">
        <f t="shared" si="137"/>
        <v>76</v>
      </c>
      <c r="O66" s="208" t="str">
        <f t="shared" si="151"/>
        <v>Cactus - CAU</v>
      </c>
      <c r="P66" s="209"/>
      <c r="Y66" s="53">
        <f>IF(Y11="","",Y11)</f>
        <v>57</v>
      </c>
      <c r="Z66" s="74" t="str">
        <f>IF(AA66="","",RIGHT(AA66,3))</f>
        <v>- 1</v>
      </c>
      <c r="AA66" s="44" t="str">
        <f>IF(AA11="","",AA11&amp;" - "&amp;RIGHT($AA$7,1))</f>
        <v>Avocatier - SO. - 1</v>
      </c>
      <c r="AB66" s="38" t="str">
        <f>IF(AA66="","",RIGHT(AA66,3))</f>
        <v>- 1</v>
      </c>
      <c r="AC66" s="48" t="str">
        <f>IF(AC11="","",AC11)</f>
        <v>SH.</v>
      </c>
      <c r="AE66" s="52" t="str">
        <f>IF(AJ66="","",AJ66)</f>
        <v>SO.</v>
      </c>
      <c r="AF66" s="53">
        <f>IF(AF11="","",AF11)</f>
        <v>73</v>
      </c>
      <c r="AG66" s="74" t="str">
        <f>IF(AH66="","",RIGHT(AH66,3))</f>
        <v>- 2</v>
      </c>
      <c r="AH66" s="44" t="str">
        <f>IF(AH11="","",AH11&amp;" - "&amp;RIGHT($AH$7,1))</f>
        <v>Aporocactus - BEL - 2</v>
      </c>
      <c r="AI66" s="38" t="str">
        <f>IF(AH66="","",RIGHT(AH66,3))</f>
        <v>- 2</v>
      </c>
      <c r="AJ66" s="48" t="str">
        <f>IF(AJ11="","",AJ11)</f>
        <v>SO.</v>
      </c>
      <c r="AL66" s="52" t="str">
        <f>IF(AQ66="","",AQ66)</f>
        <v>SH.</v>
      </c>
      <c r="AM66" s="53">
        <f>IF(AM11="","",AM11)</f>
        <v>74</v>
      </c>
      <c r="AN66" s="74" t="str">
        <f>IF(AO66="","",RIGHT(AO66,3))</f>
        <v>- 3</v>
      </c>
      <c r="AO66" s="44" t="str">
        <f>IF(AO11="","",AO11&amp;" - "&amp;RIGHT($AO$7,1))</f>
        <v>Globulaire - BEL - 3</v>
      </c>
      <c r="AP66" s="38" t="str">
        <f>IF(AO66="","",RIGHT(AO66,3))</f>
        <v>- 3</v>
      </c>
      <c r="AQ66" s="48" t="str">
        <f>IF(AQ11="","",AQ11)</f>
        <v>SH.</v>
      </c>
      <c r="AX66" s="62"/>
      <c r="AY66" s="52">
        <f>IF(AF39="","",AF39)</f>
        <v>56</v>
      </c>
      <c r="AZ66" s="131" t="str">
        <f t="shared" si="49"/>
        <v/>
      </c>
      <c r="BA66" s="131" t="str">
        <f t="shared" si="50"/>
        <v>Millepertuis</v>
      </c>
      <c r="BB66" s="131" t="str">
        <f t="shared" si="98"/>
        <v/>
      </c>
      <c r="BC66" s="131" t="str">
        <f t="shared" si="51"/>
        <v>Millepertuis</v>
      </c>
      <c r="BD66" s="69">
        <f t="shared" si="99"/>
        <v>56</v>
      </c>
      <c r="BE66" s="69">
        <f t="shared" si="52"/>
        <v>1</v>
      </c>
      <c r="BF66" s="1">
        <f t="shared" si="100"/>
        <v>28</v>
      </c>
      <c r="BG66" s="1">
        <f t="shared" si="101"/>
        <v>56</v>
      </c>
      <c r="BH66" s="1">
        <f t="shared" si="102"/>
        <v>1</v>
      </c>
      <c r="BI66" s="1">
        <v>58</v>
      </c>
      <c r="BJ66" t="str">
        <f t="shared" si="103"/>
        <v/>
      </c>
      <c r="BK66">
        <f t="shared" si="53"/>
        <v>1</v>
      </c>
      <c r="DE66" s="5">
        <v>60</v>
      </c>
      <c r="DF66" s="5" t="e">
        <f t="shared" si="108"/>
        <v>#REF!</v>
      </c>
      <c r="EE66" s="156">
        <v>4</v>
      </c>
      <c r="EF66" s="159" t="str">
        <f>IF($A$3="","",$A13)</f>
        <v>HOT</v>
      </c>
      <c r="EG66" s="38" t="str">
        <f t="shared" si="138"/>
        <v>SH.</v>
      </c>
      <c r="EH66" s="115">
        <f t="shared" si="152"/>
        <v>2</v>
      </c>
      <c r="EI66" s="41" t="str">
        <f t="shared" si="153"/>
        <v>HOT</v>
      </c>
      <c r="EJ66" s="57">
        <f t="shared" si="139"/>
        <v>14</v>
      </c>
      <c r="EK66" s="110">
        <v>4</v>
      </c>
      <c r="EL66" s="41" t="str">
        <f t="shared" si="140"/>
        <v>SO.</v>
      </c>
      <c r="EM66" s="156"/>
      <c r="EN66" s="159" t="str">
        <f>IF($A$3="","",$A13)</f>
        <v>HOT</v>
      </c>
      <c r="EO66" s="38" t="str">
        <f t="shared" si="141"/>
        <v>SH.</v>
      </c>
      <c r="EP66" s="115">
        <f t="shared" si="142"/>
        <v>2</v>
      </c>
      <c r="EQ66" s="41" t="str">
        <f t="shared" si="154"/>
        <v>HOT</v>
      </c>
      <c r="ER66" s="57">
        <f t="shared" si="143"/>
        <v>14</v>
      </c>
      <c r="ES66" s="110">
        <v>4</v>
      </c>
      <c r="ET66" s="41" t="str">
        <f t="shared" si="144"/>
        <v>SO.</v>
      </c>
      <c r="EU66" s="156"/>
      <c r="EV66" s="159" t="str">
        <f>IF($A$3="","",$A13)</f>
        <v>HOT</v>
      </c>
      <c r="EW66" s="38" t="str">
        <f t="shared" si="145"/>
        <v/>
      </c>
      <c r="EX66" s="115">
        <f t="shared" si="146"/>
        <v>2</v>
      </c>
      <c r="EY66" s="41" t="str">
        <f t="shared" si="155"/>
        <v>HOT</v>
      </c>
      <c r="EZ66" s="57">
        <f t="shared" si="147"/>
        <v>14</v>
      </c>
      <c r="FA66" s="110">
        <f t="shared" si="148"/>
        <v>4</v>
      </c>
      <c r="FB66" s="41" t="str">
        <f t="shared" si="149"/>
        <v>SO.</v>
      </c>
    </row>
    <row r="67" spans="2:158" ht="16.5" thickBot="1" x14ac:dyDescent="0.25">
      <c r="B67" s="7">
        <f t="shared" si="134"/>
        <v>5</v>
      </c>
      <c r="C67" s="208" t="str">
        <f t="shared" si="135"/>
        <v>Citrangequat - SH.</v>
      </c>
      <c r="D67" s="209"/>
      <c r="E67" s="11"/>
      <c r="F67" s="11"/>
      <c r="G67" s="11"/>
      <c r="H67" s="7">
        <f t="shared" si="136"/>
        <v>41</v>
      </c>
      <c r="I67" s="208" t="str">
        <f t="shared" si="150"/>
        <v>Eglantier - CAU</v>
      </c>
      <c r="J67" s="209"/>
      <c r="K67" s="11"/>
      <c r="L67" s="11"/>
      <c r="M67" s="11"/>
      <c r="N67" s="7">
        <f t="shared" si="137"/>
        <v>77</v>
      </c>
      <c r="O67" s="208" t="str">
        <f t="shared" si="151"/>
        <v>Aulne - FER</v>
      </c>
      <c r="P67" s="209"/>
      <c r="Y67" s="54">
        <f>IF(Y12="","",Y12)</f>
        <v>86</v>
      </c>
      <c r="Z67" s="75" t="str">
        <f>IF(AA67="","",RIGHT(AA67,3))</f>
        <v>- 1</v>
      </c>
      <c r="AA67" s="45" t="str">
        <f>IF(AA12="","",AA12&amp;" - "&amp;RIGHT($AA$7,1))</f>
        <v>Escallonia rubra - HOT - 1</v>
      </c>
      <c r="AB67" s="39" t="str">
        <f>IF(AA67="","",RIGHT(AA67,3))</f>
        <v>- 1</v>
      </c>
      <c r="AC67" s="49" t="str">
        <f>IF(AC12="","",AC12)</f>
        <v/>
      </c>
      <c r="AE67" s="52" t="str">
        <f>IF(AJ67="","",AJ67)</f>
        <v/>
      </c>
      <c r="AF67" s="54">
        <f>IF(AF12="","",AF12)</f>
        <v>87</v>
      </c>
      <c r="AG67" s="75" t="str">
        <f>IF(AH67="","",RIGHT(AH67,3))</f>
        <v>- 2</v>
      </c>
      <c r="AH67" s="45" t="str">
        <f>IF(AH12="","",AH12&amp;" - "&amp;RIGHT($AH$7,1))</f>
        <v>Cyprès - HOT - 2</v>
      </c>
      <c r="AI67" s="39" t="str">
        <f>IF(AH67="","",RIGHT(AH67,3))</f>
        <v>- 2</v>
      </c>
      <c r="AJ67" s="49" t="str">
        <f>IF(AJ12="","",AJ12)</f>
        <v/>
      </c>
      <c r="AL67" s="52" t="str">
        <f>IF(AQ67="","",AQ67)</f>
        <v>SO.</v>
      </c>
      <c r="AM67" s="54">
        <f>IF(AM12="","",AM12)</f>
        <v>88</v>
      </c>
      <c r="AN67" s="75" t="str">
        <f>IF(AO67="","",RIGHT(AO67,3))</f>
        <v>- 3</v>
      </c>
      <c r="AO67" s="45" t="str">
        <f>IF(AO12="","",AO12&amp;" - "&amp;RIGHT($AO$7,1))</f>
        <v>Févier - PRG - 3</v>
      </c>
      <c r="AP67" s="39" t="str">
        <f>IF(AO67="","",RIGHT(AO67,3))</f>
        <v>- 3</v>
      </c>
      <c r="AQ67" s="49" t="str">
        <f>IF(AQ12="","",AQ12)</f>
        <v>SO.</v>
      </c>
      <c r="AX67" s="62"/>
      <c r="AY67" s="52">
        <f>IF(AF40="","",AF40)</f>
        <v>85</v>
      </c>
      <c r="AZ67" s="131" t="str">
        <f t="shared" si="49"/>
        <v/>
      </c>
      <c r="BA67" s="131" t="str">
        <f t="shared" si="50"/>
        <v/>
      </c>
      <c r="BB67" s="131" t="str">
        <f t="shared" si="98"/>
        <v>Pâquerette</v>
      </c>
      <c r="BC67" s="131" t="str">
        <f t="shared" si="51"/>
        <v>Pâquerette</v>
      </c>
      <c r="BD67" s="69">
        <f t="shared" si="99"/>
        <v>85</v>
      </c>
      <c r="BE67" s="69">
        <f t="shared" si="52"/>
        <v>1</v>
      </c>
      <c r="BF67" s="1">
        <f t="shared" si="100"/>
        <v>42</v>
      </c>
      <c r="BG67" s="1">
        <f t="shared" si="101"/>
        <v>85</v>
      </c>
      <c r="BH67" s="1">
        <f t="shared" si="102"/>
        <v>1</v>
      </c>
      <c r="BI67" s="1">
        <v>59</v>
      </c>
      <c r="BJ67" t="str">
        <f t="shared" si="103"/>
        <v/>
      </c>
      <c r="BK67">
        <f t="shared" si="53"/>
        <v>1</v>
      </c>
      <c r="DE67" s="5">
        <v>61</v>
      </c>
      <c r="DF67" s="5" t="e">
        <f t="shared" si="108"/>
        <v>#REF!</v>
      </c>
      <c r="EE67" s="156">
        <v>5</v>
      </c>
      <c r="EF67" s="159" t="str">
        <f>IF($A$3="","",$A15)</f>
        <v>PRG</v>
      </c>
      <c r="EG67" s="38" t="str">
        <f t="shared" si="138"/>
        <v/>
      </c>
      <c r="EH67" s="115">
        <f t="shared" si="152"/>
        <v>3</v>
      </c>
      <c r="EI67" s="41" t="str">
        <f t="shared" si="153"/>
        <v>PRG</v>
      </c>
      <c r="EJ67" s="57">
        <f t="shared" si="139"/>
        <v>15</v>
      </c>
      <c r="EK67" s="110">
        <v>5</v>
      </c>
      <c r="EL67" s="41" t="str">
        <f t="shared" si="140"/>
        <v/>
      </c>
      <c r="EM67" s="156"/>
      <c r="EN67" s="159" t="str">
        <f>IF($A$3="","",$A15)</f>
        <v>PRG</v>
      </c>
      <c r="EO67" s="38" t="str">
        <f t="shared" si="141"/>
        <v/>
      </c>
      <c r="EP67" s="115">
        <f t="shared" si="142"/>
        <v>3</v>
      </c>
      <c r="EQ67" s="41" t="str">
        <f t="shared" si="154"/>
        <v>PRG</v>
      </c>
      <c r="ER67" s="57">
        <f t="shared" si="143"/>
        <v>15</v>
      </c>
      <c r="ES67" s="110">
        <v>5</v>
      </c>
      <c r="ET67" s="41" t="str">
        <f t="shared" si="144"/>
        <v/>
      </c>
      <c r="EU67" s="156"/>
      <c r="EV67" s="159" t="str">
        <f>IF($A$3="","",$A15)</f>
        <v>PRG</v>
      </c>
      <c r="EW67" s="38" t="str">
        <f t="shared" si="145"/>
        <v/>
      </c>
      <c r="EX67" s="115">
        <f t="shared" si="146"/>
        <v>3</v>
      </c>
      <c r="EY67" s="41" t="str">
        <f t="shared" si="155"/>
        <v>PRG</v>
      </c>
      <c r="EZ67" s="57">
        <f t="shared" si="147"/>
        <v>15</v>
      </c>
      <c r="FA67" s="110">
        <f t="shared" si="148"/>
        <v>5</v>
      </c>
      <c r="FB67" s="41" t="str">
        <f t="shared" si="149"/>
        <v/>
      </c>
    </row>
    <row r="68" spans="2:158" ht="16.5" thickBot="1" x14ac:dyDescent="0.25">
      <c r="B68" s="7">
        <f t="shared" si="134"/>
        <v>6</v>
      </c>
      <c r="C68" s="208" t="str">
        <f t="shared" si="135"/>
        <v>Forsythia - SH.</v>
      </c>
      <c r="D68" s="209"/>
      <c r="E68" s="11"/>
      <c r="F68" s="11"/>
      <c r="G68" s="11"/>
      <c r="H68" s="7">
        <f t="shared" si="136"/>
        <v>42</v>
      </c>
      <c r="I68" s="208" t="str">
        <f t="shared" si="150"/>
        <v>Fatsia du Japon - CAU</v>
      </c>
      <c r="J68" s="209"/>
      <c r="K68" s="11"/>
      <c r="L68" s="11"/>
      <c r="M68" s="11"/>
      <c r="N68" s="7">
        <f t="shared" si="137"/>
        <v>78</v>
      </c>
      <c r="O68" s="208" t="str">
        <f t="shared" si="151"/>
        <v>Charme - FER</v>
      </c>
      <c r="P68" s="209"/>
      <c r="AX68" s="62"/>
      <c r="AY68" s="52" t="str">
        <f>IF(AF41="","",AF41)</f>
        <v/>
      </c>
      <c r="AZ68" s="131" t="str">
        <f t="shared" si="49"/>
        <v/>
      </c>
      <c r="BA68" s="131" t="str">
        <f t="shared" si="50"/>
        <v/>
      </c>
      <c r="BB68" s="131" t="str">
        <f t="shared" si="98"/>
        <v/>
      </c>
      <c r="BC68" s="131" t="str">
        <f t="shared" si="51"/>
        <v/>
      </c>
      <c r="BD68" s="69" t="str">
        <f t="shared" si="99"/>
        <v/>
      </c>
      <c r="BE68" s="69" t="str">
        <f t="shared" si="52"/>
        <v/>
      </c>
      <c r="BF68" s="1" t="str">
        <f t="shared" si="100"/>
        <v/>
      </c>
      <c r="BG68" s="1" t="str">
        <f t="shared" si="101"/>
        <v/>
      </c>
      <c r="BH68" s="1">
        <f t="shared" si="102"/>
        <v>0</v>
      </c>
      <c r="BI68" s="1">
        <v>60</v>
      </c>
      <c r="BJ68" t="str">
        <f t="shared" si="103"/>
        <v/>
      </c>
      <c r="BK68" t="str">
        <f t="shared" si="53"/>
        <v/>
      </c>
      <c r="DE68" s="5">
        <v>62</v>
      </c>
      <c r="DF68" s="5" t="e">
        <f t="shared" si="108"/>
        <v>#REF!</v>
      </c>
      <c r="EE68" s="156">
        <v>6</v>
      </c>
      <c r="EF68" s="159" t="str">
        <f>IF($A$3="","",$A17)</f>
        <v>SH.</v>
      </c>
      <c r="EG68" s="110"/>
      <c r="EH68" s="115" t="str">
        <f t="shared" si="152"/>
        <v/>
      </c>
      <c r="EI68" s="41" t="str">
        <f t="shared" si="153"/>
        <v/>
      </c>
      <c r="EJ68" s="57" t="str">
        <f t="shared" si="139"/>
        <v/>
      </c>
      <c r="EK68" s="156"/>
      <c r="EL68" s="156"/>
      <c r="EM68" s="156"/>
      <c r="EN68" s="159" t="str">
        <f>IF($A$3="","",$A17)</f>
        <v>SH.</v>
      </c>
      <c r="EO68" s="110"/>
      <c r="EP68" s="115" t="str">
        <f t="shared" si="142"/>
        <v/>
      </c>
      <c r="EQ68" s="41" t="str">
        <f t="shared" si="154"/>
        <v/>
      </c>
      <c r="ER68" s="57" t="str">
        <f t="shared" si="143"/>
        <v/>
      </c>
      <c r="ES68" s="156"/>
      <c r="ET68" s="156"/>
      <c r="EU68" s="156"/>
      <c r="EV68" s="159" t="str">
        <f>IF($A$3="","",$A17)</f>
        <v>SH.</v>
      </c>
      <c r="EW68" s="110"/>
      <c r="EX68" s="115" t="str">
        <f t="shared" si="146"/>
        <v/>
      </c>
      <c r="EY68" s="41" t="str">
        <f t="shared" si="155"/>
        <v/>
      </c>
      <c r="EZ68" s="57" t="str">
        <f t="shared" si="147"/>
        <v/>
      </c>
      <c r="FA68" s="156"/>
      <c r="FB68" s="156"/>
    </row>
    <row r="69" spans="2:158" ht="16.5" thickBot="1" x14ac:dyDescent="0.25">
      <c r="B69" s="7">
        <f t="shared" si="134"/>
        <v>7</v>
      </c>
      <c r="C69" s="208" t="str">
        <f t="shared" si="135"/>
        <v>Agave - SO.</v>
      </c>
      <c r="D69" s="209"/>
      <c r="E69" s="11"/>
      <c r="F69" s="11"/>
      <c r="G69" s="11"/>
      <c r="H69" s="7">
        <f t="shared" si="136"/>
        <v>43</v>
      </c>
      <c r="I69" s="208" t="str">
        <f t="shared" si="150"/>
        <v>Jonquille - FER</v>
      </c>
      <c r="J69" s="209"/>
      <c r="K69" s="11"/>
      <c r="L69" s="11"/>
      <c r="M69" s="11"/>
      <c r="N69" s="7">
        <f t="shared" si="137"/>
        <v>79</v>
      </c>
      <c r="O69" s="208" t="str">
        <f t="shared" si="151"/>
        <v>Filao - FER</v>
      </c>
      <c r="P69" s="209"/>
      <c r="Y69" s="201" t="s">
        <v>50</v>
      </c>
      <c r="Z69" s="202"/>
      <c r="AA69" s="202"/>
      <c r="AB69" s="55"/>
      <c r="AC69" s="56"/>
      <c r="AF69" s="201" t="s">
        <v>51</v>
      </c>
      <c r="AG69" s="202"/>
      <c r="AH69" s="202"/>
      <c r="AI69" s="55"/>
      <c r="AJ69" s="56"/>
      <c r="AM69" s="201" t="s">
        <v>52</v>
      </c>
      <c r="AN69" s="202"/>
      <c r="AO69" s="202"/>
      <c r="AQ69" s="56"/>
      <c r="AX69" s="63"/>
      <c r="AY69" s="64" t="str">
        <f>IF(AF42="","",AF42)</f>
        <v/>
      </c>
      <c r="AZ69" s="131" t="str">
        <f t="shared" si="49"/>
        <v/>
      </c>
      <c r="BA69" s="131" t="str">
        <f t="shared" si="50"/>
        <v/>
      </c>
      <c r="BB69" s="131" t="str">
        <f t="shared" si="98"/>
        <v/>
      </c>
      <c r="BC69" s="131" t="str">
        <f t="shared" si="51"/>
        <v/>
      </c>
      <c r="BD69" s="69" t="str">
        <f t="shared" si="99"/>
        <v/>
      </c>
      <c r="BE69" s="69" t="str">
        <f t="shared" si="52"/>
        <v/>
      </c>
      <c r="BF69" s="1" t="str">
        <f t="shared" si="100"/>
        <v/>
      </c>
      <c r="BG69" s="1" t="str">
        <f t="shared" si="101"/>
        <v/>
      </c>
      <c r="BH69" s="1">
        <f t="shared" si="102"/>
        <v>0</v>
      </c>
      <c r="BI69" s="1">
        <v>61</v>
      </c>
      <c r="BJ69" t="str">
        <f t="shared" si="103"/>
        <v/>
      </c>
      <c r="BK69" t="str">
        <f t="shared" si="53"/>
        <v/>
      </c>
      <c r="DE69" s="5">
        <v>63</v>
      </c>
      <c r="DF69" s="5" t="e">
        <f t="shared" si="108"/>
        <v>#REF!</v>
      </c>
      <c r="EE69" s="156">
        <v>7</v>
      </c>
      <c r="EF69" s="159" t="str">
        <f>IF($A$3="","",$A19)</f>
        <v>SO.</v>
      </c>
      <c r="EG69" s="110"/>
      <c r="EH69" s="115">
        <f t="shared" si="152"/>
        <v>4</v>
      </c>
      <c r="EI69" s="41" t="str">
        <f t="shared" si="153"/>
        <v>SO.</v>
      </c>
      <c r="EJ69" s="57">
        <f t="shared" si="139"/>
        <v>16</v>
      </c>
      <c r="EK69" s="115">
        <f>COUNT(EH63:EH78)</f>
        <v>4</v>
      </c>
      <c r="EL69" s="156"/>
      <c r="EM69" s="156"/>
      <c r="EN69" s="159" t="str">
        <f>IF($A$3="","",$A19)</f>
        <v>SO.</v>
      </c>
      <c r="EO69" s="110"/>
      <c r="EP69" s="115">
        <f t="shared" si="142"/>
        <v>4</v>
      </c>
      <c r="EQ69" s="41" t="str">
        <f t="shared" si="154"/>
        <v>SO.</v>
      </c>
      <c r="ER69" s="57">
        <f t="shared" si="143"/>
        <v>16</v>
      </c>
      <c r="ES69" s="115">
        <f>COUNT(EP63:EP78)</f>
        <v>4</v>
      </c>
      <c r="ET69" s="156"/>
      <c r="EU69" s="156"/>
      <c r="EV69" s="159" t="str">
        <f>IF($A$3="","",$A19)</f>
        <v>SO.</v>
      </c>
      <c r="EW69" s="110"/>
      <c r="EX69" s="115">
        <f t="shared" si="146"/>
        <v>4</v>
      </c>
      <c r="EY69" s="41" t="str">
        <f t="shared" si="155"/>
        <v>SO.</v>
      </c>
      <c r="EZ69" s="57">
        <f t="shared" si="147"/>
        <v>16</v>
      </c>
      <c r="FA69" s="115">
        <f>COUNT(EX63:EX78)</f>
        <v>4</v>
      </c>
      <c r="FB69" s="156"/>
    </row>
    <row r="70" spans="2:158" ht="15.75" x14ac:dyDescent="0.2">
      <c r="B70" s="7">
        <f t="shared" si="134"/>
        <v>8</v>
      </c>
      <c r="C70" s="208" t="str">
        <f t="shared" si="135"/>
        <v>Cephalotaxe de fortune - SO.</v>
      </c>
      <c r="D70" s="209"/>
      <c r="E70" s="11"/>
      <c r="F70" s="11"/>
      <c r="G70" s="11"/>
      <c r="H70" s="7">
        <f t="shared" si="136"/>
        <v>44</v>
      </c>
      <c r="I70" s="208" t="str">
        <f t="shared" si="150"/>
        <v>Origan - FER</v>
      </c>
      <c r="J70" s="209"/>
      <c r="K70" s="11"/>
      <c r="L70" s="11"/>
      <c r="M70" s="11"/>
      <c r="N70" s="7">
        <f t="shared" si="137"/>
        <v>80</v>
      </c>
      <c r="O70" s="208" t="str">
        <f t="shared" si="151"/>
        <v>Silène - FER</v>
      </c>
      <c r="P70" s="209"/>
      <c r="Y70" s="40" t="s">
        <v>19</v>
      </c>
      <c r="Z70" s="73"/>
      <c r="AA70" s="41" t="s">
        <v>20</v>
      </c>
      <c r="AB70" s="42" t="s">
        <v>7</v>
      </c>
      <c r="AC70" s="43" t="s">
        <v>21</v>
      </c>
      <c r="AF70" s="40" t="s">
        <v>19</v>
      </c>
      <c r="AG70" s="73"/>
      <c r="AH70" s="41" t="s">
        <v>20</v>
      </c>
      <c r="AI70" s="42" t="s">
        <v>7</v>
      </c>
      <c r="AJ70" s="43" t="s">
        <v>21</v>
      </c>
      <c r="AM70" s="40" t="s">
        <v>19</v>
      </c>
      <c r="AN70" s="73"/>
      <c r="AO70" s="41" t="s">
        <v>20</v>
      </c>
      <c r="AP70" s="42" t="s">
        <v>7</v>
      </c>
      <c r="AQ70" s="43" t="s">
        <v>21</v>
      </c>
      <c r="AX70" s="66">
        <v>15</v>
      </c>
      <c r="AY70" s="61" t="str">
        <f>IF(AM38="","",AM38)</f>
        <v/>
      </c>
      <c r="AZ70" s="131" t="str">
        <f t="shared" si="49"/>
        <v/>
      </c>
      <c r="BA70" s="131" t="str">
        <f t="shared" si="50"/>
        <v/>
      </c>
      <c r="BB70" s="131" t="str">
        <f t="shared" si="98"/>
        <v/>
      </c>
      <c r="BC70" s="131" t="str">
        <f t="shared" si="51"/>
        <v/>
      </c>
      <c r="BD70" s="69" t="str">
        <f t="shared" si="99"/>
        <v/>
      </c>
      <c r="BE70" s="69" t="str">
        <f t="shared" si="52"/>
        <v/>
      </c>
      <c r="BF70" s="1" t="str">
        <f t="shared" si="100"/>
        <v/>
      </c>
      <c r="BG70" s="1" t="str">
        <f t="shared" si="101"/>
        <v/>
      </c>
      <c r="BH70" s="1">
        <f t="shared" si="102"/>
        <v>0</v>
      </c>
      <c r="BI70" s="1">
        <v>62</v>
      </c>
      <c r="BJ70" t="str">
        <f t="shared" si="103"/>
        <v/>
      </c>
      <c r="BK70" t="str">
        <f t="shared" si="53"/>
        <v/>
      </c>
      <c r="DE70" s="5">
        <v>64</v>
      </c>
      <c r="DF70" s="5" t="e">
        <f t="shared" si="108"/>
        <v>#REF!</v>
      </c>
      <c r="EE70" s="156">
        <v>8</v>
      </c>
      <c r="EF70" s="159" t="str">
        <f>IF($A$3="","",$A21)</f>
        <v/>
      </c>
      <c r="EG70" s="110"/>
      <c r="EH70" s="115" t="str">
        <f t="shared" si="152"/>
        <v/>
      </c>
      <c r="EI70" s="41" t="str">
        <f t="shared" si="153"/>
        <v/>
      </c>
      <c r="EJ70" s="57" t="str">
        <f t="shared" si="139"/>
        <v/>
      </c>
      <c r="EK70" s="156"/>
      <c r="EL70" s="156"/>
      <c r="EM70" s="156"/>
      <c r="EN70" s="159" t="str">
        <f>IF($A$3="","",$A21)</f>
        <v/>
      </c>
      <c r="EO70" s="110"/>
      <c r="EP70" s="115" t="str">
        <f t="shared" si="142"/>
        <v/>
      </c>
      <c r="EQ70" s="41" t="str">
        <f t="shared" si="154"/>
        <v/>
      </c>
      <c r="ER70" s="57" t="str">
        <f t="shared" si="143"/>
        <v/>
      </c>
      <c r="ES70" s="156"/>
      <c r="ET70" s="156"/>
      <c r="EU70" s="156"/>
      <c r="EV70" s="159" t="str">
        <f>IF($A$3="","",$A21)</f>
        <v/>
      </c>
      <c r="EW70" s="110"/>
      <c r="EX70" s="115" t="str">
        <f t="shared" si="146"/>
        <v/>
      </c>
      <c r="EY70" s="41" t="str">
        <f t="shared" si="155"/>
        <v/>
      </c>
      <c r="EZ70" s="57" t="str">
        <f t="shared" si="147"/>
        <v/>
      </c>
      <c r="FA70" s="156"/>
      <c r="FB70" s="156"/>
    </row>
    <row r="71" spans="2:158" ht="15.75" x14ac:dyDescent="0.2">
      <c r="B71" s="7">
        <f t="shared" si="134"/>
        <v>9</v>
      </c>
      <c r="C71" s="208" t="str">
        <f t="shared" si="135"/>
        <v/>
      </c>
      <c r="D71" s="209"/>
      <c r="E71" s="11"/>
      <c r="F71" s="11"/>
      <c r="G71" s="11"/>
      <c r="H71" s="7">
        <f t="shared" si="136"/>
        <v>45</v>
      </c>
      <c r="I71" s="208" t="str">
        <f t="shared" si="150"/>
        <v>Muscari - FER</v>
      </c>
      <c r="J71" s="209"/>
      <c r="K71" s="11"/>
      <c r="L71" s="11"/>
      <c r="M71" s="11"/>
      <c r="N71" s="7">
        <f t="shared" si="137"/>
        <v>81</v>
      </c>
      <c r="O71" s="208" t="str">
        <f t="shared" si="151"/>
        <v>Amandier - FER</v>
      </c>
      <c r="P71" s="209"/>
      <c r="Y71" s="53">
        <f>IF(Y16="","",Y16)</f>
        <v>4</v>
      </c>
      <c r="Z71" s="74" t="str">
        <f>IF(AA71="","",RIGHT(AA71,3))</f>
        <v>- 4</v>
      </c>
      <c r="AA71" s="44" t="str">
        <f>IF(AA16="","",AA16&amp;" - "&amp;RIGHT($AA$14,1))</f>
        <v>Véronique - PRG - 4</v>
      </c>
      <c r="AB71" s="38" t="str">
        <f>IF(AA71="","",RIGHT(AA71,3))</f>
        <v>- 4</v>
      </c>
      <c r="AC71" s="48" t="str">
        <f>IF(AC16="","",AC16)</f>
        <v>BEL</v>
      </c>
      <c r="AE71" s="52" t="str">
        <f>IF(AJ71="","",AJ71)</f>
        <v>BEL</v>
      </c>
      <c r="AF71" s="53">
        <f>IF(AF16="","",AF16)</f>
        <v>5</v>
      </c>
      <c r="AG71" s="74" t="str">
        <f>IF(AH71="","",RIGHT(AH71,3))</f>
        <v>- 5</v>
      </c>
      <c r="AH71" s="44" t="str">
        <f>IF(AH16="","",AH16&amp;" - "&amp;RIGHT($AH$14,1))</f>
        <v>Citrangequat - SH. - 5</v>
      </c>
      <c r="AI71" s="38" t="str">
        <f>IF(AH71="","",RIGHT(AH71,3))</f>
        <v>- 5</v>
      </c>
      <c r="AJ71" s="48" t="str">
        <f>IF(AJ16="","",AJ16)</f>
        <v>BEL</v>
      </c>
      <c r="AL71" s="52" t="str">
        <f>IF(AQ71="","",AQ71)</f>
        <v>BEL</v>
      </c>
      <c r="AM71" s="53">
        <f>IF(AM16="","",AM16)</f>
        <v>6</v>
      </c>
      <c r="AN71" s="74" t="str">
        <f>IF(AO71="","",RIGHT(AO71,3))</f>
        <v>- 6</v>
      </c>
      <c r="AO71" s="44" t="str">
        <f>IF(AO16="","",AO16&amp;" - "&amp;RIGHT($AO$14,1))</f>
        <v>Forsythia - SH. - 6</v>
      </c>
      <c r="AP71" s="38" t="str">
        <f>IF(AO71="","",RIGHT(AO71,3))</f>
        <v>- 6</v>
      </c>
      <c r="AQ71" s="48" t="str">
        <f>IF(AQ16="","",AQ16)</f>
        <v>BEL</v>
      </c>
      <c r="AX71" s="62"/>
      <c r="AY71" s="52" t="str">
        <f>IF(AM39="","",AM39)</f>
        <v/>
      </c>
      <c r="AZ71" s="131" t="str">
        <f t="shared" si="49"/>
        <v/>
      </c>
      <c r="BA71" s="131" t="str">
        <f t="shared" si="50"/>
        <v/>
      </c>
      <c r="BB71" s="131" t="str">
        <f t="shared" si="98"/>
        <v/>
      </c>
      <c r="BC71" s="131" t="str">
        <f t="shared" si="51"/>
        <v/>
      </c>
      <c r="BD71" s="69" t="str">
        <f t="shared" si="99"/>
        <v/>
      </c>
      <c r="BE71" s="69" t="str">
        <f t="shared" si="52"/>
        <v/>
      </c>
      <c r="BF71" s="1" t="str">
        <f t="shared" si="100"/>
        <v/>
      </c>
      <c r="BG71" s="1" t="str">
        <f t="shared" si="101"/>
        <v/>
      </c>
      <c r="BH71" s="1">
        <f t="shared" si="102"/>
        <v>0</v>
      </c>
      <c r="BI71" s="1">
        <v>63</v>
      </c>
      <c r="BJ71" t="str">
        <f t="shared" si="103"/>
        <v/>
      </c>
      <c r="BK71" t="str">
        <f t="shared" si="53"/>
        <v/>
      </c>
      <c r="DE71" s="5">
        <v>65</v>
      </c>
      <c r="DF71" s="5" t="e">
        <f t="shared" si="108"/>
        <v>#REF!</v>
      </c>
      <c r="EE71" s="156">
        <v>9</v>
      </c>
      <c r="EF71" s="159" t="str">
        <f>IF($A$3="","",$A23)</f>
        <v/>
      </c>
      <c r="EG71" s="110"/>
      <c r="EH71" s="115" t="str">
        <f t="shared" si="152"/>
        <v/>
      </c>
      <c r="EI71" s="41" t="str">
        <f t="shared" si="153"/>
        <v/>
      </c>
      <c r="EJ71" s="57" t="str">
        <f t="shared" si="139"/>
        <v/>
      </c>
      <c r="EK71" s="156"/>
      <c r="EL71" s="156"/>
      <c r="EM71" s="156"/>
      <c r="EN71" s="159" t="str">
        <f>IF($A$3="","",$A23)</f>
        <v/>
      </c>
      <c r="EO71" s="110"/>
      <c r="EP71" s="115" t="str">
        <f t="shared" si="142"/>
        <v/>
      </c>
      <c r="EQ71" s="41" t="str">
        <f t="shared" si="154"/>
        <v/>
      </c>
      <c r="ER71" s="57" t="str">
        <f t="shared" si="143"/>
        <v/>
      </c>
      <c r="ES71" s="156"/>
      <c r="ET71" s="156"/>
      <c r="EU71" s="156"/>
      <c r="EV71" s="159" t="str">
        <f>IF($A$3="","",$A23)</f>
        <v/>
      </c>
      <c r="EW71" s="110"/>
      <c r="EX71" s="115" t="str">
        <f t="shared" si="146"/>
        <v/>
      </c>
      <c r="EY71" s="41" t="str">
        <f t="shared" si="155"/>
        <v/>
      </c>
      <c r="EZ71" s="57" t="str">
        <f t="shared" si="147"/>
        <v/>
      </c>
      <c r="FA71" s="156"/>
      <c r="FB71" s="156"/>
    </row>
    <row r="72" spans="2:158" ht="15.75" x14ac:dyDescent="0.2">
      <c r="B72" s="7">
        <f t="shared" si="134"/>
        <v>10</v>
      </c>
      <c r="C72" s="208" t="str">
        <f t="shared" si="135"/>
        <v/>
      </c>
      <c r="D72" s="209"/>
      <c r="E72" s="11"/>
      <c r="F72" s="11"/>
      <c r="G72" s="11"/>
      <c r="H72" s="7">
        <f t="shared" si="136"/>
        <v>46</v>
      </c>
      <c r="I72" s="208" t="str">
        <f t="shared" si="150"/>
        <v>Agapanthe - FER</v>
      </c>
      <c r="J72" s="209"/>
      <c r="K72" s="11"/>
      <c r="L72" s="11"/>
      <c r="M72" s="11"/>
      <c r="N72" s="7">
        <f t="shared" si="137"/>
        <v>82</v>
      </c>
      <c r="O72" s="208" t="str">
        <f t="shared" si="151"/>
        <v>Camomille - FER</v>
      </c>
      <c r="P72" s="209"/>
      <c r="Y72" s="53">
        <f>IF(Y17="","",Y17)</f>
        <v>46</v>
      </c>
      <c r="Z72" s="74" t="str">
        <f>IF(AA72="","",RIGHT(AA72,3))</f>
        <v>- 4</v>
      </c>
      <c r="AA72" s="44" t="str">
        <f>IF(AA17="","",AA17&amp;" - "&amp;RIGHT($AA$14,1))</f>
        <v>Agapanthe - FER - 4</v>
      </c>
      <c r="AB72" s="38" t="str">
        <f>IF(AA72="","",RIGHT(AA72,3))</f>
        <v>- 4</v>
      </c>
      <c r="AC72" s="48" t="str">
        <f>IF(AC17="","",AC17)</f>
        <v>HOT</v>
      </c>
      <c r="AE72" s="52" t="str">
        <f>IF(AJ72="","",AJ72)</f>
        <v>FER</v>
      </c>
      <c r="AF72" s="53">
        <f>IF(AF17="","",AF17)</f>
        <v>47</v>
      </c>
      <c r="AG72" s="74" t="str">
        <f>IF(AH72="","",RIGHT(AH72,3))</f>
        <v>- 5</v>
      </c>
      <c r="AH72" s="44" t="str">
        <f>IF(AH17="","",AH17&amp;" - "&amp;RIGHT($AH$14,1))</f>
        <v>Arum - HOT - 5</v>
      </c>
      <c r="AI72" s="38" t="str">
        <f>IF(AH72="","",RIGHT(AH72,3))</f>
        <v>- 5</v>
      </c>
      <c r="AJ72" s="48" t="str">
        <f>IF(AJ17="","",AJ17)</f>
        <v>FER</v>
      </c>
      <c r="AL72" s="52" t="str">
        <f>IF(AQ72="","",AQ72)</f>
        <v>CAU</v>
      </c>
      <c r="AM72" s="53">
        <f>IF(AM17="","",AM17)</f>
        <v>48</v>
      </c>
      <c r="AN72" s="74" t="str">
        <f>IF(AO72="","",RIGHT(AO72,3))</f>
        <v>- 6</v>
      </c>
      <c r="AO72" s="44" t="str">
        <f>IF(AO17="","",AO17&amp;" - "&amp;RIGHT($AO$14,1))</f>
        <v>Lysimaque - PRG - 6</v>
      </c>
      <c r="AP72" s="38" t="str">
        <f>IF(AO72="","",RIGHT(AO72,3))</f>
        <v>- 6</v>
      </c>
      <c r="AQ72" s="48" t="str">
        <f>IF(AQ17="","",AQ17)</f>
        <v>CAU</v>
      </c>
      <c r="AX72" s="62"/>
      <c r="AY72" s="52" t="str">
        <f>IF(AM40="","",AM40)</f>
        <v/>
      </c>
      <c r="AZ72" s="131" t="str">
        <f t="shared" si="49"/>
        <v/>
      </c>
      <c r="BA72" s="131" t="str">
        <f t="shared" si="50"/>
        <v/>
      </c>
      <c r="BB72" s="131" t="str">
        <f t="shared" si="98"/>
        <v/>
      </c>
      <c r="BC72" s="131" t="str">
        <f t="shared" si="51"/>
        <v/>
      </c>
      <c r="BD72" s="69" t="str">
        <f t="shared" si="99"/>
        <v/>
      </c>
      <c r="BE72" s="69" t="str">
        <f t="shared" si="52"/>
        <v/>
      </c>
      <c r="BF72" s="1" t="str">
        <f t="shared" si="100"/>
        <v/>
      </c>
      <c r="BG72" s="1" t="str">
        <f t="shared" si="101"/>
        <v/>
      </c>
      <c r="BH72" s="1">
        <f t="shared" si="102"/>
        <v>0</v>
      </c>
      <c r="BI72" s="1">
        <v>64</v>
      </c>
      <c r="BJ72" t="str">
        <f t="shared" si="103"/>
        <v/>
      </c>
      <c r="BK72" t="str">
        <f t="shared" si="53"/>
        <v/>
      </c>
      <c r="DE72" s="5">
        <v>66</v>
      </c>
      <c r="DF72" s="5" t="e">
        <f t="shared" si="108"/>
        <v>#REF!</v>
      </c>
      <c r="EE72" s="156">
        <v>10</v>
      </c>
      <c r="EF72" s="159" t="str">
        <f>IF($A$3="","",$A25)</f>
        <v/>
      </c>
      <c r="EG72" s="110"/>
      <c r="EH72" s="115" t="str">
        <f t="shared" si="152"/>
        <v/>
      </c>
      <c r="EI72" s="41" t="str">
        <f t="shared" si="153"/>
        <v/>
      </c>
      <c r="EJ72" s="57" t="str">
        <f t="shared" si="139"/>
        <v/>
      </c>
      <c r="EK72" s="156"/>
      <c r="EL72" s="156"/>
      <c r="EM72" s="156"/>
      <c r="EN72" s="159" t="str">
        <f>IF($A$3="","",$A25)</f>
        <v/>
      </c>
      <c r="EO72" s="110"/>
      <c r="EP72" s="115" t="str">
        <f t="shared" si="142"/>
        <v/>
      </c>
      <c r="EQ72" s="41" t="str">
        <f t="shared" si="154"/>
        <v/>
      </c>
      <c r="ER72" s="57" t="str">
        <f t="shared" si="143"/>
        <v/>
      </c>
      <c r="ES72" s="156"/>
      <c r="ET72" s="156"/>
      <c r="EU72" s="156"/>
      <c r="EV72" s="159" t="str">
        <f>IF($A$3="","",$A25)</f>
        <v/>
      </c>
      <c r="EW72" s="110"/>
      <c r="EX72" s="115" t="str">
        <f t="shared" si="146"/>
        <v/>
      </c>
      <c r="EY72" s="41" t="str">
        <f t="shared" si="155"/>
        <v/>
      </c>
      <c r="EZ72" s="57" t="str">
        <f t="shared" si="147"/>
        <v/>
      </c>
      <c r="FA72" s="156"/>
      <c r="FB72" s="156"/>
    </row>
    <row r="73" spans="2:158" ht="15.75" x14ac:dyDescent="0.2">
      <c r="B73" s="7">
        <f t="shared" si="134"/>
        <v>11</v>
      </c>
      <c r="C73" s="208" t="str">
        <f t="shared" si="135"/>
        <v/>
      </c>
      <c r="D73" s="209"/>
      <c r="E73" s="11"/>
      <c r="F73" s="11"/>
      <c r="G73" s="11"/>
      <c r="H73" s="7">
        <f t="shared" si="136"/>
        <v>47</v>
      </c>
      <c r="I73" s="208" t="str">
        <f t="shared" si="150"/>
        <v>Arum - HOT</v>
      </c>
      <c r="J73" s="209"/>
      <c r="K73" s="11"/>
      <c r="L73" s="11"/>
      <c r="M73" s="11"/>
      <c r="N73" s="7">
        <f t="shared" si="137"/>
        <v>83</v>
      </c>
      <c r="O73" s="208" t="str">
        <f t="shared" si="151"/>
        <v>Amélanchier - FER</v>
      </c>
      <c r="P73" s="209"/>
      <c r="Y73" s="53">
        <f>IF(Y18="","",Y18)</f>
        <v>75</v>
      </c>
      <c r="Z73" s="74" t="str">
        <f>IF(AA73="","",RIGHT(AA73,3))</f>
        <v>- 4</v>
      </c>
      <c r="AA73" s="44" t="str">
        <f>IF(AA18="","",AA18&amp;" - "&amp;RIGHT($AA$14,1))</f>
        <v>Acerola - CAU - 4</v>
      </c>
      <c r="AB73" s="38" t="str">
        <f>IF(AA73="","",RIGHT(AA73,3))</f>
        <v>- 4</v>
      </c>
      <c r="AC73" s="48" t="str">
        <f>IF(AC18="","",AC18)</f>
        <v>SH.</v>
      </c>
      <c r="AE73" s="52" t="str">
        <f>IF(AJ73="","",AJ73)</f>
        <v>SO.</v>
      </c>
      <c r="AF73" s="53">
        <f>IF(AF18="","",AF18)</f>
        <v>76</v>
      </c>
      <c r="AG73" s="74" t="str">
        <f>IF(AH73="","",RIGHT(AH73,3))</f>
        <v>- 5</v>
      </c>
      <c r="AH73" s="44" t="str">
        <f>IF(AH18="","",AH18&amp;" - "&amp;RIGHT($AH$14,1))</f>
        <v>Cactus - CAU - 5</v>
      </c>
      <c r="AI73" s="38" t="str">
        <f>IF(AH73="","",RIGHT(AH73,3))</f>
        <v>- 5</v>
      </c>
      <c r="AJ73" s="48" t="str">
        <f>IF(AJ18="","",AJ18)</f>
        <v>SO.</v>
      </c>
      <c r="AL73" s="52" t="str">
        <f>IF(AQ73="","",AQ73)</f>
        <v>HOT</v>
      </c>
      <c r="AM73" s="53">
        <f>IF(AM18="","",AM18)</f>
        <v>77</v>
      </c>
      <c r="AN73" s="74" t="str">
        <f>IF(AO73="","",RIGHT(AO73,3))</f>
        <v>- 6</v>
      </c>
      <c r="AO73" s="44" t="str">
        <f>IF(AO18="","",AO18&amp;" - "&amp;RIGHT($AO$14,1))</f>
        <v>Aulne - FER - 6</v>
      </c>
      <c r="AP73" s="38" t="str">
        <f>IF(AO73="","",RIGHT(AO73,3))</f>
        <v>- 6</v>
      </c>
      <c r="AQ73" s="48" t="str">
        <f>IF(AQ18="","",AQ18)</f>
        <v>HOT</v>
      </c>
      <c r="AX73" s="62"/>
      <c r="AY73" s="52" t="str">
        <f>IF(AM41="","",AM41)</f>
        <v/>
      </c>
      <c r="AZ73" s="131" t="str">
        <f t="shared" si="49"/>
        <v/>
      </c>
      <c r="BA73" s="131" t="str">
        <f t="shared" si="50"/>
        <v/>
      </c>
      <c r="BB73" s="131" t="str">
        <f t="shared" si="98"/>
        <v/>
      </c>
      <c r="BC73" s="131" t="str">
        <f t="shared" si="51"/>
        <v/>
      </c>
      <c r="BD73" s="69" t="str">
        <f>IF(BC73="","",AY73)</f>
        <v/>
      </c>
      <c r="BE73" s="69" t="str">
        <f t="shared" si="52"/>
        <v/>
      </c>
      <c r="BF73" s="1" t="str">
        <f t="shared" ref="BF73:BF89" si="156">IF(AY73="","",RANK(AY73,$AY$9:$AY$89,1))</f>
        <v/>
      </c>
      <c r="BG73" s="1" t="str">
        <f>IF(BF73="","",AY73)</f>
        <v/>
      </c>
      <c r="BH73" s="1">
        <f t="shared" si="102"/>
        <v>0</v>
      </c>
      <c r="BI73" s="1">
        <v>65</v>
      </c>
      <c r="BJ73" t="str">
        <f>IF(BI73&gt;$BH$7,"",VLOOKUP(BI73,$BF$9:$BG$74,2))</f>
        <v/>
      </c>
      <c r="BK73" t="str">
        <f t="shared" si="53"/>
        <v/>
      </c>
      <c r="DE73" s="5">
        <v>67</v>
      </c>
      <c r="DF73" s="5" t="e">
        <f t="shared" si="108"/>
        <v>#REF!</v>
      </c>
      <c r="EE73" s="156">
        <v>11</v>
      </c>
      <c r="EF73" s="159" t="str">
        <f>IF($A$3="","",$A27)</f>
        <v/>
      </c>
      <c r="EG73" s="110"/>
      <c r="EH73" s="115" t="str">
        <f t="shared" si="152"/>
        <v/>
      </c>
      <c r="EI73" s="41" t="str">
        <f t="shared" si="153"/>
        <v/>
      </c>
      <c r="EJ73" s="57" t="str">
        <f t="shared" si="139"/>
        <v/>
      </c>
      <c r="EK73" s="156"/>
      <c r="EL73" s="156"/>
      <c r="EM73" s="156"/>
      <c r="EN73" s="159" t="str">
        <f>IF($A$3="","",$A27)</f>
        <v/>
      </c>
      <c r="EO73" s="110"/>
      <c r="EP73" s="115" t="str">
        <f t="shared" si="142"/>
        <v/>
      </c>
      <c r="EQ73" s="41" t="str">
        <f t="shared" si="154"/>
        <v/>
      </c>
      <c r="ER73" s="57" t="str">
        <f t="shared" si="143"/>
        <v/>
      </c>
      <c r="ES73" s="156"/>
      <c r="ET73" s="156"/>
      <c r="EU73" s="156"/>
      <c r="EV73" s="159" t="str">
        <f>IF($A$3="","",$A27)</f>
        <v/>
      </c>
      <c r="EW73" s="110"/>
      <c r="EX73" s="115" t="str">
        <f t="shared" si="146"/>
        <v/>
      </c>
      <c r="EY73" s="41" t="str">
        <f t="shared" si="155"/>
        <v/>
      </c>
      <c r="EZ73" s="57" t="str">
        <f t="shared" si="147"/>
        <v/>
      </c>
      <c r="FA73" s="156"/>
      <c r="FB73" s="156"/>
    </row>
    <row r="74" spans="2:158" ht="16.5" thickBot="1" x14ac:dyDescent="0.25">
      <c r="B74" s="7">
        <f t="shared" si="134"/>
        <v>12</v>
      </c>
      <c r="C74" s="208" t="str">
        <f t="shared" si="135"/>
        <v/>
      </c>
      <c r="D74" s="209"/>
      <c r="E74" s="11"/>
      <c r="F74" s="11"/>
      <c r="G74" s="11"/>
      <c r="H74" s="7">
        <f t="shared" si="136"/>
        <v>48</v>
      </c>
      <c r="I74" s="208" t="str">
        <f t="shared" si="150"/>
        <v>Lysimaque - PRG</v>
      </c>
      <c r="J74" s="209"/>
      <c r="K74" s="11"/>
      <c r="L74" s="11"/>
      <c r="M74" s="11"/>
      <c r="N74" s="7">
        <f t="shared" si="137"/>
        <v>84</v>
      </c>
      <c r="O74" s="208" t="str">
        <f t="shared" si="151"/>
        <v>Bigaradier - FER</v>
      </c>
      <c r="P74" s="209"/>
      <c r="Y74" s="54">
        <f>IF(Y19="","",Y19)</f>
        <v>89</v>
      </c>
      <c r="Z74" s="75" t="str">
        <f>IF(AA74="","",RIGHT(AA74,3))</f>
        <v>- 4</v>
      </c>
      <c r="AA74" s="45" t="str">
        <f>IF(AA19="","",AA19&amp;" - "&amp;RIGHT($AA$14,1))</f>
        <v>Orpin - PRG - 4</v>
      </c>
      <c r="AB74" s="39" t="str">
        <f>IF(AA74="","",RIGHT(AA74,3))</f>
        <v>- 4</v>
      </c>
      <c r="AC74" s="49" t="str">
        <f>IF(AC19="","",AC19)</f>
        <v>SO.</v>
      </c>
      <c r="AE74" s="52" t="str">
        <f>IF(AJ74="","",AJ74)</f>
        <v/>
      </c>
      <c r="AF74" s="54">
        <f>IF(AF19="","",AF19)</f>
        <v>90</v>
      </c>
      <c r="AG74" s="75" t="str">
        <f>IF(AH74="","",RIGHT(AH74,3))</f>
        <v>- 5</v>
      </c>
      <c r="AH74" s="45" t="str">
        <f>IF(AH19="","",AH19&amp;" - "&amp;RIGHT($AH$14,1))</f>
        <v>Elaeagnus multiflore - PRG - 5</v>
      </c>
      <c r="AI74" s="39" t="str">
        <f>IF(AH74="","",RIGHT(AH74,3))</f>
        <v>- 5</v>
      </c>
      <c r="AJ74" s="48" t="str">
        <f>IF(AJ19="","",AJ19)</f>
        <v/>
      </c>
      <c r="AL74" s="52" t="str">
        <f>IF(AQ74="","",AQ74)</f>
        <v>SO.</v>
      </c>
      <c r="AM74" s="54">
        <f>IF(AM19="","",AM19)</f>
        <v>91</v>
      </c>
      <c r="AN74" s="75" t="str">
        <f>IF(AO74="","",RIGHT(AO74,3))</f>
        <v>- 6</v>
      </c>
      <c r="AO74" s="45" t="str">
        <f>IF(AO19="","",AO19&amp;" - "&amp;RIGHT($AO$14,1))</f>
        <v>Ophrys - PRG - 6</v>
      </c>
      <c r="AP74" s="39" t="str">
        <f>IF(AO74="","",RIGHT(AO74,3))</f>
        <v>- 6</v>
      </c>
      <c r="AQ74" s="49" t="str">
        <f>IF(AQ19="","",AQ19)</f>
        <v>SO.</v>
      </c>
      <c r="AX74" s="63"/>
      <c r="AY74" s="64" t="str">
        <f>IF(AM42="","",AM42)</f>
        <v/>
      </c>
      <c r="AZ74" s="131" t="str">
        <f>IF(ISERROR(VLOOKUP(AY74,$B$7:$C$42,2,FALSE)),"",VLOOKUP(AY74,$B$7:$C$42,2,FALSE))</f>
        <v/>
      </c>
      <c r="BA74" s="131" t="str">
        <f>IF(ISERROR(VLOOKUP(AY74,$H$7:$I$42,2,FALSE)),"",VLOOKUP(AY74,$H$7:$I$42,2,FALSE))</f>
        <v/>
      </c>
      <c r="BB74" s="131" t="str">
        <f t="shared" si="98"/>
        <v/>
      </c>
      <c r="BC74" s="131" t="str">
        <f>IF(AND(AZ74="",BA74="",BB74=""),"",IF(AND(AZ74="",BA74=""),BB74,IF(AND(BA74="",BB74=""),AZ74,IF(AND(AZ74="",BB74=""),BA74))))</f>
        <v/>
      </c>
      <c r="BD74" s="69" t="str">
        <f>IF(BC74="","",AY74)</f>
        <v/>
      </c>
      <c r="BE74" s="69" t="str">
        <f>IF(AY74="","",1)</f>
        <v/>
      </c>
      <c r="BF74" s="1" t="str">
        <f t="shared" si="156"/>
        <v/>
      </c>
      <c r="BG74" s="1" t="str">
        <f>IF(BF74="","",AY74)</f>
        <v/>
      </c>
      <c r="BH74" s="1">
        <f t="shared" si="102"/>
        <v>0</v>
      </c>
      <c r="BI74" s="1">
        <v>66</v>
      </c>
      <c r="BJ74" t="str">
        <f>IF(BI74&gt;$BH$7,"",VLOOKUP(BI74,$BF$9:$BG$74,2))</f>
        <v/>
      </c>
      <c r="BK74" t="str">
        <f t="shared" ref="BK74:BK90" si="157">IF(BC74="","",1)</f>
        <v/>
      </c>
      <c r="DE74" s="5">
        <v>68</v>
      </c>
      <c r="DF74" s="5" t="e">
        <f t="shared" si="108"/>
        <v>#REF!</v>
      </c>
      <c r="EE74" s="156">
        <v>12</v>
      </c>
      <c r="EF74" s="159" t="str">
        <f>IF($A$3="","",$A29)</f>
        <v/>
      </c>
      <c r="EG74" s="110"/>
      <c r="EH74" s="115" t="str">
        <f t="shared" si="152"/>
        <v/>
      </c>
      <c r="EI74" s="41" t="str">
        <f t="shared" si="153"/>
        <v/>
      </c>
      <c r="EJ74" s="57" t="str">
        <f t="shared" si="139"/>
        <v/>
      </c>
      <c r="EK74" s="156"/>
      <c r="EL74" s="156"/>
      <c r="EM74" s="156"/>
      <c r="EN74" s="159" t="str">
        <f>IF($A$3="","",$A29)</f>
        <v/>
      </c>
      <c r="EO74" s="110"/>
      <c r="EP74" s="115" t="str">
        <f t="shared" si="142"/>
        <v/>
      </c>
      <c r="EQ74" s="41" t="str">
        <f t="shared" si="154"/>
        <v/>
      </c>
      <c r="ER74" s="57" t="str">
        <f t="shared" si="143"/>
        <v/>
      </c>
      <c r="ES74" s="156"/>
      <c r="ET74" s="156"/>
      <c r="EU74" s="156"/>
      <c r="EV74" s="159" t="str">
        <f>IF($A$3="","",$A29)</f>
        <v/>
      </c>
      <c r="EW74" s="110"/>
      <c r="EX74" s="115" t="str">
        <f t="shared" si="146"/>
        <v/>
      </c>
      <c r="EY74" s="41" t="str">
        <f t="shared" si="155"/>
        <v/>
      </c>
      <c r="EZ74" s="57" t="str">
        <f t="shared" si="147"/>
        <v/>
      </c>
      <c r="FA74" s="156"/>
      <c r="FB74" s="156"/>
    </row>
    <row r="75" spans="2:158" ht="16.5" thickBot="1" x14ac:dyDescent="0.25">
      <c r="B75" s="7">
        <f t="shared" si="134"/>
        <v>13</v>
      </c>
      <c r="C75" s="208" t="str">
        <f t="shared" si="135"/>
        <v/>
      </c>
      <c r="D75" s="209"/>
      <c r="E75" s="11"/>
      <c r="F75" s="11"/>
      <c r="G75" s="11"/>
      <c r="H75" s="7">
        <f t="shared" si="136"/>
        <v>49</v>
      </c>
      <c r="I75" s="208" t="str">
        <f t="shared" si="150"/>
        <v>Arbre du clergé - PRG</v>
      </c>
      <c r="J75" s="209"/>
      <c r="K75" s="11"/>
      <c r="L75" s="11"/>
      <c r="M75" s="11"/>
      <c r="N75" s="7">
        <f t="shared" si="137"/>
        <v>85</v>
      </c>
      <c r="O75" s="208" t="str">
        <f t="shared" si="151"/>
        <v>Pâquerette - FER</v>
      </c>
      <c r="P75" s="209"/>
      <c r="AX75" s="66">
        <v>16</v>
      </c>
      <c r="AY75" s="61" t="str">
        <f>IF(Y46="","",Y46)</f>
        <v/>
      </c>
      <c r="AZ75" s="131" t="str">
        <f t="shared" ref="AZ75:AZ90" si="158">IF(ISERROR(VLOOKUP(AY75,$B$7:$C$42,2,FALSE)),"",VLOOKUP(AY75,$B$7:$C$42,2,FALSE))</f>
        <v/>
      </c>
      <c r="BA75" s="131" t="str">
        <f t="shared" ref="BA75:BA90" si="159">IF(ISERROR(VLOOKUP(AY75,$H$7:$I$42,2,FALSE)),"",VLOOKUP(AY75,$H$7:$I$42,2,FALSE))</f>
        <v/>
      </c>
      <c r="BB75" s="131" t="str">
        <f t="shared" ref="BB75:BB90" si="160">IF(ISERROR(VLOOKUP(AY75,$N$7:$O$42,2,FALSE)),"",VLOOKUP(AY75,$N$7:$O$42,2,FALSE))</f>
        <v/>
      </c>
      <c r="BC75" s="131" t="str">
        <f t="shared" ref="BC75:BC90" si="161">IF(AND(AZ75="",BA75="",BB75=""),"",IF(AND(AZ75="",BA75=""),BB75,IF(AND(BA75="",BB75=""),AZ75,IF(AND(AZ75="",BB75=""),BA75))))</f>
        <v/>
      </c>
      <c r="BD75" s="69" t="str">
        <f t="shared" ref="BD75:BD90" si="162">IF(BC75="","",AY75)</f>
        <v/>
      </c>
      <c r="BE75" s="69" t="str">
        <f t="shared" ref="BE75:BE90" si="163">IF(AY75="","",1)</f>
        <v/>
      </c>
      <c r="BF75" s="1" t="str">
        <f t="shared" si="156"/>
        <v/>
      </c>
      <c r="BG75" s="1" t="str">
        <f t="shared" ref="BG75:BG90" si="164">IF(BF75="","",AY75)</f>
        <v/>
      </c>
      <c r="BH75" s="1">
        <f t="shared" ref="BH75:BH90" si="165">IF(BF75="",0,1)</f>
        <v>0</v>
      </c>
      <c r="BI75" s="1">
        <v>67</v>
      </c>
      <c r="BJ75" t="str">
        <f t="shared" ref="BJ75:BJ90" si="166">IF(BI75&gt;$BH$7,"",VLOOKUP(BI75,$BF$9:$BG$74,2))</f>
        <v/>
      </c>
      <c r="BK75" t="str">
        <f t="shared" si="157"/>
        <v/>
      </c>
      <c r="DE75" s="5">
        <v>69</v>
      </c>
      <c r="DF75" s="5" t="e">
        <f t="shared" si="108"/>
        <v>#REF!</v>
      </c>
      <c r="EE75" s="156">
        <v>13</v>
      </c>
      <c r="EF75" s="159" t="str">
        <f>IF($A$3="","",$A31)</f>
        <v/>
      </c>
      <c r="EG75" s="110"/>
      <c r="EH75" s="115" t="str">
        <f t="shared" si="152"/>
        <v/>
      </c>
      <c r="EI75" s="41" t="str">
        <f t="shared" si="153"/>
        <v/>
      </c>
      <c r="EJ75" s="57" t="str">
        <f t="shared" si="139"/>
        <v/>
      </c>
      <c r="EK75" s="156"/>
      <c r="EL75" s="156"/>
      <c r="EM75" s="156"/>
      <c r="EN75" s="159" t="str">
        <f>IF($A$3="","",$A31)</f>
        <v/>
      </c>
      <c r="EO75" s="110"/>
      <c r="EP75" s="115" t="str">
        <f t="shared" si="142"/>
        <v/>
      </c>
      <c r="EQ75" s="41" t="str">
        <f t="shared" si="154"/>
        <v/>
      </c>
      <c r="ER75" s="57" t="str">
        <f t="shared" si="143"/>
        <v/>
      </c>
      <c r="ES75" s="156"/>
      <c r="ET75" s="156"/>
      <c r="EU75" s="156"/>
      <c r="EV75" s="159" t="str">
        <f>IF($A$3="","",$A31)</f>
        <v/>
      </c>
      <c r="EW75" s="110"/>
      <c r="EX75" s="115" t="str">
        <f t="shared" si="146"/>
        <v/>
      </c>
      <c r="EY75" s="41" t="str">
        <f t="shared" si="155"/>
        <v/>
      </c>
      <c r="EZ75" s="57" t="str">
        <f t="shared" si="147"/>
        <v/>
      </c>
      <c r="FA75" s="156"/>
      <c r="FB75" s="156"/>
    </row>
    <row r="76" spans="2:158" ht="16.5" thickBot="1" x14ac:dyDescent="0.25">
      <c r="B76" s="7">
        <f t="shared" si="134"/>
        <v>14</v>
      </c>
      <c r="C76" s="208" t="str">
        <f t="shared" si="135"/>
        <v/>
      </c>
      <c r="D76" s="209"/>
      <c r="E76" s="11"/>
      <c r="F76" s="11"/>
      <c r="G76" s="11"/>
      <c r="H76" s="7">
        <f t="shared" si="136"/>
        <v>50</v>
      </c>
      <c r="I76" s="208" t="str">
        <f t="shared" si="150"/>
        <v>Grebera - PRG</v>
      </c>
      <c r="J76" s="209"/>
      <c r="K76" s="11"/>
      <c r="L76" s="11"/>
      <c r="M76" s="11"/>
      <c r="N76" s="7">
        <f t="shared" si="137"/>
        <v>86</v>
      </c>
      <c r="O76" s="208" t="str">
        <f t="shared" si="151"/>
        <v>Escallonia rubra - HOT</v>
      </c>
      <c r="P76" s="209"/>
      <c r="Y76" s="201" t="s">
        <v>38</v>
      </c>
      <c r="Z76" s="202"/>
      <c r="AA76" s="202"/>
      <c r="AB76" s="55"/>
      <c r="AC76" s="56"/>
      <c r="AF76" s="201" t="s">
        <v>39</v>
      </c>
      <c r="AG76" s="202"/>
      <c r="AH76" s="202"/>
      <c r="AI76" s="55"/>
      <c r="AJ76" s="56"/>
      <c r="AM76" s="201" t="s">
        <v>40</v>
      </c>
      <c r="AN76" s="202"/>
      <c r="AO76" s="202"/>
      <c r="AP76" s="55"/>
      <c r="AQ76" s="56"/>
      <c r="AX76" s="62"/>
      <c r="AY76" s="52" t="str">
        <f>IF(Y47="","",Y47)</f>
        <v/>
      </c>
      <c r="AZ76" s="131" t="str">
        <f t="shared" si="158"/>
        <v/>
      </c>
      <c r="BA76" s="131" t="str">
        <f t="shared" si="159"/>
        <v/>
      </c>
      <c r="BB76" s="131" t="str">
        <f t="shared" si="160"/>
        <v/>
      </c>
      <c r="BC76" s="131" t="str">
        <f t="shared" si="161"/>
        <v/>
      </c>
      <c r="BD76" s="69" t="str">
        <f t="shared" si="162"/>
        <v/>
      </c>
      <c r="BE76" s="69" t="str">
        <f t="shared" si="163"/>
        <v/>
      </c>
      <c r="BF76" s="1" t="str">
        <f t="shared" si="156"/>
        <v/>
      </c>
      <c r="BG76" s="1" t="str">
        <f t="shared" si="164"/>
        <v/>
      </c>
      <c r="BH76" s="1">
        <f t="shared" si="165"/>
        <v>0</v>
      </c>
      <c r="BI76" s="1">
        <v>68</v>
      </c>
      <c r="BJ76" t="str">
        <f t="shared" si="166"/>
        <v/>
      </c>
      <c r="BK76" t="str">
        <f t="shared" si="157"/>
        <v/>
      </c>
      <c r="DE76" s="5">
        <v>70</v>
      </c>
      <c r="DF76" s="5" t="e">
        <f t="shared" si="108"/>
        <v>#REF!</v>
      </c>
      <c r="EE76" s="156">
        <v>14</v>
      </c>
      <c r="EF76" s="159" t="str">
        <f>IF($A$3="","",$A33)</f>
        <v/>
      </c>
      <c r="EG76" s="110"/>
      <c r="EH76" s="115" t="str">
        <f t="shared" si="152"/>
        <v/>
      </c>
      <c r="EI76" s="41" t="str">
        <f t="shared" si="153"/>
        <v/>
      </c>
      <c r="EJ76" s="57" t="str">
        <f t="shared" si="139"/>
        <v/>
      </c>
      <c r="EK76" s="156"/>
      <c r="EL76" s="156"/>
      <c r="EM76" s="156"/>
      <c r="EN76" s="159" t="str">
        <f>IF($A$3="","",$A33)</f>
        <v/>
      </c>
      <c r="EO76" s="110"/>
      <c r="EP76" s="115" t="str">
        <f t="shared" si="142"/>
        <v/>
      </c>
      <c r="EQ76" s="41" t="str">
        <f t="shared" si="154"/>
        <v/>
      </c>
      <c r="ER76" s="57" t="str">
        <f t="shared" si="143"/>
        <v/>
      </c>
      <c r="ES76" s="156"/>
      <c r="ET76" s="156"/>
      <c r="EU76" s="156"/>
      <c r="EV76" s="159" t="str">
        <f>IF($A$3="","",$A33)</f>
        <v/>
      </c>
      <c r="EW76" s="110"/>
      <c r="EX76" s="115" t="str">
        <f t="shared" si="146"/>
        <v/>
      </c>
      <c r="EY76" s="41" t="str">
        <f t="shared" si="155"/>
        <v/>
      </c>
      <c r="EZ76" s="57" t="str">
        <f t="shared" si="147"/>
        <v/>
      </c>
      <c r="FA76" s="156"/>
      <c r="FB76" s="156"/>
    </row>
    <row r="77" spans="2:158" ht="15.75" x14ac:dyDescent="0.2">
      <c r="B77" s="7">
        <f t="shared" si="134"/>
        <v>15</v>
      </c>
      <c r="C77" s="208" t="str">
        <f t="shared" si="135"/>
        <v/>
      </c>
      <c r="D77" s="209"/>
      <c r="E77" s="11"/>
      <c r="F77" s="11"/>
      <c r="G77" s="11"/>
      <c r="H77" s="7">
        <f t="shared" si="136"/>
        <v>51</v>
      </c>
      <c r="I77" s="208" t="str">
        <f t="shared" si="150"/>
        <v>Fragon - SH.</v>
      </c>
      <c r="J77" s="209"/>
      <c r="K77" s="11"/>
      <c r="L77" s="11"/>
      <c r="M77" s="11"/>
      <c r="N77" s="7">
        <f t="shared" si="137"/>
        <v>87</v>
      </c>
      <c r="O77" s="208" t="str">
        <f t="shared" si="151"/>
        <v>Cyprès - HOT</v>
      </c>
      <c r="P77" s="209"/>
      <c r="Y77" s="40" t="s">
        <v>19</v>
      </c>
      <c r="Z77" s="73"/>
      <c r="AA77" s="41" t="s">
        <v>20</v>
      </c>
      <c r="AB77" s="42" t="s">
        <v>7</v>
      </c>
      <c r="AC77" s="43" t="s">
        <v>21</v>
      </c>
      <c r="AF77" s="40" t="s">
        <v>19</v>
      </c>
      <c r="AG77" s="73"/>
      <c r="AH77" s="41" t="s">
        <v>20</v>
      </c>
      <c r="AI77" s="42" t="s">
        <v>7</v>
      </c>
      <c r="AJ77" s="43" t="s">
        <v>21</v>
      </c>
      <c r="AM77" s="40" t="s">
        <v>19</v>
      </c>
      <c r="AN77" s="73"/>
      <c r="AO77" s="41" t="s">
        <v>20</v>
      </c>
      <c r="AP77" s="42" t="s">
        <v>7</v>
      </c>
      <c r="AQ77" s="43" t="s">
        <v>21</v>
      </c>
      <c r="AX77" s="62"/>
      <c r="AY77" s="52" t="str">
        <f>IF(Y48="","",Y48)</f>
        <v/>
      </c>
      <c r="AZ77" s="131" t="str">
        <f t="shared" si="158"/>
        <v/>
      </c>
      <c r="BA77" s="131" t="str">
        <f t="shared" si="159"/>
        <v/>
      </c>
      <c r="BB77" s="131" t="str">
        <f t="shared" si="160"/>
        <v/>
      </c>
      <c r="BC77" s="131" t="str">
        <f t="shared" si="161"/>
        <v/>
      </c>
      <c r="BD77" s="69" t="str">
        <f t="shared" si="162"/>
        <v/>
      </c>
      <c r="BE77" s="69" t="str">
        <f t="shared" si="163"/>
        <v/>
      </c>
      <c r="BF77" s="1" t="str">
        <f t="shared" si="156"/>
        <v/>
      </c>
      <c r="BG77" s="1" t="str">
        <f t="shared" si="164"/>
        <v/>
      </c>
      <c r="BH77" s="1">
        <f t="shared" si="165"/>
        <v>0</v>
      </c>
      <c r="BI77" s="1">
        <v>69</v>
      </c>
      <c r="BJ77" t="str">
        <f t="shared" si="166"/>
        <v/>
      </c>
      <c r="BK77" t="str">
        <f t="shared" si="157"/>
        <v/>
      </c>
      <c r="DE77" s="5">
        <v>71</v>
      </c>
      <c r="DF77" s="5" t="e">
        <f t="shared" si="108"/>
        <v>#REF!</v>
      </c>
      <c r="EE77" s="156">
        <v>15</v>
      </c>
      <c r="EF77" s="159" t="str">
        <f>IF($A$3="","",$A35)</f>
        <v/>
      </c>
      <c r="EG77" s="110"/>
      <c r="EH77" s="115" t="str">
        <f t="shared" si="152"/>
        <v/>
      </c>
      <c r="EI77" s="41" t="str">
        <f t="shared" si="153"/>
        <v/>
      </c>
      <c r="EJ77" s="57" t="str">
        <f t="shared" si="139"/>
        <v/>
      </c>
      <c r="EK77" s="156"/>
      <c r="EL77" s="156"/>
      <c r="EM77" s="156"/>
      <c r="EN77" s="159" t="str">
        <f>IF($A$3="","",$A35)</f>
        <v/>
      </c>
      <c r="EO77" s="110"/>
      <c r="EP77" s="115" t="str">
        <f t="shared" si="142"/>
        <v/>
      </c>
      <c r="EQ77" s="41" t="str">
        <f t="shared" si="154"/>
        <v/>
      </c>
      <c r="ER77" s="57" t="str">
        <f t="shared" si="143"/>
        <v/>
      </c>
      <c r="ES77" s="156"/>
      <c r="ET77" s="156"/>
      <c r="EU77" s="156"/>
      <c r="EV77" s="159" t="str">
        <f>IF($A$3="","",$A35)</f>
        <v/>
      </c>
      <c r="EW77" s="110"/>
      <c r="EX77" s="115" t="str">
        <f t="shared" si="146"/>
        <v/>
      </c>
      <c r="EY77" s="41" t="str">
        <f t="shared" si="155"/>
        <v/>
      </c>
      <c r="EZ77" s="57" t="str">
        <f t="shared" si="147"/>
        <v/>
      </c>
      <c r="FA77" s="156"/>
      <c r="FB77" s="156"/>
    </row>
    <row r="78" spans="2:158" ht="16.5" thickBot="1" x14ac:dyDescent="0.25">
      <c r="B78" s="7">
        <f t="shared" si="134"/>
        <v>16</v>
      </c>
      <c r="C78" s="208" t="str">
        <f t="shared" si="135"/>
        <v/>
      </c>
      <c r="D78" s="209"/>
      <c r="E78" s="11"/>
      <c r="F78" s="11"/>
      <c r="G78" s="11"/>
      <c r="H78" s="7">
        <f t="shared" si="136"/>
        <v>52</v>
      </c>
      <c r="I78" s="208" t="str">
        <f t="shared" si="150"/>
        <v>Bougainvillier - SH.</v>
      </c>
      <c r="J78" s="209"/>
      <c r="K78" s="11"/>
      <c r="L78" s="11"/>
      <c r="M78" s="11"/>
      <c r="N78" s="7">
        <f t="shared" si="137"/>
        <v>88</v>
      </c>
      <c r="O78" s="208" t="str">
        <f t="shared" si="151"/>
        <v>Févier - PRG</v>
      </c>
      <c r="P78" s="209"/>
      <c r="Y78" s="53">
        <f>IF(Y23="","",Y23)</f>
        <v>7</v>
      </c>
      <c r="Z78" s="74" t="str">
        <f>IF(AA78="","",RIGHT(AA78,3))</f>
        <v>- 7</v>
      </c>
      <c r="AA78" s="44" t="str">
        <f>IF(AA23="","",AA23&amp;" - "&amp;RIGHT($AA$21,1))</f>
        <v>Agave - SO. - 7</v>
      </c>
      <c r="AB78" s="38" t="str">
        <f>IF(AA78="","",RIGHT(AA78,3))</f>
        <v>- 7</v>
      </c>
      <c r="AC78" s="48" t="str">
        <f>IF(AC23="","",AC23)</f>
        <v>BEL</v>
      </c>
      <c r="AE78" s="52" t="str">
        <f>IF(AJ78="","",AJ78)</f>
        <v>BEL</v>
      </c>
      <c r="AF78" s="53">
        <f>IF(AF23="","",AF23)</f>
        <v>8</v>
      </c>
      <c r="AG78" s="74" t="str">
        <f>IF(AH78="","",RIGHT(AH78,3))</f>
        <v>- 8</v>
      </c>
      <c r="AH78" s="44" t="str">
        <f>IF(AH23="","",AH23&amp;" - "&amp;RIGHT($AH$21,1))</f>
        <v>Cephalotaxe de fortune - SO. - 8</v>
      </c>
      <c r="AI78" s="38" t="str">
        <f>IF(AH78="","",RIGHT(AH78,3))</f>
        <v>- 8</v>
      </c>
      <c r="AJ78" s="48" t="str">
        <f>IF(AJ23="","",AJ23)</f>
        <v>BEL</v>
      </c>
      <c r="AL78" s="52" t="str">
        <f>IF(AQ78="","",AQ78)</f>
        <v>CAU</v>
      </c>
      <c r="AM78" s="53">
        <f>IF(AM23="","",AM23)</f>
        <v>37</v>
      </c>
      <c r="AN78" s="74" t="str">
        <f>IF(AO78="","",RIGHT(AO78,3))</f>
        <v>- 9</v>
      </c>
      <c r="AO78" s="44" t="str">
        <f>IF(AO23="","",AO23&amp;" - "&amp;RIGHT($AO$21,1))</f>
        <v>Chèvrefeuille - BEL - 9</v>
      </c>
      <c r="AP78" s="38" t="str">
        <f>IF(AO78="","",RIGHT(AO78,3))</f>
        <v>- 9</v>
      </c>
      <c r="AQ78" s="48" t="str">
        <f>IF(AQ23="","",AQ23)</f>
        <v>CAU</v>
      </c>
      <c r="AX78" s="62"/>
      <c r="AY78" s="52" t="str">
        <f>IF(Y49="","",Y49)</f>
        <v/>
      </c>
      <c r="AZ78" s="131" t="str">
        <f t="shared" si="158"/>
        <v/>
      </c>
      <c r="BA78" s="131" t="str">
        <f t="shared" si="159"/>
        <v/>
      </c>
      <c r="BB78" s="131" t="str">
        <f t="shared" si="160"/>
        <v/>
      </c>
      <c r="BC78" s="131" t="str">
        <f t="shared" si="161"/>
        <v/>
      </c>
      <c r="BD78" s="69" t="str">
        <f t="shared" si="162"/>
        <v/>
      </c>
      <c r="BE78" s="69" t="str">
        <f t="shared" si="163"/>
        <v/>
      </c>
      <c r="BF78" s="1" t="str">
        <f t="shared" si="156"/>
        <v/>
      </c>
      <c r="BG78" s="1" t="str">
        <f t="shared" si="164"/>
        <v/>
      </c>
      <c r="BH78" s="1">
        <f t="shared" si="165"/>
        <v>0</v>
      </c>
      <c r="BI78" s="1">
        <v>70</v>
      </c>
      <c r="BJ78" t="str">
        <f t="shared" si="166"/>
        <v/>
      </c>
      <c r="BK78" t="str">
        <f t="shared" si="157"/>
        <v/>
      </c>
      <c r="DE78" s="138">
        <v>72</v>
      </c>
      <c r="DF78" s="138" t="e">
        <f t="shared" si="108"/>
        <v>#REF!</v>
      </c>
      <c r="EE78" s="156">
        <v>16</v>
      </c>
      <c r="EF78" s="159" t="str">
        <f>IF($A$3="","",$A37)</f>
        <v/>
      </c>
      <c r="EG78" s="110"/>
      <c r="EH78" s="115" t="str">
        <f t="shared" si="152"/>
        <v/>
      </c>
      <c r="EI78" s="41" t="str">
        <f t="shared" si="153"/>
        <v/>
      </c>
      <c r="EJ78" s="57" t="str">
        <f t="shared" si="139"/>
        <v/>
      </c>
      <c r="EK78" s="156"/>
      <c r="EL78" s="156"/>
      <c r="EM78" s="156"/>
      <c r="EN78" s="159" t="str">
        <f>IF($A$3="","",$A37)</f>
        <v/>
      </c>
      <c r="EO78" s="110"/>
      <c r="EP78" s="115" t="str">
        <f t="shared" si="142"/>
        <v/>
      </c>
      <c r="EQ78" s="41" t="str">
        <f t="shared" si="154"/>
        <v/>
      </c>
      <c r="ER78" s="57" t="str">
        <f t="shared" si="143"/>
        <v/>
      </c>
      <c r="ES78" s="156"/>
      <c r="ET78" s="156"/>
      <c r="EU78" s="156"/>
      <c r="EV78" s="159" t="str">
        <f>IF($A$3="","",$A37)</f>
        <v/>
      </c>
      <c r="EW78" s="110"/>
      <c r="EX78" s="115" t="str">
        <f t="shared" si="146"/>
        <v/>
      </c>
      <c r="EY78" s="41" t="str">
        <f t="shared" si="155"/>
        <v/>
      </c>
      <c r="EZ78" s="57" t="str">
        <f t="shared" si="147"/>
        <v/>
      </c>
      <c r="FA78" s="156"/>
      <c r="FB78" s="156"/>
    </row>
    <row r="79" spans="2:158" ht="16.5" thickBot="1" x14ac:dyDescent="0.25">
      <c r="B79" s="7">
        <f t="shared" si="134"/>
        <v>17</v>
      </c>
      <c r="C79" s="208" t="str">
        <f t="shared" si="135"/>
        <v/>
      </c>
      <c r="D79" s="209"/>
      <c r="E79" s="11"/>
      <c r="F79" s="11"/>
      <c r="G79" s="11"/>
      <c r="H79" s="7">
        <f t="shared" si="136"/>
        <v>53</v>
      </c>
      <c r="I79" s="208" t="str">
        <f t="shared" si="150"/>
        <v>Hélianthème - SH.</v>
      </c>
      <c r="J79" s="209"/>
      <c r="K79" s="11"/>
      <c r="L79" s="11"/>
      <c r="M79" s="11"/>
      <c r="N79" s="7">
        <f t="shared" si="137"/>
        <v>89</v>
      </c>
      <c r="O79" s="208" t="str">
        <f t="shared" si="151"/>
        <v>Orpin - PRG</v>
      </c>
      <c r="P79" s="209"/>
      <c r="Y79" s="53">
        <f>IF(Y24="","",Y24)</f>
        <v>49</v>
      </c>
      <c r="Z79" s="74" t="str">
        <f>IF(AA79="","",RIGHT(AA79,3))</f>
        <v>- 7</v>
      </c>
      <c r="AA79" s="44" t="str">
        <f>IF(AA24="","",AA24&amp;" - "&amp;RIGHT($AA$21,1))</f>
        <v>Arbre du clergé - PRG - 7</v>
      </c>
      <c r="AB79" s="38" t="str">
        <f>IF(AA79="","",RIGHT(AA79,3))</f>
        <v>- 7</v>
      </c>
      <c r="AC79" s="48" t="str">
        <f>IF(AC24="","",AC24)</f>
        <v>CAU</v>
      </c>
      <c r="AE79" s="52" t="str">
        <f>IF(AJ79="","",AJ79)</f>
        <v>CAU</v>
      </c>
      <c r="AF79" s="53">
        <f>IF(AF24="","",AF24)</f>
        <v>50</v>
      </c>
      <c r="AG79" s="74" t="str">
        <f>IF(AH79="","",RIGHT(AH79,3))</f>
        <v>- 8</v>
      </c>
      <c r="AH79" s="44" t="str">
        <f>IF(AH24="","",AH24&amp;" - "&amp;RIGHT($AH$21,1))</f>
        <v>Grebera - PRG - 8</v>
      </c>
      <c r="AI79" s="38" t="str">
        <f>IF(AH79="","",RIGHT(AH79,3))</f>
        <v>- 8</v>
      </c>
      <c r="AJ79" s="48" t="str">
        <f>IF(AJ24="","",AJ24)</f>
        <v>CAU</v>
      </c>
      <c r="AL79" s="52" t="str">
        <f>IF(AQ79="","",AQ79)</f>
        <v>HOT</v>
      </c>
      <c r="AM79" s="53">
        <f>IF(AM24="","",AM24)</f>
        <v>51</v>
      </c>
      <c r="AN79" s="74" t="str">
        <f>IF(AO79="","",RIGHT(AO79,3))</f>
        <v>- 9</v>
      </c>
      <c r="AO79" s="44" t="str">
        <f>IF(AO24="","",AO24&amp;" - "&amp;RIGHT($AO$21,1))</f>
        <v>Fragon - SH. - 9</v>
      </c>
      <c r="AP79" s="38" t="str">
        <f>IF(AO79="","",RIGHT(AO79,3))</f>
        <v>- 9</v>
      </c>
      <c r="AQ79" s="48" t="str">
        <f>IF(AQ24="","",AQ24)</f>
        <v>HOT</v>
      </c>
      <c r="AX79" s="63"/>
      <c r="AY79" s="64" t="str">
        <f>IF(Y50="","",Y50)</f>
        <v/>
      </c>
      <c r="AZ79" s="131" t="str">
        <f t="shared" si="158"/>
        <v/>
      </c>
      <c r="BA79" s="131" t="str">
        <f t="shared" si="159"/>
        <v/>
      </c>
      <c r="BB79" s="131" t="str">
        <f t="shared" si="160"/>
        <v/>
      </c>
      <c r="BC79" s="131" t="str">
        <f t="shared" si="161"/>
        <v/>
      </c>
      <c r="BD79" s="69" t="str">
        <f t="shared" si="162"/>
        <v/>
      </c>
      <c r="BE79" s="69" t="str">
        <f t="shared" si="163"/>
        <v/>
      </c>
      <c r="BF79" s="1" t="str">
        <f t="shared" si="156"/>
        <v/>
      </c>
      <c r="BG79" s="1" t="str">
        <f t="shared" si="164"/>
        <v/>
      </c>
      <c r="BH79" s="1">
        <f t="shared" si="165"/>
        <v>0</v>
      </c>
      <c r="BI79" s="1">
        <v>71</v>
      </c>
      <c r="BJ79" t="str">
        <f t="shared" si="166"/>
        <v/>
      </c>
      <c r="BK79" t="str">
        <f t="shared" si="157"/>
        <v/>
      </c>
      <c r="DC79" s="94"/>
      <c r="DD79" s="94"/>
      <c r="DE79" s="145">
        <v>73</v>
      </c>
      <c r="DF79" s="145" t="e">
        <f>IF(DC7="","",DC7)</f>
        <v>#REF!</v>
      </c>
      <c r="DG79" s="94"/>
    </row>
    <row r="80" spans="2:158" ht="16.5" thickBot="1" x14ac:dyDescent="0.25">
      <c r="B80" s="7">
        <f t="shared" si="134"/>
        <v>18</v>
      </c>
      <c r="C80" s="208" t="str">
        <f t="shared" si="135"/>
        <v/>
      </c>
      <c r="D80" s="209"/>
      <c r="E80" s="11"/>
      <c r="F80" s="11"/>
      <c r="G80" s="11"/>
      <c r="H80" s="7">
        <f t="shared" si="136"/>
        <v>54</v>
      </c>
      <c r="I80" s="208" t="str">
        <f t="shared" si="150"/>
        <v>Joubarde - SH.</v>
      </c>
      <c r="J80" s="209"/>
      <c r="K80" s="11"/>
      <c r="L80" s="11"/>
      <c r="M80" s="11"/>
      <c r="N80" s="7">
        <f t="shared" si="137"/>
        <v>90</v>
      </c>
      <c r="O80" s="208" t="str">
        <f t="shared" si="151"/>
        <v>Elaeagnus multiflore - PRG</v>
      </c>
      <c r="P80" s="209"/>
      <c r="Y80" s="53">
        <f>IF(Y25="","",Y25)</f>
        <v>78</v>
      </c>
      <c r="Z80" s="74" t="str">
        <f>IF(AA80="","",RIGHT(AA80,3))</f>
        <v>- 7</v>
      </c>
      <c r="AA80" s="44" t="str">
        <f>IF(AA25="","",AA25&amp;" - "&amp;RIGHT($AA$21,1))</f>
        <v>Charme - FER - 7</v>
      </c>
      <c r="AB80" s="38" t="str">
        <f>IF(AA80="","",RIGHT(AA80,3))</f>
        <v>- 7</v>
      </c>
      <c r="AC80" s="48" t="str">
        <f>IF(AC25="","",AC25)</f>
        <v>HOT</v>
      </c>
      <c r="AE80" s="52" t="str">
        <f>IF(AJ80="","",AJ80)</f>
        <v>HOT</v>
      </c>
      <c r="AF80" s="53">
        <f>IF(AF25="","",AF25)</f>
        <v>79</v>
      </c>
      <c r="AG80" s="74" t="str">
        <f>IF(AH80="","",RIGHT(AH80,3))</f>
        <v>- 8</v>
      </c>
      <c r="AH80" s="44" t="str">
        <f>IF(AH25="","",AH25&amp;" - "&amp;RIGHT($AH$21,1))</f>
        <v>Filao - FER - 8</v>
      </c>
      <c r="AI80" s="38" t="str">
        <f>IF(AH80="","",RIGHT(AH80,3))</f>
        <v>- 8</v>
      </c>
      <c r="AJ80" s="48" t="str">
        <f>IF(AJ25="","",AJ25)</f>
        <v>HOT</v>
      </c>
      <c r="AL80" s="52" t="str">
        <f>IF(AQ80="","",AQ80)</f>
        <v>PRG</v>
      </c>
      <c r="AM80" s="53">
        <f>IF(AM25="","",AM25)</f>
        <v>80</v>
      </c>
      <c r="AN80" s="74" t="str">
        <f>IF(AO80="","",RIGHT(AO80,3))</f>
        <v>- 9</v>
      </c>
      <c r="AO80" s="44" t="str">
        <f>IF(AO25="","",AO25&amp;" - "&amp;RIGHT($AO$21,1))</f>
        <v>Silène - FER - 9</v>
      </c>
      <c r="AP80" s="38" t="str">
        <f>IF(AO80="","",RIGHT(AO80,3))</f>
        <v>- 9</v>
      </c>
      <c r="AQ80" s="48" t="str">
        <f>IF(AQ25="","",AQ25)</f>
        <v>PRG</v>
      </c>
      <c r="AX80" s="66">
        <v>17</v>
      </c>
      <c r="AY80" s="61" t="str">
        <f>IF(AF46="","",AF46)</f>
        <v/>
      </c>
      <c r="AZ80" s="131" t="str">
        <f t="shared" si="158"/>
        <v/>
      </c>
      <c r="BA80" s="131" t="str">
        <f t="shared" si="159"/>
        <v/>
      </c>
      <c r="BB80" s="131" t="str">
        <f t="shared" si="160"/>
        <v/>
      </c>
      <c r="BC80" s="131" t="str">
        <f t="shared" si="161"/>
        <v/>
      </c>
      <c r="BD80" s="69" t="str">
        <f t="shared" si="162"/>
        <v/>
      </c>
      <c r="BE80" s="69" t="str">
        <f t="shared" si="163"/>
        <v/>
      </c>
      <c r="BF80" s="1" t="str">
        <f t="shared" si="156"/>
        <v/>
      </c>
      <c r="BG80" s="1" t="str">
        <f t="shared" si="164"/>
        <v/>
      </c>
      <c r="BH80" s="1">
        <f t="shared" si="165"/>
        <v>0</v>
      </c>
      <c r="BI80" s="1">
        <v>72</v>
      </c>
      <c r="BJ80" t="str">
        <f t="shared" si="166"/>
        <v/>
      </c>
      <c r="BK80" t="str">
        <f t="shared" si="157"/>
        <v/>
      </c>
      <c r="DE80" s="5">
        <v>74</v>
      </c>
      <c r="DF80" s="5" t="e">
        <f t="shared" ref="DF80:DF114" si="167">IF(DC8="","",DC8)</f>
        <v>#REF!</v>
      </c>
    </row>
    <row r="81" spans="2:158" ht="17.25" thickTop="1" thickBot="1" x14ac:dyDescent="0.25">
      <c r="B81" s="7">
        <f t="shared" si="134"/>
        <v>19</v>
      </c>
      <c r="C81" s="208" t="str">
        <f t="shared" si="135"/>
        <v/>
      </c>
      <c r="D81" s="209"/>
      <c r="E81" s="11"/>
      <c r="F81" s="11"/>
      <c r="G81" s="11"/>
      <c r="H81" s="7">
        <f t="shared" si="136"/>
        <v>55</v>
      </c>
      <c r="I81" s="208" t="str">
        <f t="shared" si="150"/>
        <v>Orchis - SO.</v>
      </c>
      <c r="J81" s="209"/>
      <c r="K81" s="11"/>
      <c r="L81" s="11"/>
      <c r="M81" s="11"/>
      <c r="N81" s="7">
        <f t="shared" si="137"/>
        <v>91</v>
      </c>
      <c r="O81" s="208" t="str">
        <f t="shared" si="151"/>
        <v>Ophrys - PRG</v>
      </c>
      <c r="P81" s="209"/>
      <c r="Y81" s="54">
        <f>IF(Y26="","",Y26)</f>
        <v>92</v>
      </c>
      <c r="Z81" s="75" t="str">
        <f>IF(AA81="","",RIGHT(AA81,3))</f>
        <v>- 7</v>
      </c>
      <c r="AA81" s="45" t="str">
        <f>IF(AA26="","",AA26&amp;" - "&amp;RIGHT($AA$21,1))</f>
        <v>Pissenlit - SH. - 7</v>
      </c>
      <c r="AB81" s="39" t="str">
        <f>IF(AA81="","",RIGHT(AA81,3))</f>
        <v>- 7</v>
      </c>
      <c r="AC81" s="49" t="str">
        <f>IF(AC26="","",AC26)</f>
        <v/>
      </c>
      <c r="AE81" s="52" t="str">
        <f>IF(AJ81="","",AJ81)</f>
        <v/>
      </c>
      <c r="AF81" s="54">
        <f>IF(AF26="","",AF26)</f>
        <v>93</v>
      </c>
      <c r="AG81" s="75" t="str">
        <f>IF(AH81="","",RIGHT(AH81,3))</f>
        <v>- 8</v>
      </c>
      <c r="AH81" s="45" t="str">
        <f>IF(AH26="","",AH26&amp;" - "&amp;RIGHT($AH$21,1))</f>
        <v>Erable - SH. - 8</v>
      </c>
      <c r="AI81" s="39" t="str">
        <f>IF(AH81="","",RIGHT(AH81,3))</f>
        <v>- 8</v>
      </c>
      <c r="AJ81" s="48" t="str">
        <f>IF(AJ26="","",AJ26)</f>
        <v/>
      </c>
      <c r="AL81" s="52" t="str">
        <f>IF(AQ81="","",AQ81)</f>
        <v>SO.</v>
      </c>
      <c r="AM81" s="54">
        <f>IF(AM26="","",AM26)</f>
        <v>94</v>
      </c>
      <c r="AN81" s="75" t="str">
        <f>IF(AO81="","",RIGHT(AO81,3))</f>
        <v>- 9</v>
      </c>
      <c r="AO81" s="45" t="str">
        <f>IF(AO26="","",AO26&amp;" - "&amp;RIGHT($AO$21,1))</f>
        <v>Dame-d'onze-heures - SH. - 9</v>
      </c>
      <c r="AP81" s="39" t="str">
        <f>IF(AO81="","",RIGHT(AO81,3))</f>
        <v>- 9</v>
      </c>
      <c r="AQ81" s="49" t="str">
        <f>IF(AQ26="","",AQ26)</f>
        <v>SO.</v>
      </c>
      <c r="AX81" s="62"/>
      <c r="AY81" s="52" t="str">
        <f>IF(AF47="","",AF47)</f>
        <v/>
      </c>
      <c r="AZ81" s="131" t="str">
        <f t="shared" si="158"/>
        <v/>
      </c>
      <c r="BA81" s="131" t="str">
        <f t="shared" si="159"/>
        <v/>
      </c>
      <c r="BB81" s="131" t="str">
        <f t="shared" si="160"/>
        <v/>
      </c>
      <c r="BC81" s="131" t="str">
        <f t="shared" si="161"/>
        <v/>
      </c>
      <c r="BD81" s="69" t="str">
        <f t="shared" si="162"/>
        <v/>
      </c>
      <c r="BE81" s="69" t="str">
        <f t="shared" si="163"/>
        <v/>
      </c>
      <c r="BF81" s="1" t="str">
        <f t="shared" si="156"/>
        <v/>
      </c>
      <c r="BG81" s="1" t="str">
        <f t="shared" si="164"/>
        <v/>
      </c>
      <c r="BH81" s="1">
        <f t="shared" si="165"/>
        <v>0</v>
      </c>
      <c r="BI81" s="1">
        <v>73</v>
      </c>
      <c r="BJ81" t="str">
        <f t="shared" si="166"/>
        <v/>
      </c>
      <c r="BK81" t="str">
        <f t="shared" si="157"/>
        <v/>
      </c>
      <c r="DE81" s="5">
        <v>75</v>
      </c>
      <c r="DF81" s="5" t="e">
        <f t="shared" si="167"/>
        <v>#REF!</v>
      </c>
      <c r="EE81" s="156"/>
      <c r="EF81" s="196" t="str">
        <f>DP34</f>
        <v>Poule 13</v>
      </c>
      <c r="EG81" s="197"/>
      <c r="EH81" s="197"/>
      <c r="EI81" s="197"/>
      <c r="EJ81" s="197"/>
      <c r="EK81" s="197"/>
      <c r="EL81" s="198"/>
      <c r="EM81" s="156"/>
      <c r="EN81" s="196" t="str">
        <f>DU34</f>
        <v>Poule 14</v>
      </c>
      <c r="EO81" s="197"/>
      <c r="EP81" s="197"/>
      <c r="EQ81" s="197"/>
      <c r="ER81" s="197"/>
      <c r="ES81" s="197"/>
      <c r="ET81" s="198"/>
      <c r="EU81" s="156"/>
      <c r="EV81" s="196" t="str">
        <f>DZ34</f>
        <v>Poule 15</v>
      </c>
      <c r="EW81" s="197"/>
      <c r="EX81" s="197"/>
      <c r="EY81" s="197"/>
      <c r="EZ81" s="197"/>
      <c r="FA81" s="197"/>
      <c r="FB81" s="198"/>
    </row>
    <row r="82" spans="2:158" ht="17.25" thickTop="1" thickBot="1" x14ac:dyDescent="0.25">
      <c r="B82" s="7">
        <f t="shared" si="134"/>
        <v>20</v>
      </c>
      <c r="C82" s="208" t="str">
        <f t="shared" si="135"/>
        <v/>
      </c>
      <c r="D82" s="209"/>
      <c r="E82" s="11"/>
      <c r="F82" s="11"/>
      <c r="G82" s="11"/>
      <c r="H82" s="7">
        <f t="shared" si="136"/>
        <v>56</v>
      </c>
      <c r="I82" s="208" t="str">
        <f t="shared" si="150"/>
        <v>Millepertuis - SO.</v>
      </c>
      <c r="J82" s="209"/>
      <c r="K82" s="11"/>
      <c r="L82" s="11"/>
      <c r="M82" s="11"/>
      <c r="N82" s="7">
        <f t="shared" si="137"/>
        <v>92</v>
      </c>
      <c r="O82" s="208" t="str">
        <f t="shared" si="151"/>
        <v>Pissenlit - SH.</v>
      </c>
      <c r="P82" s="209"/>
      <c r="AX82" s="62"/>
      <c r="AY82" s="52" t="str">
        <f>IF(AF48="","",AF48)</f>
        <v/>
      </c>
      <c r="AZ82" s="131" t="str">
        <f t="shared" si="158"/>
        <v/>
      </c>
      <c r="BA82" s="131" t="str">
        <f t="shared" si="159"/>
        <v/>
      </c>
      <c r="BB82" s="131" t="str">
        <f t="shared" si="160"/>
        <v/>
      </c>
      <c r="BC82" s="131" t="str">
        <f t="shared" si="161"/>
        <v/>
      </c>
      <c r="BD82" s="69" t="str">
        <f t="shared" si="162"/>
        <v/>
      </c>
      <c r="BE82" s="69" t="str">
        <f t="shared" si="163"/>
        <v/>
      </c>
      <c r="BF82" s="1" t="str">
        <f t="shared" si="156"/>
        <v/>
      </c>
      <c r="BG82" s="1" t="str">
        <f t="shared" si="164"/>
        <v/>
      </c>
      <c r="BH82" s="1">
        <f t="shared" si="165"/>
        <v>0</v>
      </c>
      <c r="BI82" s="1">
        <v>74</v>
      </c>
      <c r="BJ82" t="str">
        <f t="shared" si="166"/>
        <v/>
      </c>
      <c r="BK82" t="str">
        <f t="shared" si="157"/>
        <v/>
      </c>
      <c r="DE82" s="5">
        <v>76</v>
      </c>
      <c r="DF82" s="5" t="e">
        <f t="shared" si="167"/>
        <v>#REF!</v>
      </c>
      <c r="EE82" s="156">
        <v>1</v>
      </c>
      <c r="EF82" s="157" t="str">
        <f>IF($A$3="","",$A7)</f>
        <v>BEL</v>
      </c>
      <c r="EG82" s="42" t="str">
        <f t="shared" ref="EG82:EG86" si="168">IF(DQ36="","",DQ36)</f>
        <v>CAU</v>
      </c>
      <c r="EH82" s="158">
        <f t="shared" ref="EH82:EH97" si="169">IF(EJ82="","",RANK(EJ82,$EJ$82:$EJ$97,1))</f>
        <v>1</v>
      </c>
      <c r="EI82" s="41" t="str">
        <f>IF(OR(EF82=EG$82,EF82=EG$83,EF82=EG$84,EF82=EG$85,EF82=EG$86,EF82=EG$87,EF82=EG$88,EF82=EG$89,EF82=EG$90,EF82=EG$91,EF82=EG$92,EF82=EG$93,EF82=EG$94,EF82=EG$95,EF82=EG$96,EF82=EG$97),"",EF82)</f>
        <v>BEL</v>
      </c>
      <c r="EJ82" s="57">
        <f t="shared" ref="EJ82:EJ97" si="170">IF(EI82="","",COUNTIF($EI$82:$EI$97,"&lt;="&amp;EI82))</f>
        <v>13</v>
      </c>
      <c r="EK82" s="41">
        <v>1</v>
      </c>
      <c r="EL82" s="41" t="str">
        <f t="shared" ref="EL82:EL86" si="171">IF(EK82&gt;$EK$88,"",VLOOKUP(EK82,$EH$82:$EI$97,2))</f>
        <v>BEL</v>
      </c>
      <c r="EM82" s="156"/>
      <c r="EN82" s="157" t="str">
        <f>IF($A$3="","",$A7)</f>
        <v>BEL</v>
      </c>
      <c r="EO82" s="42" t="str">
        <f t="shared" ref="EO82:EO86" si="172">IF(DV36="","",DV36)</f>
        <v>CAU</v>
      </c>
      <c r="EP82" s="158">
        <f t="shared" ref="EP82:EP97" si="173">IF(ER82="","",RANK(ER82,$ER$82:$ER$97,1))</f>
        <v>1</v>
      </c>
      <c r="EQ82" s="41" t="str">
        <f>IF(OR(EN82=EO$82,EN82=EO$83,EN82=EO$84,EN82=EO$85,EN82=EO$86,EN82=EO$87,EN82=EO$88,EN82=EO$89,EN82=EO$90,EN82=EO$91,EN82=EO$92,EN82=EO$93,EN82=EO$94,EN82=EO$95,EN82=EO$96,EN82=EO$97),"",EN82)</f>
        <v>BEL</v>
      </c>
      <c r="ER82" s="57">
        <f t="shared" ref="ER82:ER97" si="174">IF(EQ82="","",COUNTIF($EQ$82:$EQ$97,"&lt;="&amp;EQ82))</f>
        <v>13</v>
      </c>
      <c r="ES82" s="41">
        <v>1</v>
      </c>
      <c r="ET82" s="41" t="str">
        <f t="shared" ref="ET82:ET86" si="175">IF(ES82&gt;$ES$88,"",VLOOKUP(ES82,$EP$82:$EQ$97,2))</f>
        <v>BEL</v>
      </c>
      <c r="EU82" s="156"/>
      <c r="EV82" s="157" t="str">
        <f>IF($A$3="","",$A7)</f>
        <v>BEL</v>
      </c>
      <c r="EW82" s="42" t="str">
        <f t="shared" ref="EW82:EW86" si="176">IF(EA36="","",EA36)</f>
        <v/>
      </c>
      <c r="EX82" s="158">
        <f t="shared" ref="EX82:EX97" si="177">IF(EZ82="","",RANK(EZ82,$EZ$82:$EZ$97,1))</f>
        <v>1</v>
      </c>
      <c r="EY82" s="41" t="str">
        <f>IF(OR(EV82=EW$82,EV82=EW$83,EV82=EW$84,EV82=EW$85,EV82=EW$86,EV82=EW$87,EV82=EW$88,EV82=EW$89,EV82=EW$90,EV82=EW$91,EV82=EW$92,EV82=EW$93,EV82=EW$94,EV82=EW$95,EV82=EW$96,EV82=EW$97),"",EV82)</f>
        <v>BEL</v>
      </c>
      <c r="EZ82" s="57">
        <f t="shared" ref="EZ82:EZ97" si="178">IF(EY82="","",COUNTIF($EY$82:$EY$97,"&lt;="&amp;EY82))</f>
        <v>10</v>
      </c>
      <c r="FA82" s="41">
        <f t="shared" ref="FA82:FA86" si="179">EK82</f>
        <v>1</v>
      </c>
      <c r="FB82" s="41" t="str">
        <f t="shared" ref="FB82:FB86" si="180">IF(FA82&gt;$FA$88,"",VLOOKUP(FA82,$EX$82:$EY$97,2))</f>
        <v>BEL</v>
      </c>
    </row>
    <row r="83" spans="2:158" ht="16.5" thickBot="1" x14ac:dyDescent="0.25">
      <c r="B83" s="7">
        <f t="shared" si="134"/>
        <v>21</v>
      </c>
      <c r="C83" s="208" t="str">
        <f t="shared" si="135"/>
        <v/>
      </c>
      <c r="D83" s="209"/>
      <c r="E83" s="11"/>
      <c r="F83" s="11"/>
      <c r="G83" s="11"/>
      <c r="H83" s="7">
        <f t="shared" si="136"/>
        <v>57</v>
      </c>
      <c r="I83" s="208" t="str">
        <f t="shared" si="150"/>
        <v>Avocatier - SO.</v>
      </c>
      <c r="J83" s="209"/>
      <c r="K83" s="11"/>
      <c r="L83" s="11"/>
      <c r="M83" s="11"/>
      <c r="N83" s="7">
        <f t="shared" si="137"/>
        <v>93</v>
      </c>
      <c r="O83" s="208" t="str">
        <f t="shared" si="151"/>
        <v>Erable - SH.</v>
      </c>
      <c r="P83" s="209"/>
      <c r="Y83" s="201" t="s">
        <v>41</v>
      </c>
      <c r="Z83" s="202"/>
      <c r="AA83" s="202"/>
      <c r="AB83" s="55"/>
      <c r="AC83" s="56"/>
      <c r="AF83" s="201" t="s">
        <v>42</v>
      </c>
      <c r="AG83" s="202"/>
      <c r="AH83" s="202"/>
      <c r="AI83" s="55"/>
      <c r="AJ83" s="56"/>
      <c r="AM83" s="201" t="s">
        <v>43</v>
      </c>
      <c r="AN83" s="202"/>
      <c r="AO83" s="202"/>
      <c r="AP83" s="55"/>
      <c r="AQ83" s="56"/>
      <c r="AX83" s="62"/>
      <c r="AY83" s="52" t="str">
        <f>IF(AF49="","",AF49)</f>
        <v/>
      </c>
      <c r="AZ83" s="131" t="str">
        <f t="shared" si="158"/>
        <v/>
      </c>
      <c r="BA83" s="131" t="str">
        <f t="shared" si="159"/>
        <v/>
      </c>
      <c r="BB83" s="131" t="str">
        <f t="shared" si="160"/>
        <v/>
      </c>
      <c r="BC83" s="131" t="str">
        <f t="shared" si="161"/>
        <v/>
      </c>
      <c r="BD83" s="69" t="str">
        <f t="shared" si="162"/>
        <v/>
      </c>
      <c r="BE83" s="69" t="str">
        <f t="shared" si="163"/>
        <v/>
      </c>
      <c r="BF83" s="1" t="str">
        <f t="shared" si="156"/>
        <v/>
      </c>
      <c r="BG83" s="1" t="str">
        <f t="shared" si="164"/>
        <v/>
      </c>
      <c r="BH83" s="1">
        <f t="shared" si="165"/>
        <v>0</v>
      </c>
      <c r="BI83" s="1">
        <v>75</v>
      </c>
      <c r="BJ83" t="str">
        <f t="shared" si="166"/>
        <v/>
      </c>
      <c r="BK83" t="str">
        <f t="shared" si="157"/>
        <v/>
      </c>
      <c r="DE83" s="5">
        <v>77</v>
      </c>
      <c r="DF83" s="5" t="e">
        <f t="shared" si="167"/>
        <v>#REF!</v>
      </c>
      <c r="EE83" s="156">
        <v>2</v>
      </c>
      <c r="EF83" s="159" t="str">
        <f>IF($A$3="","",$A9)</f>
        <v>CAU</v>
      </c>
      <c r="EG83" s="38" t="str">
        <f t="shared" si="168"/>
        <v>SO.</v>
      </c>
      <c r="EH83" s="115" t="str">
        <f t="shared" si="169"/>
        <v/>
      </c>
      <c r="EI83" s="41" t="str">
        <f t="shared" ref="EI83:EI97" si="181">IF(OR(EF83=EG$82,EF83=EG$83,EF83=EG$84,EF83=EG$85,EF83=EG$86,EF83=EG$87,EF83=EG$88,EF83=EG$89,EF83=EG$90,EF83=EG$91,EF83=EG$92,EF83=EG$93,EF83=EG$94,EF83=EG$95,EF83=EG$96,EF83=EG$97),"",EF83)</f>
        <v/>
      </c>
      <c r="EJ83" s="57" t="str">
        <f t="shared" si="170"/>
        <v/>
      </c>
      <c r="EK83" s="110">
        <v>2</v>
      </c>
      <c r="EL83" s="41" t="str">
        <f t="shared" si="171"/>
        <v>HOT</v>
      </c>
      <c r="EM83" s="156"/>
      <c r="EN83" s="159" t="str">
        <f>IF($A$3="","",$A9)</f>
        <v>CAU</v>
      </c>
      <c r="EO83" s="38" t="str">
        <f t="shared" si="172"/>
        <v>SO.</v>
      </c>
      <c r="EP83" s="115" t="str">
        <f t="shared" si="173"/>
        <v/>
      </c>
      <c r="EQ83" s="41" t="str">
        <f t="shared" ref="EQ83:EQ97" si="182">IF(OR(EN83=EO$82,EN83=EO$83,EN83=EO$84,EN83=EO$85,EN83=EO$86,EN83=EO$87,EN83=EO$88,EN83=EO$89,EN83=EO$90,EN83=EO$91,EN83=EO$92,EN83=EO$93,EN83=EO$94,EN83=EO$95,EN83=EO$96,EN83=EO$97),"",EN83)</f>
        <v/>
      </c>
      <c r="ER83" s="57" t="str">
        <f t="shared" si="174"/>
        <v/>
      </c>
      <c r="ES83" s="110">
        <v>2</v>
      </c>
      <c r="ET83" s="41" t="str">
        <f t="shared" si="175"/>
        <v>HOT</v>
      </c>
      <c r="EU83" s="156"/>
      <c r="EV83" s="159" t="str">
        <f>IF($A$3="","",$A9)</f>
        <v>CAU</v>
      </c>
      <c r="EW83" s="38" t="str">
        <f t="shared" si="176"/>
        <v/>
      </c>
      <c r="EX83" s="115">
        <f t="shared" si="177"/>
        <v>2</v>
      </c>
      <c r="EY83" s="41" t="str">
        <f t="shared" ref="EY83:EY97" si="183">IF(OR(EV83=EW$82,EV83=EW$83,EV83=EW$84,EV83=EW$85,EV83=EW$86,EV83=EW$87,EV83=EW$88,EV83=EW$89,EV83=EW$90,EV83=EW$91,EV83=EW$92,EV83=EW$93,EV83=EW$94,EV83=EW$95,EV83=EW$96,EV83=EW$97),"",EV83)</f>
        <v>CAU</v>
      </c>
      <c r="EZ83" s="57">
        <f t="shared" si="178"/>
        <v>11</v>
      </c>
      <c r="FA83" s="110">
        <f t="shared" si="179"/>
        <v>2</v>
      </c>
      <c r="FB83" s="41" t="str">
        <f t="shared" si="180"/>
        <v>CAU</v>
      </c>
    </row>
    <row r="84" spans="2:158" ht="16.5" thickBot="1" x14ac:dyDescent="0.25">
      <c r="B84" s="7">
        <f t="shared" si="134"/>
        <v>22</v>
      </c>
      <c r="C84" s="208" t="str">
        <f t="shared" si="135"/>
        <v/>
      </c>
      <c r="D84" s="209"/>
      <c r="E84" s="11"/>
      <c r="F84" s="11"/>
      <c r="G84" s="11"/>
      <c r="H84" s="7">
        <f t="shared" si="136"/>
        <v>58</v>
      </c>
      <c r="I84" s="208" t="str">
        <f t="shared" si="150"/>
        <v/>
      </c>
      <c r="J84" s="209"/>
      <c r="K84" s="11"/>
      <c r="L84" s="11"/>
      <c r="M84" s="11"/>
      <c r="N84" s="7">
        <f t="shared" si="137"/>
        <v>94</v>
      </c>
      <c r="O84" s="208" t="str">
        <f t="shared" si="151"/>
        <v>Dame-d'onze-heures - SH.</v>
      </c>
      <c r="P84" s="209"/>
      <c r="Y84" s="40" t="s">
        <v>19</v>
      </c>
      <c r="Z84" s="73"/>
      <c r="AA84" s="41" t="s">
        <v>20</v>
      </c>
      <c r="AB84" s="42" t="s">
        <v>7</v>
      </c>
      <c r="AC84" s="43" t="s">
        <v>21</v>
      </c>
      <c r="AF84" s="40" t="s">
        <v>19</v>
      </c>
      <c r="AG84" s="73"/>
      <c r="AH84" s="41" t="s">
        <v>20</v>
      </c>
      <c r="AI84" s="42" t="s">
        <v>7</v>
      </c>
      <c r="AJ84" s="43" t="s">
        <v>21</v>
      </c>
      <c r="AM84" s="40" t="s">
        <v>19</v>
      </c>
      <c r="AN84" s="73"/>
      <c r="AO84" s="41" t="s">
        <v>20</v>
      </c>
      <c r="AP84" s="42" t="s">
        <v>7</v>
      </c>
      <c r="AQ84" s="43" t="s">
        <v>21</v>
      </c>
      <c r="AX84" s="63"/>
      <c r="AY84" s="64" t="str">
        <f>IF(AF50="","",AF50)</f>
        <v/>
      </c>
      <c r="AZ84" s="131" t="str">
        <f t="shared" si="158"/>
        <v/>
      </c>
      <c r="BA84" s="131" t="str">
        <f t="shared" si="159"/>
        <v/>
      </c>
      <c r="BB84" s="131" t="str">
        <f t="shared" si="160"/>
        <v/>
      </c>
      <c r="BC84" s="131" t="str">
        <f t="shared" si="161"/>
        <v/>
      </c>
      <c r="BD84" s="69" t="str">
        <f t="shared" si="162"/>
        <v/>
      </c>
      <c r="BE84" s="69" t="str">
        <f t="shared" si="163"/>
        <v/>
      </c>
      <c r="BF84" s="1" t="str">
        <f t="shared" si="156"/>
        <v/>
      </c>
      <c r="BG84" s="1" t="str">
        <f t="shared" si="164"/>
        <v/>
      </c>
      <c r="BH84" s="1">
        <f t="shared" si="165"/>
        <v>0</v>
      </c>
      <c r="BI84" s="1">
        <v>76</v>
      </c>
      <c r="BJ84" t="str">
        <f t="shared" si="166"/>
        <v/>
      </c>
      <c r="BK84" t="str">
        <f t="shared" si="157"/>
        <v/>
      </c>
      <c r="DE84" s="5">
        <v>78</v>
      </c>
      <c r="DF84" s="5" t="e">
        <f t="shared" si="167"/>
        <v>#REF!</v>
      </c>
      <c r="EE84" s="156">
        <v>3</v>
      </c>
      <c r="EF84" s="159" t="str">
        <f>IF($A$3="","",$A11)</f>
        <v>FER</v>
      </c>
      <c r="EG84" s="38" t="str">
        <f t="shared" si="168"/>
        <v>FER</v>
      </c>
      <c r="EH84" s="115" t="str">
        <f t="shared" si="169"/>
        <v/>
      </c>
      <c r="EI84" s="41" t="str">
        <f t="shared" si="181"/>
        <v/>
      </c>
      <c r="EJ84" s="57" t="str">
        <f t="shared" si="170"/>
        <v/>
      </c>
      <c r="EK84" s="110">
        <v>3</v>
      </c>
      <c r="EL84" s="41" t="str">
        <f t="shared" si="171"/>
        <v>PRG</v>
      </c>
      <c r="EM84" s="156"/>
      <c r="EN84" s="159" t="str">
        <f>IF($A$3="","",$A11)</f>
        <v>FER</v>
      </c>
      <c r="EO84" s="38" t="str">
        <f t="shared" si="172"/>
        <v>FER</v>
      </c>
      <c r="EP84" s="115" t="str">
        <f t="shared" si="173"/>
        <v/>
      </c>
      <c r="EQ84" s="41" t="str">
        <f t="shared" si="182"/>
        <v/>
      </c>
      <c r="ER84" s="57" t="str">
        <f t="shared" si="174"/>
        <v/>
      </c>
      <c r="ES84" s="110">
        <v>3</v>
      </c>
      <c r="ET84" s="41" t="str">
        <f t="shared" si="175"/>
        <v>PRG</v>
      </c>
      <c r="EU84" s="156"/>
      <c r="EV84" s="159" t="str">
        <f>IF($A$3="","",$A11)</f>
        <v>FER</v>
      </c>
      <c r="EW84" s="38" t="str">
        <f t="shared" si="176"/>
        <v/>
      </c>
      <c r="EX84" s="115">
        <f t="shared" si="177"/>
        <v>3</v>
      </c>
      <c r="EY84" s="41" t="str">
        <f t="shared" si="183"/>
        <v>FER</v>
      </c>
      <c r="EZ84" s="57">
        <f t="shared" si="178"/>
        <v>12</v>
      </c>
      <c r="FA84" s="110">
        <f t="shared" si="179"/>
        <v>3</v>
      </c>
      <c r="FB84" s="41" t="str">
        <f t="shared" si="180"/>
        <v>FER</v>
      </c>
    </row>
    <row r="85" spans="2:158" ht="15.75" x14ac:dyDescent="0.2">
      <c r="B85" s="7">
        <f t="shared" si="134"/>
        <v>23</v>
      </c>
      <c r="C85" s="208" t="str">
        <f t="shared" si="135"/>
        <v/>
      </c>
      <c r="D85" s="209"/>
      <c r="E85" s="11"/>
      <c r="F85" s="11"/>
      <c r="G85" s="11"/>
      <c r="H85" s="7">
        <f t="shared" si="136"/>
        <v>59</v>
      </c>
      <c r="I85" s="208" t="str">
        <f t="shared" si="150"/>
        <v/>
      </c>
      <c r="J85" s="209"/>
      <c r="K85" s="11"/>
      <c r="L85" s="11"/>
      <c r="M85" s="11"/>
      <c r="N85" s="7">
        <f t="shared" si="137"/>
        <v>95</v>
      </c>
      <c r="O85" s="208" t="str">
        <f t="shared" si="151"/>
        <v>Ailante glanduleux - SH.</v>
      </c>
      <c r="P85" s="209"/>
      <c r="Y85" s="53">
        <f>IF(Y30="","",Y30)</f>
        <v>38</v>
      </c>
      <c r="Z85" s="74" t="str">
        <f>IF(AA85="","",RIGHT(AA85,3))</f>
        <v xml:space="preserve"> 10</v>
      </c>
      <c r="AA85" s="44" t="str">
        <f>IF(AA30="","",AA30&amp;" - "&amp;RIGHT($AA$28,2))</f>
        <v>Brachychiton acerifolius - BEL - 10</v>
      </c>
      <c r="AB85" s="38" t="str">
        <f>IF(AA85="","",RIGHT(AA85,3))</f>
        <v xml:space="preserve"> 10</v>
      </c>
      <c r="AC85" s="48" t="str">
        <f>IF(AC30="","",AC30)</f>
        <v>CAU</v>
      </c>
      <c r="AE85" s="52" t="str">
        <f>IF(AJ85="","",AJ85)</f>
        <v>CAU</v>
      </c>
      <c r="AF85" s="53">
        <f>IF(AF30="","",AF30)</f>
        <v>39</v>
      </c>
      <c r="AG85" s="74" t="str">
        <f>IF(AH85="","",RIGHT(AH85,3))</f>
        <v xml:space="preserve"> 11</v>
      </c>
      <c r="AH85" s="44" t="str">
        <f>IF(AH30="","",AH30&amp;" - "&amp;RIGHT($AH$28,2))</f>
        <v>Exochorda - BEL - 11</v>
      </c>
      <c r="AI85" s="38" t="str">
        <f>IF(AH85="","",RIGHT(AH85,3))</f>
        <v xml:space="preserve"> 11</v>
      </c>
      <c r="AJ85" s="48" t="str">
        <f>IF(AJ30="","",AJ30)</f>
        <v>CAU</v>
      </c>
      <c r="AL85" s="52" t="str">
        <f>IF(AQ85="","",AQ85)</f>
        <v>BEL</v>
      </c>
      <c r="AM85" s="53">
        <f>IF(AM30="","",AM30)</f>
        <v>40</v>
      </c>
      <c r="AN85" s="74" t="str">
        <f>IF(AO85="","",RIGHT(AO85,3))</f>
        <v xml:space="preserve"> 12</v>
      </c>
      <c r="AO85" s="44" t="str">
        <f>IF(AO30="","",AO30&amp;" - "&amp;RIGHT($AO$28,2))</f>
        <v>Bilimbi - CAU - 12</v>
      </c>
      <c r="AP85" s="38" t="str">
        <f>IF(AO85="","",RIGHT(AO85,3))</f>
        <v xml:space="preserve"> 12</v>
      </c>
      <c r="AQ85" s="48" t="str">
        <f>IF(AQ30="","",AQ30)</f>
        <v>BEL</v>
      </c>
      <c r="AX85" s="66">
        <v>18</v>
      </c>
      <c r="AY85" s="61" t="str">
        <f>IF(AM46="","",AM46)</f>
        <v/>
      </c>
      <c r="AZ85" s="131" t="str">
        <f t="shared" si="158"/>
        <v/>
      </c>
      <c r="BA85" s="131" t="str">
        <f t="shared" si="159"/>
        <v/>
      </c>
      <c r="BB85" s="131" t="str">
        <f t="shared" si="160"/>
        <v/>
      </c>
      <c r="BC85" s="131" t="str">
        <f t="shared" si="161"/>
        <v/>
      </c>
      <c r="BD85" s="69" t="str">
        <f t="shared" si="162"/>
        <v/>
      </c>
      <c r="BE85" s="69" t="str">
        <f t="shared" si="163"/>
        <v/>
      </c>
      <c r="BF85" s="1" t="str">
        <f t="shared" si="156"/>
        <v/>
      </c>
      <c r="BG85" s="1" t="str">
        <f t="shared" si="164"/>
        <v/>
      </c>
      <c r="BH85" s="1">
        <f t="shared" si="165"/>
        <v>0</v>
      </c>
      <c r="BI85" s="1">
        <v>77</v>
      </c>
      <c r="BJ85" t="str">
        <f t="shared" si="166"/>
        <v/>
      </c>
      <c r="BK85" t="str">
        <f t="shared" si="157"/>
        <v/>
      </c>
      <c r="DE85" s="5">
        <v>79</v>
      </c>
      <c r="DF85" s="5" t="e">
        <f t="shared" si="167"/>
        <v>#REF!</v>
      </c>
      <c r="EE85" s="156">
        <v>4</v>
      </c>
      <c r="EF85" s="159" t="str">
        <f>IF($A$3="","",$A13)</f>
        <v>HOT</v>
      </c>
      <c r="EG85" s="38" t="str">
        <f t="shared" si="168"/>
        <v/>
      </c>
      <c r="EH85" s="115">
        <f t="shared" si="169"/>
        <v>2</v>
      </c>
      <c r="EI85" s="41" t="str">
        <f t="shared" si="181"/>
        <v>HOT</v>
      </c>
      <c r="EJ85" s="57">
        <f t="shared" si="170"/>
        <v>14</v>
      </c>
      <c r="EK85" s="110">
        <v>4</v>
      </c>
      <c r="EL85" s="41" t="str">
        <f t="shared" si="171"/>
        <v>SH.</v>
      </c>
      <c r="EM85" s="156"/>
      <c r="EN85" s="159" t="str">
        <f>IF($A$3="","",$A13)</f>
        <v>HOT</v>
      </c>
      <c r="EO85" s="38" t="str">
        <f t="shared" si="172"/>
        <v/>
      </c>
      <c r="EP85" s="115">
        <f t="shared" si="173"/>
        <v>2</v>
      </c>
      <c r="EQ85" s="41" t="str">
        <f t="shared" si="182"/>
        <v>HOT</v>
      </c>
      <c r="ER85" s="57">
        <f t="shared" si="174"/>
        <v>14</v>
      </c>
      <c r="ES85" s="110">
        <v>4</v>
      </c>
      <c r="ET85" s="41" t="str">
        <f t="shared" si="175"/>
        <v>SH.</v>
      </c>
      <c r="EU85" s="156"/>
      <c r="EV85" s="159" t="str">
        <f>IF($A$3="","",$A13)</f>
        <v>HOT</v>
      </c>
      <c r="EW85" s="38" t="str">
        <f t="shared" si="176"/>
        <v/>
      </c>
      <c r="EX85" s="115">
        <f t="shared" si="177"/>
        <v>4</v>
      </c>
      <c r="EY85" s="41" t="str">
        <f t="shared" si="183"/>
        <v>HOT</v>
      </c>
      <c r="EZ85" s="57">
        <f t="shared" si="178"/>
        <v>13</v>
      </c>
      <c r="FA85" s="110">
        <f t="shared" si="179"/>
        <v>4</v>
      </c>
      <c r="FB85" s="41" t="str">
        <f t="shared" si="180"/>
        <v>HOT</v>
      </c>
    </row>
    <row r="86" spans="2:158" ht="15.75" x14ac:dyDescent="0.2">
      <c r="B86" s="7">
        <f t="shared" si="134"/>
        <v>24</v>
      </c>
      <c r="C86" s="208" t="str">
        <f t="shared" si="135"/>
        <v/>
      </c>
      <c r="D86" s="209"/>
      <c r="E86" s="11"/>
      <c r="F86" s="11"/>
      <c r="G86" s="11"/>
      <c r="H86" s="7">
        <f t="shared" si="136"/>
        <v>60</v>
      </c>
      <c r="I86" s="208" t="str">
        <f t="shared" si="150"/>
        <v/>
      </c>
      <c r="J86" s="209"/>
      <c r="K86" s="11"/>
      <c r="L86" s="11"/>
      <c r="M86" s="11"/>
      <c r="N86" s="7">
        <f t="shared" si="137"/>
        <v>96</v>
      </c>
      <c r="O86" s="208" t="str">
        <f t="shared" si="151"/>
        <v>Lotus - SH.</v>
      </c>
      <c r="P86" s="209"/>
      <c r="Y86" s="53">
        <f>IF(Y31="","",Y31)</f>
        <v>52</v>
      </c>
      <c r="Z86" s="74" t="str">
        <f>IF(AA86="","",RIGHT(AA86,3))</f>
        <v xml:space="preserve"> 10</v>
      </c>
      <c r="AA86" s="44" t="str">
        <f>IF(AA31="","",AA31&amp;" - "&amp;RIGHT($AA$28,2))</f>
        <v>Bougainvillier - SH. - 10</v>
      </c>
      <c r="AB86" s="38" t="str">
        <f>IF(AA86="","",RIGHT(AA86,3))</f>
        <v xml:space="preserve"> 10</v>
      </c>
      <c r="AC86" s="48" t="str">
        <f>IF(AC31="","",AC31)</f>
        <v>HOT</v>
      </c>
      <c r="AE86" s="52" t="str">
        <f>IF(AJ86="","",AJ86)</f>
        <v>HOT</v>
      </c>
      <c r="AF86" s="53">
        <f>IF(AF31="","",AF31)</f>
        <v>53</v>
      </c>
      <c r="AG86" s="74" t="str">
        <f>IF(AH86="","",RIGHT(AH86,3))</f>
        <v xml:space="preserve"> 11</v>
      </c>
      <c r="AH86" s="44" t="str">
        <f>IF(AH31="","",AH31&amp;" - "&amp;RIGHT($AH$28,2))</f>
        <v>Hélianthème - SH. - 11</v>
      </c>
      <c r="AI86" s="38" t="str">
        <f>IF(AH86="","",RIGHT(AH86,3))</f>
        <v xml:space="preserve"> 11</v>
      </c>
      <c r="AJ86" s="48" t="str">
        <f>IF(AJ31="","",AJ31)</f>
        <v>HOT</v>
      </c>
      <c r="AL86" s="52" t="str">
        <f>IF(AQ86="","",AQ86)</f>
        <v>HOT</v>
      </c>
      <c r="AM86" s="53">
        <f>IF(AM31="","",AM31)</f>
        <v>54</v>
      </c>
      <c r="AN86" s="74" t="str">
        <f>IF(AO86="","",RIGHT(AO86,3))</f>
        <v xml:space="preserve"> 12</v>
      </c>
      <c r="AO86" s="44" t="str">
        <f>IF(AO31="","",AO31&amp;" - "&amp;RIGHT($AO$28,2))</f>
        <v>Joubarde - SH. - 12</v>
      </c>
      <c r="AP86" s="38" t="str">
        <f>IF(AO86="","",RIGHT(AO86,3))</f>
        <v xml:space="preserve"> 12</v>
      </c>
      <c r="AQ86" s="48" t="str">
        <f>IF(AQ31="","",AQ31)</f>
        <v>HOT</v>
      </c>
      <c r="AX86" s="127"/>
      <c r="AY86" s="83" t="str">
        <f>IF(AM47="","",AM47)</f>
        <v/>
      </c>
      <c r="AZ86" s="131" t="str">
        <f t="shared" si="158"/>
        <v/>
      </c>
      <c r="BA86" s="131" t="str">
        <f t="shared" si="159"/>
        <v/>
      </c>
      <c r="BB86" s="131" t="str">
        <f t="shared" si="160"/>
        <v/>
      </c>
      <c r="BC86" s="131" t="str">
        <f t="shared" si="161"/>
        <v/>
      </c>
      <c r="BD86" s="69" t="str">
        <f t="shared" si="162"/>
        <v/>
      </c>
      <c r="BE86" s="69" t="str">
        <f t="shared" si="163"/>
        <v/>
      </c>
      <c r="BF86" s="1" t="str">
        <f t="shared" si="156"/>
        <v/>
      </c>
      <c r="BG86" s="1" t="str">
        <f t="shared" si="164"/>
        <v/>
      </c>
      <c r="BH86" s="1">
        <f t="shared" si="165"/>
        <v>0</v>
      </c>
      <c r="BI86" s="1">
        <v>78</v>
      </c>
      <c r="BJ86" t="str">
        <f t="shared" si="166"/>
        <v/>
      </c>
      <c r="BK86" t="str">
        <f t="shared" si="157"/>
        <v/>
      </c>
      <c r="DE86" s="5">
        <v>80</v>
      </c>
      <c r="DF86" s="5" t="e">
        <f t="shared" si="167"/>
        <v>#REF!</v>
      </c>
      <c r="EE86" s="156">
        <v>5</v>
      </c>
      <c r="EF86" s="159" t="str">
        <f>IF($A$3="","",$A15)</f>
        <v>PRG</v>
      </c>
      <c r="EG86" s="38" t="str">
        <f t="shared" si="168"/>
        <v/>
      </c>
      <c r="EH86" s="115">
        <f t="shared" si="169"/>
        <v>3</v>
      </c>
      <c r="EI86" s="41" t="str">
        <f t="shared" si="181"/>
        <v>PRG</v>
      </c>
      <c r="EJ86" s="57">
        <f t="shared" si="170"/>
        <v>15</v>
      </c>
      <c r="EK86" s="110">
        <v>5</v>
      </c>
      <c r="EL86" s="41" t="str">
        <f t="shared" si="171"/>
        <v/>
      </c>
      <c r="EM86" s="156"/>
      <c r="EN86" s="159" t="str">
        <f>IF($A$3="","",$A15)</f>
        <v>PRG</v>
      </c>
      <c r="EO86" s="38" t="str">
        <f t="shared" si="172"/>
        <v/>
      </c>
      <c r="EP86" s="115">
        <f t="shared" si="173"/>
        <v>3</v>
      </c>
      <c r="EQ86" s="41" t="str">
        <f t="shared" si="182"/>
        <v>PRG</v>
      </c>
      <c r="ER86" s="57">
        <f t="shared" si="174"/>
        <v>15</v>
      </c>
      <c r="ES86" s="110">
        <v>5</v>
      </c>
      <c r="ET86" s="41" t="str">
        <f t="shared" si="175"/>
        <v/>
      </c>
      <c r="EU86" s="156"/>
      <c r="EV86" s="159" t="str">
        <f>IF($A$3="","",$A15)</f>
        <v>PRG</v>
      </c>
      <c r="EW86" s="38" t="str">
        <f t="shared" si="176"/>
        <v/>
      </c>
      <c r="EX86" s="115">
        <f t="shared" si="177"/>
        <v>5</v>
      </c>
      <c r="EY86" s="41" t="str">
        <f t="shared" si="183"/>
        <v>PRG</v>
      </c>
      <c r="EZ86" s="57">
        <f t="shared" si="178"/>
        <v>14</v>
      </c>
      <c r="FA86" s="110">
        <f t="shared" si="179"/>
        <v>5</v>
      </c>
      <c r="FB86" s="41" t="str">
        <f t="shared" si="180"/>
        <v>PRG</v>
      </c>
    </row>
    <row r="87" spans="2:158" ht="16.5" thickBot="1" x14ac:dyDescent="0.25">
      <c r="B87" s="7">
        <f t="shared" si="134"/>
        <v>25</v>
      </c>
      <c r="C87" s="208" t="str">
        <f t="shared" si="135"/>
        <v/>
      </c>
      <c r="D87" s="209"/>
      <c r="E87" s="11"/>
      <c r="F87" s="11"/>
      <c r="G87" s="11"/>
      <c r="H87" s="7">
        <f t="shared" si="136"/>
        <v>61</v>
      </c>
      <c r="I87" s="208" t="str">
        <f t="shared" si="150"/>
        <v/>
      </c>
      <c r="J87" s="209"/>
      <c r="K87" s="11"/>
      <c r="L87" s="11"/>
      <c r="M87" s="11"/>
      <c r="N87" s="7">
        <f t="shared" si="137"/>
        <v>97</v>
      </c>
      <c r="O87" s="208" t="str">
        <f t="shared" si="151"/>
        <v/>
      </c>
      <c r="P87" s="209"/>
      <c r="Y87" s="53">
        <f>IF(Y32="","",Y32)</f>
        <v>81</v>
      </c>
      <c r="Z87" s="74" t="str">
        <f>IF(AA87="","",RIGHT(AA87,3))</f>
        <v xml:space="preserve"> 10</v>
      </c>
      <c r="AA87" s="44" t="str">
        <f>IF(AA32="","",AA32&amp;" - "&amp;RIGHT($AA$28,2))</f>
        <v>Amandier - FER - 10</v>
      </c>
      <c r="AB87" s="38" t="str">
        <f>IF(AA87="","",RIGHT(AA87,3))</f>
        <v xml:space="preserve"> 10</v>
      </c>
      <c r="AC87" s="48" t="str">
        <f>IF(AC32="","",AC32)</f>
        <v>PRG</v>
      </c>
      <c r="AE87" s="52" t="str">
        <f>IF(AJ87="","",AJ87)</f>
        <v>PRG</v>
      </c>
      <c r="AF87" s="53">
        <f>IF(AF32="","",AF32)</f>
        <v>82</v>
      </c>
      <c r="AG87" s="74" t="str">
        <f>IF(AH87="","",RIGHT(AH87,3))</f>
        <v xml:space="preserve"> 11</v>
      </c>
      <c r="AH87" s="44" t="str">
        <f>IF(AH32="","",AH32&amp;" - "&amp;RIGHT($AH$28,2))</f>
        <v>Camomille - FER - 11</v>
      </c>
      <c r="AI87" s="38" t="str">
        <f>IF(AH87="","",RIGHT(AH87,3))</f>
        <v xml:space="preserve"> 11</v>
      </c>
      <c r="AJ87" s="48" t="str">
        <f>IF(AJ32="","",AJ32)</f>
        <v>PRG</v>
      </c>
      <c r="AL87" s="52" t="str">
        <f>IF(AQ87="","",AQ87)</f>
        <v>PRG</v>
      </c>
      <c r="AM87" s="53">
        <f>IF(AM32="","",AM32)</f>
        <v>83</v>
      </c>
      <c r="AN87" s="74" t="str">
        <f>IF(AO87="","",RIGHT(AO87,3))</f>
        <v xml:space="preserve"> 12</v>
      </c>
      <c r="AO87" s="44" t="str">
        <f>IF(AO32="","",AO32&amp;" - "&amp;RIGHT($AO$28,2))</f>
        <v>Amélanchier - FER - 12</v>
      </c>
      <c r="AP87" s="38" t="str">
        <f>IF(AO87="","",RIGHT(AO87,3))</f>
        <v xml:space="preserve"> 12</v>
      </c>
      <c r="AQ87" s="48" t="str">
        <f>IF(AQ32="","",AQ32)</f>
        <v>PRG</v>
      </c>
      <c r="AX87" s="62"/>
      <c r="AY87" s="52" t="str">
        <f>IF(AM48="","",AM48)</f>
        <v/>
      </c>
      <c r="AZ87" s="131" t="str">
        <f t="shared" si="158"/>
        <v/>
      </c>
      <c r="BA87" s="131" t="str">
        <f t="shared" si="159"/>
        <v/>
      </c>
      <c r="BB87" s="131" t="str">
        <f t="shared" si="160"/>
        <v/>
      </c>
      <c r="BC87" s="131" t="str">
        <f t="shared" si="161"/>
        <v/>
      </c>
      <c r="BD87" s="69" t="str">
        <f t="shared" si="162"/>
        <v/>
      </c>
      <c r="BE87" s="69" t="str">
        <f t="shared" si="163"/>
        <v/>
      </c>
      <c r="BF87" s="1" t="str">
        <f t="shared" si="156"/>
        <v/>
      </c>
      <c r="BG87" s="1" t="str">
        <f t="shared" si="164"/>
        <v/>
      </c>
      <c r="BH87" s="1">
        <f t="shared" si="165"/>
        <v>0</v>
      </c>
      <c r="BI87" s="1">
        <v>79</v>
      </c>
      <c r="BJ87" t="str">
        <f t="shared" si="166"/>
        <v/>
      </c>
      <c r="BK87" t="str">
        <f t="shared" si="157"/>
        <v/>
      </c>
      <c r="BM87" s="82"/>
      <c r="DE87" s="5">
        <v>81</v>
      </c>
      <c r="DF87" s="5" t="e">
        <f t="shared" si="167"/>
        <v>#REF!</v>
      </c>
      <c r="EE87" s="156">
        <v>6</v>
      </c>
      <c r="EF87" s="159" t="str">
        <f>IF($A$3="","",$A17)</f>
        <v>SH.</v>
      </c>
      <c r="EG87" s="110"/>
      <c r="EH87" s="115">
        <f t="shared" si="169"/>
        <v>4</v>
      </c>
      <c r="EI87" s="41" t="str">
        <f t="shared" si="181"/>
        <v>SH.</v>
      </c>
      <c r="EJ87" s="57">
        <f t="shared" si="170"/>
        <v>16</v>
      </c>
      <c r="EK87" s="156"/>
      <c r="EL87" s="156"/>
      <c r="EM87" s="156"/>
      <c r="EN87" s="159" t="str">
        <f>IF($A$3="","",$A17)</f>
        <v>SH.</v>
      </c>
      <c r="EO87" s="110"/>
      <c r="EP87" s="115">
        <f t="shared" si="173"/>
        <v>4</v>
      </c>
      <c r="EQ87" s="41" t="str">
        <f t="shared" si="182"/>
        <v>SH.</v>
      </c>
      <c r="ER87" s="57">
        <f t="shared" si="174"/>
        <v>16</v>
      </c>
      <c r="ES87" s="156"/>
      <c r="ET87" s="156"/>
      <c r="EU87" s="156"/>
      <c r="EV87" s="159" t="str">
        <f>IF($A$3="","",$A17)</f>
        <v>SH.</v>
      </c>
      <c r="EW87" s="110"/>
      <c r="EX87" s="115">
        <f t="shared" si="177"/>
        <v>6</v>
      </c>
      <c r="EY87" s="41" t="str">
        <f t="shared" si="183"/>
        <v>SH.</v>
      </c>
      <c r="EZ87" s="57">
        <f t="shared" si="178"/>
        <v>15</v>
      </c>
      <c r="FA87" s="156"/>
      <c r="FB87" s="156"/>
    </row>
    <row r="88" spans="2:158" ht="16.5" thickBot="1" x14ac:dyDescent="0.25">
      <c r="B88" s="7">
        <f t="shared" si="134"/>
        <v>26</v>
      </c>
      <c r="C88" s="208" t="str">
        <f t="shared" si="135"/>
        <v/>
      </c>
      <c r="D88" s="209"/>
      <c r="E88" s="11"/>
      <c r="F88" s="11"/>
      <c r="G88" s="11"/>
      <c r="H88" s="7">
        <f t="shared" si="136"/>
        <v>62</v>
      </c>
      <c r="I88" s="208" t="str">
        <f t="shared" si="150"/>
        <v/>
      </c>
      <c r="J88" s="209"/>
      <c r="K88" s="11"/>
      <c r="L88" s="11"/>
      <c r="M88" s="11"/>
      <c r="N88" s="7">
        <f t="shared" si="137"/>
        <v>98</v>
      </c>
      <c r="O88" s="208" t="str">
        <f t="shared" si="151"/>
        <v/>
      </c>
      <c r="P88" s="209"/>
      <c r="Y88" s="53">
        <f>IF(Y33="","",Y33)</f>
        <v>95</v>
      </c>
      <c r="Z88" s="75" t="str">
        <f>IF(AA88="","",RIGHT(AA88,3))</f>
        <v xml:space="preserve"> 10</v>
      </c>
      <c r="AA88" s="44" t="str">
        <f>IF(AA33="","",AA33&amp;" - "&amp;RIGHT($AA$28,2))</f>
        <v>Ailante glanduleux - SH. - 10</v>
      </c>
      <c r="AB88" s="38" t="str">
        <f>IF(AA88="","",RIGHT(AA88,3))</f>
        <v xml:space="preserve"> 10</v>
      </c>
      <c r="AC88" s="92" t="str">
        <f>IF(AC33="","",AC33)</f>
        <v>SO.</v>
      </c>
      <c r="AE88" s="52" t="str">
        <f>IF(AJ88="","",AJ88)</f>
        <v>SO.</v>
      </c>
      <c r="AF88" s="53">
        <f>IF(AF33="","",AF33)</f>
        <v>96</v>
      </c>
      <c r="AG88" s="75" t="str">
        <f>IF(AH88="","",RIGHT(AH88,3))</f>
        <v xml:space="preserve"> 11</v>
      </c>
      <c r="AH88" s="44" t="str">
        <f>IF(AH33="","",AH33&amp;" - "&amp;RIGHT($AH$28,2))</f>
        <v>Lotus - SH. - 11</v>
      </c>
      <c r="AI88" s="38" t="str">
        <f>IF(AH88="","",RIGHT(AH88,3))</f>
        <v xml:space="preserve"> 11</v>
      </c>
      <c r="AJ88" s="92" t="str">
        <f>IF(AJ33="","",AJ33)</f>
        <v>SO.</v>
      </c>
      <c r="AL88" s="52" t="str">
        <f>IF(AQ88="","",AQ88)</f>
        <v>SO.</v>
      </c>
      <c r="AM88" s="53" t="str">
        <f>IF(AM33="","",AM33)</f>
        <v/>
      </c>
      <c r="AN88" s="75" t="str">
        <f>IF(AO88="","",RIGHT(AO88,3))</f>
        <v/>
      </c>
      <c r="AO88" s="44" t="str">
        <f>IF(AO33="","",AO33&amp;" - "&amp;RIGHT($AO$28,2))</f>
        <v/>
      </c>
      <c r="AP88" s="38" t="str">
        <f>IF(AO88="","",RIGHT(AO88,3))</f>
        <v/>
      </c>
      <c r="AQ88" s="92" t="str">
        <f>IF(AQ33="","",AQ33)</f>
        <v>SO.</v>
      </c>
      <c r="AX88" s="62"/>
      <c r="AY88" s="52" t="str">
        <f>IF(AM49="","",AM49)</f>
        <v/>
      </c>
      <c r="AZ88" s="131" t="str">
        <f t="shared" si="158"/>
        <v/>
      </c>
      <c r="BA88" s="131" t="str">
        <f t="shared" si="159"/>
        <v/>
      </c>
      <c r="BB88" s="131" t="str">
        <f t="shared" si="160"/>
        <v/>
      </c>
      <c r="BC88" s="131" t="str">
        <f t="shared" si="161"/>
        <v/>
      </c>
      <c r="BD88" s="69" t="str">
        <f t="shared" si="162"/>
        <v/>
      </c>
      <c r="BE88" s="69" t="str">
        <f t="shared" si="163"/>
        <v/>
      </c>
      <c r="BF88" s="1" t="str">
        <f t="shared" si="156"/>
        <v/>
      </c>
      <c r="BG88" s="1" t="str">
        <f t="shared" si="164"/>
        <v/>
      </c>
      <c r="BH88" s="1">
        <f t="shared" si="165"/>
        <v>0</v>
      </c>
      <c r="BI88" s="1">
        <v>80</v>
      </c>
      <c r="BJ88" t="str">
        <f t="shared" si="166"/>
        <v/>
      </c>
      <c r="BK88" t="str">
        <f t="shared" si="157"/>
        <v/>
      </c>
      <c r="DE88" s="5">
        <v>82</v>
      </c>
      <c r="DF88" s="5" t="e">
        <f t="shared" si="167"/>
        <v>#REF!</v>
      </c>
      <c r="EE88" s="156">
        <v>7</v>
      </c>
      <c r="EF88" s="159" t="str">
        <f>IF($A$3="","",$A19)</f>
        <v>SO.</v>
      </c>
      <c r="EG88" s="110"/>
      <c r="EH88" s="115" t="str">
        <f t="shared" si="169"/>
        <v/>
      </c>
      <c r="EI88" s="41" t="str">
        <f t="shared" si="181"/>
        <v/>
      </c>
      <c r="EJ88" s="57" t="str">
        <f t="shared" si="170"/>
        <v/>
      </c>
      <c r="EK88" s="115">
        <f>COUNT(EH82:EH97)</f>
        <v>4</v>
      </c>
      <c r="EL88" s="156"/>
      <c r="EM88" s="156"/>
      <c r="EN88" s="159" t="str">
        <f>IF($A$3="","",$A19)</f>
        <v>SO.</v>
      </c>
      <c r="EO88" s="110"/>
      <c r="EP88" s="115" t="str">
        <f t="shared" si="173"/>
        <v/>
      </c>
      <c r="EQ88" s="41" t="str">
        <f t="shared" si="182"/>
        <v/>
      </c>
      <c r="ER88" s="57" t="str">
        <f t="shared" si="174"/>
        <v/>
      </c>
      <c r="ES88" s="115">
        <f>COUNT(EP82:EP97)</f>
        <v>4</v>
      </c>
      <c r="ET88" s="156"/>
      <c r="EU88" s="156"/>
      <c r="EV88" s="159" t="str">
        <f>IF($A$3="","",$A19)</f>
        <v>SO.</v>
      </c>
      <c r="EW88" s="110"/>
      <c r="EX88" s="115">
        <f t="shared" si="177"/>
        <v>7</v>
      </c>
      <c r="EY88" s="41" t="str">
        <f t="shared" si="183"/>
        <v>SO.</v>
      </c>
      <c r="EZ88" s="57">
        <f t="shared" si="178"/>
        <v>16</v>
      </c>
      <c r="FA88" s="115">
        <f>COUNT(EX82:EX97)</f>
        <v>7</v>
      </c>
      <c r="FB88" s="156"/>
    </row>
    <row r="89" spans="2:158" ht="16.5" thickBot="1" x14ac:dyDescent="0.25">
      <c r="B89" s="7">
        <f t="shared" si="134"/>
        <v>27</v>
      </c>
      <c r="C89" s="208" t="str">
        <f t="shared" si="135"/>
        <v/>
      </c>
      <c r="D89" s="209"/>
      <c r="E89" s="11"/>
      <c r="F89" s="11"/>
      <c r="G89" s="11"/>
      <c r="H89" s="7">
        <f t="shared" si="136"/>
        <v>63</v>
      </c>
      <c r="I89" s="208" t="str">
        <f t="shared" si="150"/>
        <v/>
      </c>
      <c r="J89" s="209"/>
      <c r="K89" s="11"/>
      <c r="L89" s="11"/>
      <c r="M89" s="11"/>
      <c r="N89" s="7">
        <f t="shared" si="137"/>
        <v>99</v>
      </c>
      <c r="O89" s="208" t="str">
        <f t="shared" si="151"/>
        <v/>
      </c>
      <c r="P89" s="209"/>
      <c r="Y89" s="91" t="str">
        <f>IF(Y34="","",Y34)</f>
        <v/>
      </c>
      <c r="Z89" s="75" t="str">
        <f>IF(AA89="","",RIGHT(AA89,3))</f>
        <v/>
      </c>
      <c r="AA89" s="45" t="str">
        <f>IF(AA34="","",AA34&amp;" - "&amp;RIGHT($AA$28,2))</f>
        <v/>
      </c>
      <c r="AB89" s="39" t="str">
        <f>IF(AA89="","",RIGHT(AA89,3))</f>
        <v/>
      </c>
      <c r="AC89" s="49" t="str">
        <f>IF(AC34="","",AC34)</f>
        <v/>
      </c>
      <c r="AE89" s="52" t="str">
        <f>IF(AJ89="","",AJ89)</f>
        <v/>
      </c>
      <c r="AF89" s="91" t="str">
        <f>IF(AF34="","",AF34)</f>
        <v/>
      </c>
      <c r="AG89" s="75" t="str">
        <f>IF(AH89="","",RIGHT(AH89,3))</f>
        <v/>
      </c>
      <c r="AH89" s="45" t="str">
        <f>IF(AH34="","",AH34&amp;" - "&amp;RIGHT($AH$28,2))</f>
        <v/>
      </c>
      <c r="AI89" s="39" t="str">
        <f>IF(AH89="","",RIGHT(AH89,3))</f>
        <v/>
      </c>
      <c r="AJ89" s="49" t="str">
        <f>IF(AJ34="","",AJ34)</f>
        <v/>
      </c>
      <c r="AL89" s="52" t="str">
        <f>IF(AQ89="","",AQ89)</f>
        <v/>
      </c>
      <c r="AM89" s="54" t="str">
        <f>IF(AM34="","",AM34)</f>
        <v/>
      </c>
      <c r="AN89" s="75" t="str">
        <f>IF(AO89="","",RIGHT(AO89,3))</f>
        <v/>
      </c>
      <c r="AO89" s="45" t="str">
        <f>IF(AO34="","",AO34&amp;" - "&amp;RIGHT($AO$28,2))</f>
        <v/>
      </c>
      <c r="AP89" s="39" t="str">
        <f>IF(AO89="","",RIGHT(AO89,3))</f>
        <v/>
      </c>
      <c r="AQ89" s="49" t="str">
        <f>IF(AQ34="","",AQ34)</f>
        <v/>
      </c>
      <c r="AX89" s="62"/>
      <c r="AY89" s="52" t="str">
        <f>IF(AM50="","",AM50)</f>
        <v/>
      </c>
      <c r="AZ89" s="131" t="str">
        <f t="shared" si="158"/>
        <v/>
      </c>
      <c r="BA89" s="131" t="str">
        <f t="shared" si="159"/>
        <v/>
      </c>
      <c r="BB89" s="131" t="str">
        <f t="shared" si="160"/>
        <v/>
      </c>
      <c r="BC89" s="131" t="str">
        <f t="shared" si="161"/>
        <v/>
      </c>
      <c r="BD89" s="69" t="str">
        <f t="shared" si="162"/>
        <v/>
      </c>
      <c r="BE89" s="69" t="str">
        <f t="shared" si="163"/>
        <v/>
      </c>
      <c r="BF89" s="1" t="str">
        <f t="shared" si="156"/>
        <v/>
      </c>
      <c r="BG89" s="1" t="str">
        <f t="shared" si="164"/>
        <v/>
      </c>
      <c r="BH89" s="1">
        <f t="shared" si="165"/>
        <v>0</v>
      </c>
      <c r="BI89" s="1">
        <v>81</v>
      </c>
      <c r="BJ89" t="str">
        <f t="shared" si="166"/>
        <v/>
      </c>
      <c r="BK89" t="str">
        <f t="shared" si="157"/>
        <v/>
      </c>
      <c r="DE89" s="5">
        <v>83</v>
      </c>
      <c r="DF89" s="5" t="e">
        <f t="shared" si="167"/>
        <v>#REF!</v>
      </c>
      <c r="EE89" s="156">
        <v>8</v>
      </c>
      <c r="EF89" s="159" t="str">
        <f>IF($A$3="","",$A21)</f>
        <v/>
      </c>
      <c r="EG89" s="110"/>
      <c r="EH89" s="115" t="str">
        <f t="shared" si="169"/>
        <v/>
      </c>
      <c r="EI89" s="41" t="str">
        <f t="shared" si="181"/>
        <v/>
      </c>
      <c r="EJ89" s="57" t="str">
        <f t="shared" si="170"/>
        <v/>
      </c>
      <c r="EK89" s="156"/>
      <c r="EL89" s="156"/>
      <c r="EM89" s="156"/>
      <c r="EN89" s="159" t="str">
        <f>IF($A$3="","",$A21)</f>
        <v/>
      </c>
      <c r="EO89" s="110"/>
      <c r="EP89" s="115" t="str">
        <f t="shared" si="173"/>
        <v/>
      </c>
      <c r="EQ89" s="41" t="str">
        <f t="shared" si="182"/>
        <v/>
      </c>
      <c r="ER89" s="57" t="str">
        <f t="shared" si="174"/>
        <v/>
      </c>
      <c r="ES89" s="156"/>
      <c r="ET89" s="156"/>
      <c r="EU89" s="156"/>
      <c r="EV89" s="159" t="str">
        <f>IF($A$3="","",$A21)</f>
        <v/>
      </c>
      <c r="EW89" s="110"/>
      <c r="EX89" s="115" t="str">
        <f t="shared" si="177"/>
        <v/>
      </c>
      <c r="EY89" s="41" t="str">
        <f t="shared" si="183"/>
        <v/>
      </c>
      <c r="EZ89" s="57" t="str">
        <f t="shared" si="178"/>
        <v/>
      </c>
      <c r="FA89" s="156"/>
      <c r="FB89" s="156"/>
    </row>
    <row r="90" spans="2:158" ht="16.5" thickBot="1" x14ac:dyDescent="0.25">
      <c r="B90" s="7">
        <f t="shared" si="134"/>
        <v>28</v>
      </c>
      <c r="C90" s="208" t="str">
        <f t="shared" si="135"/>
        <v/>
      </c>
      <c r="D90" s="209"/>
      <c r="E90" s="11"/>
      <c r="F90" s="11"/>
      <c r="G90" s="11"/>
      <c r="H90" s="7">
        <f t="shared" si="136"/>
        <v>64</v>
      </c>
      <c r="I90" s="208" t="str">
        <f t="shared" si="150"/>
        <v/>
      </c>
      <c r="J90" s="209"/>
      <c r="K90" s="11"/>
      <c r="L90" s="11"/>
      <c r="M90" s="11"/>
      <c r="N90" s="7">
        <f t="shared" si="137"/>
        <v>100</v>
      </c>
      <c r="O90" s="208" t="str">
        <f t="shared" si="151"/>
        <v/>
      </c>
      <c r="P90" s="209"/>
      <c r="AX90" s="63"/>
      <c r="AY90" s="64" t="str">
        <f>IF(AM58="","",AM58)</f>
        <v/>
      </c>
      <c r="AZ90" s="131" t="str">
        <f t="shared" si="158"/>
        <v/>
      </c>
      <c r="BA90" s="131" t="str">
        <f t="shared" si="159"/>
        <v/>
      </c>
      <c r="BB90" s="131" t="str">
        <f t="shared" si="160"/>
        <v/>
      </c>
      <c r="BC90" s="131" t="str">
        <f t="shared" si="161"/>
        <v/>
      </c>
      <c r="BD90" s="69" t="str">
        <f t="shared" si="162"/>
        <v/>
      </c>
      <c r="BE90" s="69" t="str">
        <f t="shared" si="163"/>
        <v/>
      </c>
      <c r="BF90" s="1" t="str">
        <f>IF(AY90="","",RANK(AY90,$AY$9:$AY$74,1))</f>
        <v/>
      </c>
      <c r="BG90" s="1" t="str">
        <f t="shared" si="164"/>
        <v/>
      </c>
      <c r="BH90" s="1">
        <f t="shared" si="165"/>
        <v>0</v>
      </c>
      <c r="BI90" s="1">
        <v>82</v>
      </c>
      <c r="BJ90" t="str">
        <f t="shared" si="166"/>
        <v/>
      </c>
      <c r="BK90" t="str">
        <f t="shared" si="157"/>
        <v/>
      </c>
      <c r="DE90" s="5">
        <v>84</v>
      </c>
      <c r="DF90" s="5" t="e">
        <f t="shared" si="167"/>
        <v>#REF!</v>
      </c>
      <c r="EE90" s="156">
        <v>9</v>
      </c>
      <c r="EF90" s="159" t="str">
        <f>IF($A$3="","",$A23)</f>
        <v/>
      </c>
      <c r="EG90" s="110"/>
      <c r="EH90" s="115" t="str">
        <f t="shared" si="169"/>
        <v/>
      </c>
      <c r="EI90" s="41" t="str">
        <f t="shared" si="181"/>
        <v/>
      </c>
      <c r="EJ90" s="57" t="str">
        <f t="shared" si="170"/>
        <v/>
      </c>
      <c r="EK90" s="156"/>
      <c r="EL90" s="156"/>
      <c r="EM90" s="156"/>
      <c r="EN90" s="159" t="str">
        <f>IF($A$3="","",$A23)</f>
        <v/>
      </c>
      <c r="EO90" s="110"/>
      <c r="EP90" s="115" t="str">
        <f t="shared" si="173"/>
        <v/>
      </c>
      <c r="EQ90" s="41" t="str">
        <f t="shared" si="182"/>
        <v/>
      </c>
      <c r="ER90" s="57" t="str">
        <f t="shared" si="174"/>
        <v/>
      </c>
      <c r="ES90" s="156"/>
      <c r="ET90" s="156"/>
      <c r="EU90" s="156"/>
      <c r="EV90" s="159" t="str">
        <f>IF($A$3="","",$A23)</f>
        <v/>
      </c>
      <c r="EW90" s="110"/>
      <c r="EX90" s="115" t="str">
        <f t="shared" si="177"/>
        <v/>
      </c>
      <c r="EY90" s="41" t="str">
        <f t="shared" si="183"/>
        <v/>
      </c>
      <c r="EZ90" s="57" t="str">
        <f t="shared" si="178"/>
        <v/>
      </c>
      <c r="FA90" s="156"/>
      <c r="FB90" s="156"/>
    </row>
    <row r="91" spans="2:158" ht="16.5" thickBot="1" x14ac:dyDescent="0.25">
      <c r="B91" s="7">
        <f t="shared" si="134"/>
        <v>29</v>
      </c>
      <c r="C91" s="208" t="str">
        <f t="shared" si="135"/>
        <v/>
      </c>
      <c r="D91" s="209"/>
      <c r="E91" s="11"/>
      <c r="F91" s="11"/>
      <c r="G91" s="11"/>
      <c r="H91" s="7">
        <f t="shared" si="136"/>
        <v>65</v>
      </c>
      <c r="I91" s="208" t="str">
        <f t="shared" si="150"/>
        <v/>
      </c>
      <c r="J91" s="209"/>
      <c r="K91" s="11"/>
      <c r="L91" s="11"/>
      <c r="M91" s="11"/>
      <c r="N91" s="7">
        <f t="shared" si="137"/>
        <v>101</v>
      </c>
      <c r="O91" s="208" t="str">
        <f t="shared" si="151"/>
        <v/>
      </c>
      <c r="P91" s="209"/>
      <c r="Y91" s="201" t="s">
        <v>44</v>
      </c>
      <c r="Z91" s="202"/>
      <c r="AA91" s="202"/>
      <c r="AB91" s="55"/>
      <c r="AC91" s="56"/>
      <c r="AF91" s="201" t="s">
        <v>45</v>
      </c>
      <c r="AG91" s="202"/>
      <c r="AH91" s="202"/>
      <c r="AI91" s="55"/>
      <c r="AJ91" s="56"/>
      <c r="AM91" s="201" t="s">
        <v>46</v>
      </c>
      <c r="AN91" s="202"/>
      <c r="AO91" s="202"/>
      <c r="AP91" s="55"/>
      <c r="AQ91" s="56"/>
      <c r="DE91" s="5">
        <v>85</v>
      </c>
      <c r="DF91" s="5" t="e">
        <f t="shared" si="167"/>
        <v>#REF!</v>
      </c>
      <c r="EE91" s="156">
        <v>10</v>
      </c>
      <c r="EF91" s="159" t="str">
        <f>IF($A$3="","",$A25)</f>
        <v/>
      </c>
      <c r="EG91" s="110"/>
      <c r="EH91" s="115" t="str">
        <f t="shared" si="169"/>
        <v/>
      </c>
      <c r="EI91" s="41" t="str">
        <f t="shared" si="181"/>
        <v/>
      </c>
      <c r="EJ91" s="57" t="str">
        <f t="shared" si="170"/>
        <v/>
      </c>
      <c r="EK91" s="156"/>
      <c r="EL91" s="156"/>
      <c r="EM91" s="156"/>
      <c r="EN91" s="159" t="str">
        <f>IF($A$3="","",$A25)</f>
        <v/>
      </c>
      <c r="EO91" s="110"/>
      <c r="EP91" s="115" t="str">
        <f t="shared" si="173"/>
        <v/>
      </c>
      <c r="EQ91" s="41" t="str">
        <f t="shared" si="182"/>
        <v/>
      </c>
      <c r="ER91" s="57" t="str">
        <f t="shared" si="174"/>
        <v/>
      </c>
      <c r="ES91" s="156"/>
      <c r="ET91" s="156"/>
      <c r="EU91" s="156"/>
      <c r="EV91" s="159" t="str">
        <f>IF($A$3="","",$A25)</f>
        <v/>
      </c>
      <c r="EW91" s="110"/>
      <c r="EX91" s="115" t="str">
        <f t="shared" si="177"/>
        <v/>
      </c>
      <c r="EY91" s="41" t="str">
        <f t="shared" si="183"/>
        <v/>
      </c>
      <c r="EZ91" s="57" t="str">
        <f t="shared" si="178"/>
        <v/>
      </c>
      <c r="FA91" s="156"/>
      <c r="FB91" s="156"/>
    </row>
    <row r="92" spans="2:158" ht="15.75" x14ac:dyDescent="0.2">
      <c r="B92" s="7">
        <f t="shared" si="134"/>
        <v>30</v>
      </c>
      <c r="C92" s="208" t="str">
        <f t="shared" si="135"/>
        <v/>
      </c>
      <c r="D92" s="209"/>
      <c r="E92" s="11"/>
      <c r="F92" s="11"/>
      <c r="G92" s="11"/>
      <c r="H92" s="7">
        <f t="shared" si="136"/>
        <v>66</v>
      </c>
      <c r="I92" s="208" t="str">
        <f t="shared" si="150"/>
        <v/>
      </c>
      <c r="J92" s="209"/>
      <c r="K92" s="11"/>
      <c r="L92" s="11"/>
      <c r="M92" s="11"/>
      <c r="N92" s="7">
        <f t="shared" si="137"/>
        <v>102</v>
      </c>
      <c r="O92" s="208" t="str">
        <f t="shared" si="151"/>
        <v/>
      </c>
      <c r="P92" s="209"/>
      <c r="Y92" s="40" t="s">
        <v>19</v>
      </c>
      <c r="Z92" s="73"/>
      <c r="AA92" s="41" t="s">
        <v>20</v>
      </c>
      <c r="AB92" s="42" t="s">
        <v>7</v>
      </c>
      <c r="AC92" s="43" t="s">
        <v>21</v>
      </c>
      <c r="AF92" s="40" t="s">
        <v>19</v>
      </c>
      <c r="AG92" s="73"/>
      <c r="AH92" s="41" t="s">
        <v>20</v>
      </c>
      <c r="AI92" s="42" t="s">
        <v>7</v>
      </c>
      <c r="AJ92" s="43" t="s">
        <v>21</v>
      </c>
      <c r="AM92" s="40" t="s">
        <v>19</v>
      </c>
      <c r="AN92" s="73"/>
      <c r="AO92" s="41" t="s">
        <v>20</v>
      </c>
      <c r="AP92" s="42" t="s">
        <v>7</v>
      </c>
      <c r="AQ92" s="43" t="s">
        <v>21</v>
      </c>
      <c r="DE92" s="5">
        <v>86</v>
      </c>
      <c r="DF92" s="5" t="e">
        <f t="shared" si="167"/>
        <v>#REF!</v>
      </c>
      <c r="EE92" s="156">
        <v>11</v>
      </c>
      <c r="EF92" s="159" t="str">
        <f>IF($A$3="","",$A27)</f>
        <v/>
      </c>
      <c r="EG92" s="110"/>
      <c r="EH92" s="115" t="str">
        <f t="shared" si="169"/>
        <v/>
      </c>
      <c r="EI92" s="41" t="str">
        <f t="shared" si="181"/>
        <v/>
      </c>
      <c r="EJ92" s="57" t="str">
        <f t="shared" si="170"/>
        <v/>
      </c>
      <c r="EK92" s="156"/>
      <c r="EL92" s="156"/>
      <c r="EM92" s="156"/>
      <c r="EN92" s="159" t="str">
        <f>IF($A$3="","",$A27)</f>
        <v/>
      </c>
      <c r="EO92" s="110"/>
      <c r="EP92" s="115" t="str">
        <f t="shared" si="173"/>
        <v/>
      </c>
      <c r="EQ92" s="41" t="str">
        <f t="shared" si="182"/>
        <v/>
      </c>
      <c r="ER92" s="57" t="str">
        <f t="shared" si="174"/>
        <v/>
      </c>
      <c r="ES92" s="156"/>
      <c r="ET92" s="156"/>
      <c r="EU92" s="156"/>
      <c r="EV92" s="159" t="str">
        <f>IF($A$3="","",$A27)</f>
        <v/>
      </c>
      <c r="EW92" s="110"/>
      <c r="EX92" s="115" t="str">
        <f t="shared" si="177"/>
        <v/>
      </c>
      <c r="EY92" s="41" t="str">
        <f t="shared" si="183"/>
        <v/>
      </c>
      <c r="EZ92" s="57" t="str">
        <f t="shared" si="178"/>
        <v/>
      </c>
      <c r="FA92" s="156"/>
      <c r="FB92" s="156"/>
    </row>
    <row r="93" spans="2:158" ht="15.75" x14ac:dyDescent="0.2">
      <c r="B93" s="7">
        <f t="shared" si="134"/>
        <v>31</v>
      </c>
      <c r="C93" s="208" t="str">
        <f t="shared" si="135"/>
        <v/>
      </c>
      <c r="D93" s="209"/>
      <c r="E93" s="11"/>
      <c r="F93" s="11"/>
      <c r="G93" s="11"/>
      <c r="H93" s="7">
        <f t="shared" si="136"/>
        <v>67</v>
      </c>
      <c r="I93" s="208" t="str">
        <f t="shared" si="150"/>
        <v/>
      </c>
      <c r="J93" s="209"/>
      <c r="K93" s="11"/>
      <c r="L93" s="11"/>
      <c r="M93" s="11"/>
      <c r="N93" s="7">
        <f t="shared" si="137"/>
        <v>103</v>
      </c>
      <c r="O93" s="208" t="str">
        <f t="shared" si="151"/>
        <v/>
      </c>
      <c r="P93" s="209"/>
      <c r="Y93" s="53">
        <f>IF(Y38="","",Y38)</f>
        <v>41</v>
      </c>
      <c r="Z93" s="74" t="str">
        <f>IF(AA93="","",RIGHT(AA93,3))</f>
        <v xml:space="preserve"> 13</v>
      </c>
      <c r="AA93" s="44" t="str">
        <f>IF(AA38="","",AA38&amp;" - "&amp;RIGHT($AA$36,2))</f>
        <v>Eglantier - CAU - 13</v>
      </c>
      <c r="AB93" s="38" t="str">
        <f>IF(AA93="","",RIGHT(AA93,3))</f>
        <v xml:space="preserve"> 13</v>
      </c>
      <c r="AC93" s="48" t="str">
        <f>IF(AC38="","",AC38)</f>
        <v>BEL</v>
      </c>
      <c r="AE93" s="52" t="str">
        <f>IF(AJ93="","",AJ93)</f>
        <v>BEL</v>
      </c>
      <c r="AF93" s="53">
        <f>IF(AF38="","",AF38)</f>
        <v>42</v>
      </c>
      <c r="AG93" s="74" t="str">
        <f>IF(AH93="","",RIGHT(AH93,3))</f>
        <v xml:space="preserve"> 14</v>
      </c>
      <c r="AH93" s="44" t="str">
        <f>IF(AH38="","",AH38&amp;" - "&amp;RIGHT($AH$36,2))</f>
        <v>Fatsia du Japon - CAU - 14</v>
      </c>
      <c r="AI93" s="38" t="str">
        <f>IF(AH93="","",RIGHT(AH93,3))</f>
        <v xml:space="preserve"> 14</v>
      </c>
      <c r="AJ93" s="48" t="str">
        <f>IF(AJ38="","",AJ38)</f>
        <v>BEL</v>
      </c>
      <c r="AL93" s="52" t="str">
        <f>IF(AQ93="","",AQ93)</f>
        <v>BEL</v>
      </c>
      <c r="AM93" s="53" t="str">
        <f>IF(AM38="","",AM38)</f>
        <v/>
      </c>
      <c r="AN93" s="74" t="str">
        <f>IF(AO93="","",RIGHT(AO93,3))</f>
        <v/>
      </c>
      <c r="AO93" s="44" t="str">
        <f>IF(AO38="","",AO38&amp;" - "&amp;RIGHT($AO$36,2))</f>
        <v/>
      </c>
      <c r="AP93" s="38" t="str">
        <f>IF(AO93="","",RIGHT(AO93,3))</f>
        <v/>
      </c>
      <c r="AQ93" s="48" t="str">
        <f>IF(AQ38="","",AQ38)</f>
        <v>BEL</v>
      </c>
      <c r="DE93" s="5">
        <v>87</v>
      </c>
      <c r="DF93" s="5" t="e">
        <f t="shared" si="167"/>
        <v>#REF!</v>
      </c>
      <c r="EE93" s="156">
        <v>12</v>
      </c>
      <c r="EF93" s="159" t="str">
        <f>IF($A$3="","",$A29)</f>
        <v/>
      </c>
      <c r="EG93" s="110"/>
      <c r="EH93" s="115" t="str">
        <f t="shared" si="169"/>
        <v/>
      </c>
      <c r="EI93" s="41" t="str">
        <f t="shared" si="181"/>
        <v/>
      </c>
      <c r="EJ93" s="57" t="str">
        <f t="shared" si="170"/>
        <v/>
      </c>
      <c r="EK93" s="156"/>
      <c r="EL93" s="156"/>
      <c r="EM93" s="156"/>
      <c r="EN93" s="159" t="str">
        <f>IF($A$3="","",$A29)</f>
        <v/>
      </c>
      <c r="EO93" s="110"/>
      <c r="EP93" s="115" t="str">
        <f t="shared" si="173"/>
        <v/>
      </c>
      <c r="EQ93" s="41" t="str">
        <f t="shared" si="182"/>
        <v/>
      </c>
      <c r="ER93" s="57" t="str">
        <f t="shared" si="174"/>
        <v/>
      </c>
      <c r="ES93" s="156"/>
      <c r="ET93" s="156"/>
      <c r="EU93" s="156"/>
      <c r="EV93" s="159" t="str">
        <f>IF($A$3="","",$A29)</f>
        <v/>
      </c>
      <c r="EW93" s="110"/>
      <c r="EX93" s="115" t="str">
        <f t="shared" si="177"/>
        <v/>
      </c>
      <c r="EY93" s="41" t="str">
        <f t="shared" si="183"/>
        <v/>
      </c>
      <c r="EZ93" s="57" t="str">
        <f t="shared" si="178"/>
        <v/>
      </c>
      <c r="FA93" s="156"/>
      <c r="FB93" s="156"/>
    </row>
    <row r="94" spans="2:158" ht="15.75" x14ac:dyDescent="0.2">
      <c r="B94" s="7">
        <f t="shared" si="134"/>
        <v>32</v>
      </c>
      <c r="C94" s="208" t="str">
        <f t="shared" si="135"/>
        <v/>
      </c>
      <c r="D94" s="209"/>
      <c r="E94" s="11"/>
      <c r="F94" s="11"/>
      <c r="G94" s="11"/>
      <c r="H94" s="7">
        <f t="shared" si="136"/>
        <v>68</v>
      </c>
      <c r="I94" s="208" t="str">
        <f t="shared" si="150"/>
        <v/>
      </c>
      <c r="J94" s="209"/>
      <c r="K94" s="11"/>
      <c r="L94" s="11"/>
      <c r="M94" s="11"/>
      <c r="N94" s="7">
        <f t="shared" si="137"/>
        <v>104</v>
      </c>
      <c r="O94" s="208" t="str">
        <f t="shared" si="151"/>
        <v/>
      </c>
      <c r="P94" s="209"/>
      <c r="Y94" s="53">
        <f>IF(Y39="","",Y39)</f>
        <v>55</v>
      </c>
      <c r="Z94" s="74" t="str">
        <f>IF(AA94="","",RIGHT(AA94,3))</f>
        <v xml:space="preserve"> 13</v>
      </c>
      <c r="AA94" s="44" t="str">
        <f>IF(AA39="","",AA39&amp;" - "&amp;RIGHT($AA$36,2))</f>
        <v>Orchis - SO. - 13</v>
      </c>
      <c r="AB94" s="38" t="str">
        <f>IF(AA94="","",RIGHT(AA94,3))</f>
        <v xml:space="preserve"> 13</v>
      </c>
      <c r="AC94" s="48" t="str">
        <f>IF(AC39="","",AC39)</f>
        <v>HOT</v>
      </c>
      <c r="AE94" s="52" t="str">
        <f>IF(AJ94="","",AJ94)</f>
        <v>HOT</v>
      </c>
      <c r="AF94" s="53">
        <f>IF(AF39="","",AF39)</f>
        <v>56</v>
      </c>
      <c r="AG94" s="74" t="str">
        <f>IF(AH94="","",RIGHT(AH94,3))</f>
        <v xml:space="preserve"> 14</v>
      </c>
      <c r="AH94" s="44" t="str">
        <f>IF(AH39="","",AH39&amp;" - "&amp;RIGHT($AH$36,2))</f>
        <v>Millepertuis - SO. - 14</v>
      </c>
      <c r="AI94" s="38" t="str">
        <f>IF(AH94="","",RIGHT(AH94,3))</f>
        <v xml:space="preserve"> 14</v>
      </c>
      <c r="AJ94" s="48" t="str">
        <f>IF(AJ39="","",AJ39)</f>
        <v>HOT</v>
      </c>
      <c r="AL94" s="52" t="str">
        <f>IF(AQ94="","",AQ94)</f>
        <v>CAU</v>
      </c>
      <c r="AM94" s="53" t="str">
        <f>IF(AM39="","",AM39)</f>
        <v/>
      </c>
      <c r="AN94" s="74" t="str">
        <f>IF(AO94="","",RIGHT(AO94,3))</f>
        <v/>
      </c>
      <c r="AO94" s="44" t="str">
        <f>IF(AO39="","",AO39&amp;" - "&amp;RIGHT($AO$36,2))</f>
        <v/>
      </c>
      <c r="AP94" s="38" t="str">
        <f>IF(AO94="","",RIGHT(AO94,3))</f>
        <v/>
      </c>
      <c r="AQ94" s="48" t="str">
        <f>IF(AQ39="","",AQ39)</f>
        <v>CAU</v>
      </c>
      <c r="DE94" s="5">
        <v>88</v>
      </c>
      <c r="DF94" s="5" t="e">
        <f t="shared" si="167"/>
        <v>#REF!</v>
      </c>
      <c r="EE94" s="156">
        <v>13</v>
      </c>
      <c r="EF94" s="159" t="str">
        <f>IF($A$3="","",$A31)</f>
        <v/>
      </c>
      <c r="EG94" s="110"/>
      <c r="EH94" s="115" t="str">
        <f t="shared" si="169"/>
        <v/>
      </c>
      <c r="EI94" s="41" t="str">
        <f t="shared" si="181"/>
        <v/>
      </c>
      <c r="EJ94" s="57" t="str">
        <f t="shared" si="170"/>
        <v/>
      </c>
      <c r="EK94" s="156"/>
      <c r="EL94" s="156"/>
      <c r="EM94" s="156"/>
      <c r="EN94" s="159" t="str">
        <f>IF($A$3="","",$A31)</f>
        <v/>
      </c>
      <c r="EO94" s="110"/>
      <c r="EP94" s="115" t="str">
        <f t="shared" si="173"/>
        <v/>
      </c>
      <c r="EQ94" s="41" t="str">
        <f t="shared" si="182"/>
        <v/>
      </c>
      <c r="ER94" s="57" t="str">
        <f t="shared" si="174"/>
        <v/>
      </c>
      <c r="ES94" s="156"/>
      <c r="ET94" s="156"/>
      <c r="EU94" s="156"/>
      <c r="EV94" s="159" t="str">
        <f>IF($A$3="","",$A31)</f>
        <v/>
      </c>
      <c r="EW94" s="110"/>
      <c r="EX94" s="115" t="str">
        <f t="shared" si="177"/>
        <v/>
      </c>
      <c r="EY94" s="41" t="str">
        <f t="shared" si="183"/>
        <v/>
      </c>
      <c r="EZ94" s="57" t="str">
        <f t="shared" si="178"/>
        <v/>
      </c>
      <c r="FA94" s="156"/>
      <c r="FB94" s="156"/>
    </row>
    <row r="95" spans="2:158" ht="15.75" x14ac:dyDescent="0.2">
      <c r="B95" s="7">
        <f t="shared" si="134"/>
        <v>33</v>
      </c>
      <c r="C95" s="208" t="str">
        <f t="shared" si="135"/>
        <v/>
      </c>
      <c r="D95" s="209"/>
      <c r="E95" s="11"/>
      <c r="F95" s="11"/>
      <c r="G95" s="11"/>
      <c r="H95" s="7">
        <f t="shared" si="136"/>
        <v>69</v>
      </c>
      <c r="I95" s="208" t="str">
        <f t="shared" si="150"/>
        <v/>
      </c>
      <c r="J95" s="209"/>
      <c r="K95" s="11"/>
      <c r="L95" s="11"/>
      <c r="M95" s="11"/>
      <c r="N95" s="7">
        <f t="shared" si="137"/>
        <v>105</v>
      </c>
      <c r="O95" s="208" t="str">
        <f t="shared" si="151"/>
        <v/>
      </c>
      <c r="P95" s="209"/>
      <c r="Y95" s="53">
        <f>IF(Y40="","",Y40)</f>
        <v>84</v>
      </c>
      <c r="Z95" s="74" t="str">
        <f>IF(AA95="","",RIGHT(AA95,3))</f>
        <v xml:space="preserve"> 13</v>
      </c>
      <c r="AA95" s="44" t="str">
        <f>IF(AA40="","",AA40&amp;" - "&amp;RIGHT($AA$36,2))</f>
        <v>Bigaradier - FER - 13</v>
      </c>
      <c r="AB95" s="38" t="str">
        <f>IF(AA95="","",RIGHT(AA95,3))</f>
        <v xml:space="preserve"> 13</v>
      </c>
      <c r="AC95" s="48" t="str">
        <f>IF(AC40="","",AC40)</f>
        <v>PRG</v>
      </c>
      <c r="AE95" s="52" t="str">
        <f>IF(AJ95="","",AJ95)</f>
        <v>PRG</v>
      </c>
      <c r="AF95" s="53">
        <f>IF(AF40="","",AF40)</f>
        <v>85</v>
      </c>
      <c r="AG95" s="74" t="str">
        <f>IF(AH95="","",RIGHT(AH95,3))</f>
        <v xml:space="preserve"> 14</v>
      </c>
      <c r="AH95" s="44" t="str">
        <f>IF(AH40="","",AH40&amp;" - "&amp;RIGHT($AH$36,2))</f>
        <v>Pâquerette - FER - 14</v>
      </c>
      <c r="AI95" s="38" t="str">
        <f>IF(AH95="","",RIGHT(AH95,3))</f>
        <v xml:space="preserve"> 14</v>
      </c>
      <c r="AJ95" s="48" t="str">
        <f>IF(AJ40="","",AJ40)</f>
        <v>PRG</v>
      </c>
      <c r="AL95" s="52" t="str">
        <f>IF(AQ95="","",AQ95)</f>
        <v>FER</v>
      </c>
      <c r="AM95" s="53" t="str">
        <f>IF(AM40="","",AM40)</f>
        <v/>
      </c>
      <c r="AN95" s="74" t="str">
        <f>IF(AO95="","",RIGHT(AO95,3))</f>
        <v/>
      </c>
      <c r="AO95" s="44" t="str">
        <f>IF(AO40="","",AO40&amp;" - "&amp;RIGHT($AO$36,2))</f>
        <v/>
      </c>
      <c r="AP95" s="38" t="str">
        <f>IF(AO95="","",RIGHT(AO95,3))</f>
        <v/>
      </c>
      <c r="AQ95" s="48" t="str">
        <f>IF(AQ40="","",AQ40)</f>
        <v>FER</v>
      </c>
      <c r="DE95" s="5">
        <v>89</v>
      </c>
      <c r="DF95" s="5" t="e">
        <f t="shared" si="167"/>
        <v>#REF!</v>
      </c>
      <c r="EE95" s="156">
        <v>14</v>
      </c>
      <c r="EF95" s="159" t="str">
        <f>IF($A$3="","",$A33)</f>
        <v/>
      </c>
      <c r="EG95" s="110"/>
      <c r="EH95" s="115" t="str">
        <f t="shared" si="169"/>
        <v/>
      </c>
      <c r="EI95" s="41" t="str">
        <f t="shared" si="181"/>
        <v/>
      </c>
      <c r="EJ95" s="57" t="str">
        <f t="shared" si="170"/>
        <v/>
      </c>
      <c r="EK95" s="156"/>
      <c r="EL95" s="156"/>
      <c r="EM95" s="156"/>
      <c r="EN95" s="159" t="str">
        <f>IF($A$3="","",$A33)</f>
        <v/>
      </c>
      <c r="EO95" s="110"/>
      <c r="EP95" s="115" t="str">
        <f t="shared" si="173"/>
        <v/>
      </c>
      <c r="EQ95" s="41" t="str">
        <f t="shared" si="182"/>
        <v/>
      </c>
      <c r="ER95" s="57" t="str">
        <f t="shared" si="174"/>
        <v/>
      </c>
      <c r="ES95" s="156"/>
      <c r="ET95" s="156"/>
      <c r="EU95" s="156"/>
      <c r="EV95" s="159" t="str">
        <f>IF($A$3="","",$A33)</f>
        <v/>
      </c>
      <c r="EW95" s="110"/>
      <c r="EX95" s="115" t="str">
        <f t="shared" si="177"/>
        <v/>
      </c>
      <c r="EY95" s="41" t="str">
        <f t="shared" si="183"/>
        <v/>
      </c>
      <c r="EZ95" s="57" t="str">
        <f t="shared" si="178"/>
        <v/>
      </c>
      <c r="FA95" s="156"/>
      <c r="FB95" s="156"/>
    </row>
    <row r="96" spans="2:158" ht="16.5" thickBot="1" x14ac:dyDescent="0.25">
      <c r="B96" s="7">
        <f t="shared" si="134"/>
        <v>34</v>
      </c>
      <c r="C96" s="208" t="str">
        <f t="shared" si="135"/>
        <v/>
      </c>
      <c r="D96" s="209"/>
      <c r="E96" s="11"/>
      <c r="F96" s="11"/>
      <c r="G96" s="11"/>
      <c r="H96" s="7">
        <f t="shared" si="136"/>
        <v>70</v>
      </c>
      <c r="I96" s="208" t="str">
        <f t="shared" si="150"/>
        <v/>
      </c>
      <c r="J96" s="209"/>
      <c r="K96" s="11"/>
      <c r="L96" s="11"/>
      <c r="M96" s="11"/>
      <c r="N96" s="7">
        <f t="shared" si="137"/>
        <v>106</v>
      </c>
      <c r="O96" s="208" t="str">
        <f t="shared" si="151"/>
        <v/>
      </c>
      <c r="P96" s="209"/>
      <c r="Y96" s="53" t="str">
        <f>IF(Y41="","",Y41)</f>
        <v/>
      </c>
      <c r="Z96" s="75" t="str">
        <f>IF(AA96="","",RIGHT(AA96,3))</f>
        <v/>
      </c>
      <c r="AA96" s="44" t="str">
        <f>IF(AA41="","",AA41&amp;" - "&amp;RIGHT($AA$36,2))</f>
        <v/>
      </c>
      <c r="AB96" s="38" t="str">
        <f>IF(AA96="","",RIGHT(AA96,3))</f>
        <v/>
      </c>
      <c r="AC96" s="92" t="str">
        <f>IF(AC41="","",AC41)</f>
        <v>SH.</v>
      </c>
      <c r="AE96" s="52" t="str">
        <f>IF(AJ96="","",AJ96)</f>
        <v/>
      </c>
      <c r="AF96" s="53" t="str">
        <f>IF(AF41="","",AF41)</f>
        <v/>
      </c>
      <c r="AG96" s="75" t="str">
        <f>IF(AH96="","",RIGHT(AH96,3))</f>
        <v/>
      </c>
      <c r="AH96" s="44" t="str">
        <f>IF(AH41="","",AH41&amp;" - "&amp;RIGHT($AH$36,2))</f>
        <v/>
      </c>
      <c r="AI96" s="38" t="str">
        <f>IF(AH96="","",RIGHT(AH96,3))</f>
        <v/>
      </c>
      <c r="AJ96" s="92" t="str">
        <f>IF(AJ41="","",AJ41)</f>
        <v/>
      </c>
      <c r="AL96" s="52" t="str">
        <f>IF(AQ96="","",AQ96)</f>
        <v>HOT</v>
      </c>
      <c r="AM96" s="53" t="str">
        <f>IF(AM41="","",AM41)</f>
        <v/>
      </c>
      <c r="AN96" s="75" t="str">
        <f>IF(AO96="","",RIGHT(AO96,3))</f>
        <v/>
      </c>
      <c r="AO96" s="44" t="str">
        <f>IF(AO41="","",AO41&amp;" - "&amp;RIGHT($AO$36,2))</f>
        <v/>
      </c>
      <c r="AP96" s="38" t="str">
        <f>IF(AO96="","",RIGHT(AO96,3))</f>
        <v/>
      </c>
      <c r="AQ96" s="92" t="str">
        <f>IF(AQ41="","",AQ41)</f>
        <v>HOT</v>
      </c>
      <c r="DE96" s="5">
        <v>90</v>
      </c>
      <c r="DF96" s="5" t="e">
        <f t="shared" si="167"/>
        <v>#REF!</v>
      </c>
      <c r="EE96" s="156">
        <v>15</v>
      </c>
      <c r="EF96" s="159" t="str">
        <f>IF($A$3="","",$A35)</f>
        <v/>
      </c>
      <c r="EG96" s="110"/>
      <c r="EH96" s="115" t="str">
        <f t="shared" si="169"/>
        <v/>
      </c>
      <c r="EI96" s="41" t="str">
        <f t="shared" si="181"/>
        <v/>
      </c>
      <c r="EJ96" s="57" t="str">
        <f t="shared" si="170"/>
        <v/>
      </c>
      <c r="EK96" s="156"/>
      <c r="EL96" s="156"/>
      <c r="EM96" s="156"/>
      <c r="EN96" s="159" t="str">
        <f>IF($A$3="","",$A35)</f>
        <v/>
      </c>
      <c r="EO96" s="110"/>
      <c r="EP96" s="115" t="str">
        <f t="shared" si="173"/>
        <v/>
      </c>
      <c r="EQ96" s="41" t="str">
        <f t="shared" si="182"/>
        <v/>
      </c>
      <c r="ER96" s="57" t="str">
        <f t="shared" si="174"/>
        <v/>
      </c>
      <c r="ES96" s="156"/>
      <c r="ET96" s="156"/>
      <c r="EU96" s="156"/>
      <c r="EV96" s="159" t="str">
        <f>IF($A$3="","",$A35)</f>
        <v/>
      </c>
      <c r="EW96" s="110"/>
      <c r="EX96" s="115" t="str">
        <f t="shared" si="177"/>
        <v/>
      </c>
      <c r="EY96" s="41" t="str">
        <f t="shared" si="183"/>
        <v/>
      </c>
      <c r="EZ96" s="57" t="str">
        <f t="shared" si="178"/>
        <v/>
      </c>
      <c r="FA96" s="156"/>
      <c r="FB96" s="156"/>
    </row>
    <row r="97" spans="2:158" ht="16.5" thickBot="1" x14ac:dyDescent="0.25">
      <c r="B97" s="7">
        <f t="shared" si="134"/>
        <v>35</v>
      </c>
      <c r="C97" s="208" t="str">
        <f t="shared" si="135"/>
        <v/>
      </c>
      <c r="D97" s="209"/>
      <c r="E97" s="11"/>
      <c r="F97" s="11"/>
      <c r="G97" s="11"/>
      <c r="H97" s="7">
        <f t="shared" si="136"/>
        <v>71</v>
      </c>
      <c r="I97" s="208" t="str">
        <f t="shared" si="150"/>
        <v/>
      </c>
      <c r="J97" s="209"/>
      <c r="K97" s="11"/>
      <c r="L97" s="11"/>
      <c r="M97" s="11"/>
      <c r="N97" s="7">
        <f t="shared" si="137"/>
        <v>107</v>
      </c>
      <c r="O97" s="208" t="str">
        <f t="shared" si="151"/>
        <v/>
      </c>
      <c r="P97" s="209"/>
      <c r="Y97" s="91" t="str">
        <f>IF(Y42="","",Y42)</f>
        <v/>
      </c>
      <c r="Z97" s="75" t="str">
        <f>IF(AA97="","",RIGHT(AA97,3))</f>
        <v/>
      </c>
      <c r="AA97" s="45" t="str">
        <f>IF(AA42="","",AA42&amp;" - "&amp;RIGHT($AA$36,2))</f>
        <v/>
      </c>
      <c r="AB97" s="39" t="str">
        <f>IF(AA97="","",RIGHT(AA97,3))</f>
        <v/>
      </c>
      <c r="AC97" s="49" t="str">
        <f>IF(AC42="","",AC42)</f>
        <v/>
      </c>
      <c r="AE97" s="52" t="str">
        <f>IF(AJ97="","",AJ97)</f>
        <v/>
      </c>
      <c r="AF97" s="91" t="str">
        <f>IF(AF42="","",AF42)</f>
        <v/>
      </c>
      <c r="AG97" s="75" t="str">
        <f>IF(AH97="","",RIGHT(AH97,3))</f>
        <v/>
      </c>
      <c r="AH97" s="45" t="str">
        <f>IF(AH42="","",AH42&amp;" - "&amp;RIGHT($AH$36,2))</f>
        <v/>
      </c>
      <c r="AI97" s="39" t="str">
        <f>IF(AH97="","",RIGHT(AH97,3))</f>
        <v/>
      </c>
      <c r="AJ97" s="49" t="str">
        <f>IF(AJ42="","",AJ42)</f>
        <v/>
      </c>
      <c r="AL97" s="52" t="str">
        <f>IF(AQ97="","",AQ97)</f>
        <v>PRG</v>
      </c>
      <c r="AM97" s="54" t="str">
        <f>IF(AM42="","",AM42)</f>
        <v/>
      </c>
      <c r="AN97" s="75" t="str">
        <f>IF(AO97="","",RIGHT(AO97,3))</f>
        <v/>
      </c>
      <c r="AO97" s="45" t="str">
        <f>IF(AO42="","",AO42&amp;" - "&amp;RIGHT($AO$36,2))</f>
        <v/>
      </c>
      <c r="AP97" s="39" t="str">
        <f>IF(AO97="","",RIGHT(AO97,3))</f>
        <v/>
      </c>
      <c r="AQ97" s="49" t="str">
        <f>IF(AQ42="","",AQ42)</f>
        <v>PRG</v>
      </c>
      <c r="DE97" s="5">
        <v>91</v>
      </c>
      <c r="DF97" s="5" t="e">
        <f t="shared" si="167"/>
        <v>#REF!</v>
      </c>
      <c r="EE97" s="156">
        <v>16</v>
      </c>
      <c r="EF97" s="159" t="str">
        <f>IF($A$3="","",$A37)</f>
        <v/>
      </c>
      <c r="EG97" s="110"/>
      <c r="EH97" s="115" t="str">
        <f t="shared" si="169"/>
        <v/>
      </c>
      <c r="EI97" s="41" t="str">
        <f t="shared" si="181"/>
        <v/>
      </c>
      <c r="EJ97" s="57" t="str">
        <f t="shared" si="170"/>
        <v/>
      </c>
      <c r="EK97" s="156"/>
      <c r="EL97" s="156"/>
      <c r="EM97" s="156"/>
      <c r="EN97" s="159" t="str">
        <f>IF($A$3="","",$A37)</f>
        <v/>
      </c>
      <c r="EO97" s="110"/>
      <c r="EP97" s="115" t="str">
        <f t="shared" si="173"/>
        <v/>
      </c>
      <c r="EQ97" s="41" t="str">
        <f t="shared" si="182"/>
        <v/>
      </c>
      <c r="ER97" s="57" t="str">
        <f t="shared" si="174"/>
        <v/>
      </c>
      <c r="ES97" s="156"/>
      <c r="ET97" s="156"/>
      <c r="EU97" s="156"/>
      <c r="EV97" s="159" t="str">
        <f>IF($A$3="","",$A37)</f>
        <v/>
      </c>
      <c r="EW97" s="110"/>
      <c r="EX97" s="115" t="str">
        <f t="shared" si="177"/>
        <v/>
      </c>
      <c r="EY97" s="41" t="str">
        <f t="shared" si="183"/>
        <v/>
      </c>
      <c r="EZ97" s="57" t="str">
        <f t="shared" si="178"/>
        <v/>
      </c>
      <c r="FA97" s="156"/>
      <c r="FB97" s="156"/>
    </row>
    <row r="98" spans="2:158" ht="16.5" thickBot="1" x14ac:dyDescent="0.25">
      <c r="B98" s="8">
        <f t="shared" si="134"/>
        <v>36</v>
      </c>
      <c r="C98" s="216" t="str">
        <f t="shared" si="135"/>
        <v/>
      </c>
      <c r="D98" s="217"/>
      <c r="E98" s="12"/>
      <c r="F98" s="12"/>
      <c r="G98" s="12"/>
      <c r="H98" s="8">
        <f t="shared" si="136"/>
        <v>72</v>
      </c>
      <c r="I98" s="216" t="str">
        <f t="shared" si="150"/>
        <v/>
      </c>
      <c r="J98" s="217"/>
      <c r="K98" s="12"/>
      <c r="L98" s="12"/>
      <c r="M98" s="12"/>
      <c r="N98" s="8">
        <f t="shared" si="137"/>
        <v>108</v>
      </c>
      <c r="O98" s="216" t="str">
        <f t="shared" si="151"/>
        <v/>
      </c>
      <c r="P98" s="217"/>
      <c r="DE98" s="5">
        <v>92</v>
      </c>
      <c r="DF98" s="5" t="e">
        <f t="shared" si="167"/>
        <v>#REF!</v>
      </c>
    </row>
    <row r="99" spans="2:158" ht="15.75" customHeight="1" thickTop="1" thickBot="1" x14ac:dyDescent="0.25">
      <c r="Y99" s="201" t="s">
        <v>103</v>
      </c>
      <c r="Z99" s="202"/>
      <c r="AA99" s="202"/>
      <c r="AB99" s="55"/>
      <c r="AC99" s="56"/>
      <c r="AF99" s="201" t="s">
        <v>104</v>
      </c>
      <c r="AG99" s="202"/>
      <c r="AH99" s="202"/>
      <c r="AI99" s="55"/>
      <c r="AJ99" s="56"/>
      <c r="AM99" s="201" t="s">
        <v>105</v>
      </c>
      <c r="AN99" s="202"/>
      <c r="AO99" s="202"/>
      <c r="AP99" s="55"/>
      <c r="AQ99" s="56"/>
      <c r="DE99" s="5">
        <v>93</v>
      </c>
      <c r="DF99" s="5" t="e">
        <f t="shared" si="167"/>
        <v>#REF!</v>
      </c>
    </row>
    <row r="100" spans="2:158" ht="15.75" customHeight="1" thickTop="1" thickBot="1" x14ac:dyDescent="0.25">
      <c r="Y100" s="40" t="s">
        <v>19</v>
      </c>
      <c r="Z100" s="73"/>
      <c r="AA100" s="41" t="s">
        <v>20</v>
      </c>
      <c r="AB100" s="42" t="s">
        <v>7</v>
      </c>
      <c r="AC100" s="43" t="s">
        <v>21</v>
      </c>
      <c r="AF100" s="40" t="s">
        <v>19</v>
      </c>
      <c r="AG100" s="73"/>
      <c r="AH100" s="41" t="s">
        <v>20</v>
      </c>
      <c r="AI100" s="42" t="s">
        <v>7</v>
      </c>
      <c r="AJ100" s="43" t="s">
        <v>21</v>
      </c>
      <c r="AM100" s="40" t="s">
        <v>19</v>
      </c>
      <c r="AN100" s="73"/>
      <c r="AO100" s="41" t="s">
        <v>20</v>
      </c>
      <c r="AP100" s="42" t="s">
        <v>7</v>
      </c>
      <c r="AQ100" s="43" t="s">
        <v>21</v>
      </c>
      <c r="DE100" s="5">
        <v>94</v>
      </c>
      <c r="DF100" s="5" t="e">
        <f t="shared" si="167"/>
        <v>#REF!</v>
      </c>
      <c r="EE100" s="156"/>
      <c r="EF100" s="196" t="str">
        <f>DP42</f>
        <v>Poule 16</v>
      </c>
      <c r="EG100" s="197"/>
      <c r="EH100" s="197"/>
      <c r="EI100" s="197"/>
      <c r="EJ100" s="197"/>
      <c r="EK100" s="197"/>
      <c r="EL100" s="198"/>
      <c r="EM100" s="156"/>
      <c r="EN100" s="196" t="str">
        <f>DU42</f>
        <v>Poule 17</v>
      </c>
      <c r="EO100" s="197"/>
      <c r="EP100" s="197"/>
      <c r="EQ100" s="197"/>
      <c r="ER100" s="197"/>
      <c r="ES100" s="197"/>
      <c r="ET100" s="198"/>
      <c r="EU100" s="156"/>
      <c r="EV100" s="196" t="str">
        <f>DZ42</f>
        <v>Poule 18</v>
      </c>
      <c r="EW100" s="197"/>
      <c r="EX100" s="197"/>
      <c r="EY100" s="197"/>
      <c r="EZ100" s="197"/>
      <c r="FA100" s="197"/>
      <c r="FB100" s="198"/>
    </row>
    <row r="101" spans="2:158" ht="15.75" customHeight="1" thickTop="1" x14ac:dyDescent="0.2">
      <c r="Y101" s="53" t="str">
        <f>IF(Y46="","",Y46)</f>
        <v/>
      </c>
      <c r="Z101" s="74" t="str">
        <f>IF(AA101="","",RIGHT(AA101,3))</f>
        <v/>
      </c>
      <c r="AA101" s="44" t="str">
        <f>IF(AA46="","",AA46&amp;" - "&amp;RIGHT($AA$36,2))</f>
        <v/>
      </c>
      <c r="AB101" s="38" t="str">
        <f>IF(AA101="","",RIGHT(AA101,3))</f>
        <v/>
      </c>
      <c r="AC101" s="48" t="str">
        <f>IF(AC46="","",AC46)</f>
        <v>BEL</v>
      </c>
      <c r="AE101" s="52" t="str">
        <f>IF(AJ101="","",AJ101)</f>
        <v>BEL</v>
      </c>
      <c r="AF101" s="53" t="str">
        <f>IF(AF46="","",AF46)</f>
        <v/>
      </c>
      <c r="AG101" s="74" t="str">
        <f>IF(AH101="","",RIGHT(AH101,3))</f>
        <v/>
      </c>
      <c r="AH101" s="44" t="str">
        <f>IF(AH46="","",AH46&amp;" - "&amp;RIGHT($AH$36,2))</f>
        <v/>
      </c>
      <c r="AI101" s="38" t="str">
        <f>IF(AH101="","",RIGHT(AH101,3))</f>
        <v/>
      </c>
      <c r="AJ101" s="48" t="str">
        <f>IF(AJ46="","",AJ46)</f>
        <v>BEL</v>
      </c>
      <c r="AL101" s="52" t="str">
        <f>IF(AQ101="","",AQ101)</f>
        <v>BEL</v>
      </c>
      <c r="AM101" s="53" t="str">
        <f>IF(AM46="","",AM46)</f>
        <v/>
      </c>
      <c r="AN101" s="74" t="str">
        <f>IF(AO101="","",RIGHT(AO101,3))</f>
        <v/>
      </c>
      <c r="AO101" s="44" t="str">
        <f>IF(AO46="","",AO46&amp;" - "&amp;RIGHT($AO$36,2))</f>
        <v/>
      </c>
      <c r="AP101" s="38" t="str">
        <f>IF(AO101="","",RIGHT(AO101,3))</f>
        <v/>
      </c>
      <c r="AQ101" s="48" t="str">
        <f>IF(AQ46="","",AQ46)</f>
        <v>BEL</v>
      </c>
      <c r="DE101" s="5">
        <v>95</v>
      </c>
      <c r="DF101" s="5" t="e">
        <f t="shared" si="167"/>
        <v>#REF!</v>
      </c>
      <c r="EE101" s="156">
        <v>1</v>
      </c>
      <c r="EF101" s="157" t="str">
        <f>IF($A$3="","",$A7)</f>
        <v>BEL</v>
      </c>
      <c r="EG101" s="42" t="str">
        <f t="shared" ref="EG101:EG105" si="184">IF(DQ44="","",DQ44)</f>
        <v/>
      </c>
      <c r="EH101" s="158">
        <f t="shared" ref="EH101:EH116" si="185">IF(EJ101="","",RANK(EJ101,$EJ$101:$EJ$116,1))</f>
        <v>1</v>
      </c>
      <c r="EI101" s="41" t="str">
        <f>IF(OR(EF101=EG$101,EF101=EG$102,EF101=EG$103,EF101=EG$104,EF101=EG$105,EF101=EG$106,EF101=EG$107,EF101=EG$108,EF101=EG$109,EF101=EG$110,EF101=EG$111,EF101=EG$112,EF101=EG$113,EF101=EG$114,EF101=EG$115,EF101=EG$116),"",EF101)</f>
        <v>BEL</v>
      </c>
      <c r="EJ101" s="57">
        <f t="shared" ref="EJ101:EJ116" si="186">IF(EI101="","",COUNTIF($EI$101:$EI$116,"&lt;="&amp;EI101))</f>
        <v>10</v>
      </c>
      <c r="EK101" s="41">
        <v>1</v>
      </c>
      <c r="EL101" s="41" t="str">
        <f t="shared" ref="EL101:EL105" si="187">IF(EK101&gt;$EK$107,"",VLOOKUP(EK101,$EH$101:$EI$116,2))</f>
        <v>BEL</v>
      </c>
      <c r="EM101" s="156"/>
      <c r="EN101" s="157" t="str">
        <f>IF($A$3="","",$A7)</f>
        <v>BEL</v>
      </c>
      <c r="EO101" s="42" t="str">
        <f t="shared" ref="EO101:EO105" si="188">IF(DV44="","",DV44)</f>
        <v/>
      </c>
      <c r="EP101" s="158">
        <f t="shared" ref="EP101:EP116" si="189">IF(ER101="","",RANK(ER101,$ER$101:$ER$116,1))</f>
        <v>1</v>
      </c>
      <c r="EQ101" s="41" t="str">
        <f>IF(OR(EN101=EO$101,EN101=EO$102,EN101=EO$103,EN101=EO$104,EN101=EO$105,EN101=EO$106,EN101=EO$107,EN101=EO$108,EN101=EO$109,EN101=EO$110,EN101=EO$111,EN101=EO$112,EN101=EO$113,EN101=EO$114,EN101=EO$115,EN101=EO$116),"",EN101)</f>
        <v>BEL</v>
      </c>
      <c r="ER101" s="57">
        <f t="shared" ref="ER101:ER116" si="190">IF(EQ101="","",COUNTIF($EQ$101:$EQ$116,"&lt;="&amp;EQ101))</f>
        <v>10</v>
      </c>
      <c r="ES101" s="41">
        <v>1</v>
      </c>
      <c r="ET101" s="41" t="str">
        <f t="shared" ref="ET101:ET105" si="191">IF(ES101&gt;$ES$107,"",VLOOKUP(ES101,$EP$101:$EQ$116,2))</f>
        <v>BEL</v>
      </c>
      <c r="EU101" s="156"/>
      <c r="EV101" s="157" t="str">
        <f>IF($A$3="","",$A7)</f>
        <v>BEL</v>
      </c>
      <c r="EW101" s="42" t="str">
        <f t="shared" ref="EW101:EW105" si="192">IF(EA44="","",EA44)</f>
        <v/>
      </c>
      <c r="EX101" s="158">
        <f t="shared" ref="EX101:EX116" si="193">IF(EZ101="","",RANK(EZ101,$EZ$101:$EZ$116,1))</f>
        <v>1</v>
      </c>
      <c r="EY101" s="41" t="str">
        <f>IF(OR(EV101=EW$101,EV101=EW$102,EV101=EW$103,EV101=EW$104,EV101=EW$105,EV101=EW$106,EV101=EW$107,EV101=EW$108,EV101=EW$109,EV101=EW$110,EV101=EW$111,EV101=EW$112,EV101=EW$113,EV101=EW$114,EV101=EW$115,EV101=EW$116),"",EV101)</f>
        <v>BEL</v>
      </c>
      <c r="EZ101" s="57">
        <f t="shared" ref="EZ101:EZ116" si="194">IF(EY101="","",COUNTIF($EY$101:$EY$116,"&lt;="&amp;EY101))</f>
        <v>10</v>
      </c>
      <c r="FA101" s="41">
        <f t="shared" ref="FA101:FA105" si="195">EK101</f>
        <v>1</v>
      </c>
      <c r="FB101" s="41" t="str">
        <f t="shared" ref="FB101:FB105" si="196">IF(FA101&gt;$FA$107,"",VLOOKUP(FA101,$EX$101:$EY$116,2))</f>
        <v>BEL</v>
      </c>
    </row>
    <row r="102" spans="2:158" ht="15.75" customHeight="1" x14ac:dyDescent="0.2">
      <c r="Y102" s="53" t="str">
        <f>IF(Y47="","",Y47)</f>
        <v/>
      </c>
      <c r="Z102" s="74" t="str">
        <f>IF(AA102="","",RIGHT(AA102,3))</f>
        <v/>
      </c>
      <c r="AA102" s="44" t="str">
        <f>IF(AA47="","",AA47&amp;" - "&amp;RIGHT($AA$36,2))</f>
        <v/>
      </c>
      <c r="AB102" s="38" t="str">
        <f>IF(AA102="","",RIGHT(AA102,3))</f>
        <v/>
      </c>
      <c r="AC102" s="48" t="str">
        <f>IF(AC47="","",AC47)</f>
        <v>CAU</v>
      </c>
      <c r="AE102" s="52" t="str">
        <f>IF(AJ102="","",AJ102)</f>
        <v>CAU</v>
      </c>
      <c r="AF102" s="53" t="str">
        <f>IF(AF47="","",AF47)</f>
        <v/>
      </c>
      <c r="AG102" s="74" t="str">
        <f>IF(AH102="","",RIGHT(AH102,3))</f>
        <v/>
      </c>
      <c r="AH102" s="44" t="str">
        <f>IF(AH47="","",AH47&amp;" - "&amp;RIGHT($AH$36,2))</f>
        <v/>
      </c>
      <c r="AI102" s="38" t="str">
        <f>IF(AH102="","",RIGHT(AH102,3))</f>
        <v/>
      </c>
      <c r="AJ102" s="48" t="str">
        <f>IF(AJ47="","",AJ47)</f>
        <v>CAU</v>
      </c>
      <c r="AL102" s="52" t="str">
        <f>IF(AQ102="","",AQ102)</f>
        <v>CAU</v>
      </c>
      <c r="AM102" s="53" t="str">
        <f>IF(AM47="","",AM47)</f>
        <v/>
      </c>
      <c r="AN102" s="74" t="str">
        <f>IF(AO102="","",RIGHT(AO102,3))</f>
        <v/>
      </c>
      <c r="AO102" s="44" t="str">
        <f>IF(AO47="","",AO47&amp;" - "&amp;RIGHT($AO$36,2))</f>
        <v/>
      </c>
      <c r="AP102" s="38" t="str">
        <f>IF(AO102="","",RIGHT(AO102,3))</f>
        <v/>
      </c>
      <c r="AQ102" s="48" t="str">
        <f>IF(AQ47="","",AQ47)</f>
        <v>CAU</v>
      </c>
      <c r="DE102" s="5">
        <v>96</v>
      </c>
      <c r="DF102" s="5" t="e">
        <f t="shared" si="167"/>
        <v>#REF!</v>
      </c>
      <c r="EE102" s="156">
        <v>2</v>
      </c>
      <c r="EF102" s="159" t="str">
        <f>IF($A$3="","",$A9)</f>
        <v>CAU</v>
      </c>
      <c r="EG102" s="38" t="str">
        <f t="shared" si="184"/>
        <v/>
      </c>
      <c r="EH102" s="115">
        <f t="shared" si="185"/>
        <v>2</v>
      </c>
      <c r="EI102" s="41" t="str">
        <f t="shared" ref="EI102:EI116" si="197">IF(OR(EF102=EG$101,EF102=EG$102,EF102=EG$103,EF102=EG$104,EF102=EG$105,EF102=EG$106,EF102=EG$107,EF102=EG$108,EF102=EG$109,EF102=EG$110,EF102=EG$111,EF102=EG$112,EF102=EG$113,EF102=EG$114,EF102=EG$115,EF102=EG$116),"",EF102)</f>
        <v>CAU</v>
      </c>
      <c r="EJ102" s="57">
        <f t="shared" si="186"/>
        <v>11</v>
      </c>
      <c r="EK102" s="110">
        <v>2</v>
      </c>
      <c r="EL102" s="41" t="str">
        <f t="shared" si="187"/>
        <v>CAU</v>
      </c>
      <c r="EM102" s="156"/>
      <c r="EN102" s="159" t="str">
        <f>IF($A$3="","",$A9)</f>
        <v>CAU</v>
      </c>
      <c r="EO102" s="38" t="str">
        <f t="shared" si="188"/>
        <v/>
      </c>
      <c r="EP102" s="115">
        <f t="shared" si="189"/>
        <v>2</v>
      </c>
      <c r="EQ102" s="41" t="str">
        <f t="shared" ref="EQ102:EQ116" si="198">IF(OR(EN102=EO$101,EN102=EO$102,EN102=EO$103,EN102=EO$104,EN102=EO$105,EN102=EO$106,EN102=EO$107,EN102=EO$108,EN102=EO$109,EN102=EO$110,EN102=EO$111,EN102=EO$112,EN102=EO$113,EN102=EO$114,EN102=EO$115,EN102=EO$116),"",EN102)</f>
        <v>CAU</v>
      </c>
      <c r="ER102" s="57">
        <f t="shared" si="190"/>
        <v>11</v>
      </c>
      <c r="ES102" s="110">
        <v>2</v>
      </c>
      <c r="ET102" s="41" t="str">
        <f t="shared" si="191"/>
        <v>CAU</v>
      </c>
      <c r="EU102" s="156"/>
      <c r="EV102" s="159" t="str">
        <f>IF($A$3="","",$A9)</f>
        <v>CAU</v>
      </c>
      <c r="EW102" s="38" t="str">
        <f t="shared" si="192"/>
        <v/>
      </c>
      <c r="EX102" s="115">
        <f t="shared" si="193"/>
        <v>2</v>
      </c>
      <c r="EY102" s="41" t="str">
        <f t="shared" ref="EY102:EY116" si="199">IF(OR(EV102=EW$101,EV102=EW$102,EV102=EW$103,EV102=EW$104,EV102=EW$105,EV102=EW$106,EV102=EW$107,EV102=EW$108,EV102=EW$109,EV102=EW$110,EV102=EW$111,EV102=EW$112,EV102=EW$113,EV102=EW$114,EV102=EW$115,EV102=EW$116),"",EV102)</f>
        <v>CAU</v>
      </c>
      <c r="EZ102" s="57">
        <f t="shared" si="194"/>
        <v>11</v>
      </c>
      <c r="FA102" s="110">
        <f t="shared" si="195"/>
        <v>2</v>
      </c>
      <c r="FB102" s="41" t="str">
        <f t="shared" si="196"/>
        <v>CAU</v>
      </c>
    </row>
    <row r="103" spans="2:158" ht="15.75" customHeight="1" x14ac:dyDescent="0.2">
      <c r="Y103" s="53" t="str">
        <f>IF(Y48="","",Y48)</f>
        <v/>
      </c>
      <c r="Z103" s="74" t="str">
        <f>IF(AA103="","",RIGHT(AA103,3))</f>
        <v/>
      </c>
      <c r="AA103" s="44" t="str">
        <f>IF(AA48="","",AA48&amp;" - "&amp;RIGHT($AA$36,2))</f>
        <v/>
      </c>
      <c r="AB103" s="38" t="str">
        <f>IF(AA103="","",RIGHT(AA103,3))</f>
        <v/>
      </c>
      <c r="AC103" s="48" t="str">
        <f>IF(AC48="","",AC48)</f>
        <v>FER</v>
      </c>
      <c r="AE103" s="52" t="str">
        <f>IF(AJ103="","",AJ103)</f>
        <v>FER</v>
      </c>
      <c r="AF103" s="53" t="str">
        <f>IF(AF48="","",AF48)</f>
        <v/>
      </c>
      <c r="AG103" s="74" t="str">
        <f>IF(AH103="","",RIGHT(AH103,3))</f>
        <v/>
      </c>
      <c r="AH103" s="44" t="str">
        <f>IF(AH48="","",AH48&amp;" - "&amp;RIGHT($AH$36,2))</f>
        <v/>
      </c>
      <c r="AI103" s="38" t="str">
        <f>IF(AH103="","",RIGHT(AH103,3))</f>
        <v/>
      </c>
      <c r="AJ103" s="48" t="str">
        <f>IF(AJ48="","",AJ48)</f>
        <v>FER</v>
      </c>
      <c r="AL103" s="52" t="str">
        <f>IF(AQ103="","",AQ103)</f>
        <v>FER</v>
      </c>
      <c r="AM103" s="53" t="str">
        <f>IF(AM48="","",AM48)</f>
        <v/>
      </c>
      <c r="AN103" s="74" t="str">
        <f>IF(AO103="","",RIGHT(AO103,3))</f>
        <v/>
      </c>
      <c r="AO103" s="44" t="str">
        <f>IF(AO48="","",AO48&amp;" - "&amp;RIGHT($AO$36,2))</f>
        <v/>
      </c>
      <c r="AP103" s="38" t="str">
        <f>IF(AO103="","",RIGHT(AO103,3))</f>
        <v/>
      </c>
      <c r="AQ103" s="48" t="str">
        <f>IF(AQ48="","",AQ48)</f>
        <v>FER</v>
      </c>
      <c r="DE103" s="5">
        <v>97</v>
      </c>
      <c r="DF103" s="5" t="e">
        <f t="shared" si="167"/>
        <v>#REF!</v>
      </c>
      <c r="EE103" s="156">
        <v>3</v>
      </c>
      <c r="EF103" s="159" t="str">
        <f>IF($A$3="","",$A11)</f>
        <v>FER</v>
      </c>
      <c r="EG103" s="38" t="str">
        <f t="shared" si="184"/>
        <v/>
      </c>
      <c r="EH103" s="115">
        <f t="shared" si="185"/>
        <v>3</v>
      </c>
      <c r="EI103" s="41" t="str">
        <f t="shared" si="197"/>
        <v>FER</v>
      </c>
      <c r="EJ103" s="57">
        <f t="shared" si="186"/>
        <v>12</v>
      </c>
      <c r="EK103" s="110">
        <v>3</v>
      </c>
      <c r="EL103" s="41" t="str">
        <f t="shared" si="187"/>
        <v>FER</v>
      </c>
      <c r="EM103" s="156"/>
      <c r="EN103" s="159" t="str">
        <f>IF($A$3="","",$A11)</f>
        <v>FER</v>
      </c>
      <c r="EO103" s="38" t="str">
        <f t="shared" si="188"/>
        <v/>
      </c>
      <c r="EP103" s="115">
        <f t="shared" si="189"/>
        <v>3</v>
      </c>
      <c r="EQ103" s="41" t="str">
        <f t="shared" si="198"/>
        <v>FER</v>
      </c>
      <c r="ER103" s="57">
        <f t="shared" si="190"/>
        <v>12</v>
      </c>
      <c r="ES103" s="110">
        <v>3</v>
      </c>
      <c r="ET103" s="41" t="str">
        <f t="shared" si="191"/>
        <v>FER</v>
      </c>
      <c r="EU103" s="156"/>
      <c r="EV103" s="159" t="str">
        <f>IF($A$3="","",$A11)</f>
        <v>FER</v>
      </c>
      <c r="EW103" s="38" t="str">
        <f t="shared" si="192"/>
        <v/>
      </c>
      <c r="EX103" s="115">
        <f t="shared" si="193"/>
        <v>3</v>
      </c>
      <c r="EY103" s="41" t="str">
        <f t="shared" si="199"/>
        <v>FER</v>
      </c>
      <c r="EZ103" s="57">
        <f t="shared" si="194"/>
        <v>12</v>
      </c>
      <c r="FA103" s="110">
        <f t="shared" si="195"/>
        <v>3</v>
      </c>
      <c r="FB103" s="41" t="str">
        <f t="shared" si="196"/>
        <v>FER</v>
      </c>
    </row>
    <row r="104" spans="2:158" ht="15.75" customHeight="1" thickBot="1" x14ac:dyDescent="0.25">
      <c r="Y104" s="53" t="str">
        <f>IF(Y49="","",Y49)</f>
        <v/>
      </c>
      <c r="Z104" s="75" t="str">
        <f>IF(AA104="","",RIGHT(AA104,3))</f>
        <v/>
      </c>
      <c r="AA104" s="44" t="str">
        <f>IF(AA49="","",AA49&amp;" - "&amp;RIGHT($AA$36,2))</f>
        <v/>
      </c>
      <c r="AB104" s="38" t="str">
        <f>IF(AA104="","",RIGHT(AA104,3))</f>
        <v/>
      </c>
      <c r="AC104" s="92" t="str">
        <f>IF(AC49="","",AC49)</f>
        <v>HOT</v>
      </c>
      <c r="AE104" s="52" t="str">
        <f>IF(AJ104="","",AJ104)</f>
        <v>HOT</v>
      </c>
      <c r="AF104" s="53" t="str">
        <f>IF(AF49="","",AF49)</f>
        <v/>
      </c>
      <c r="AG104" s="75" t="str">
        <f>IF(AH104="","",RIGHT(AH104,3))</f>
        <v/>
      </c>
      <c r="AH104" s="44" t="str">
        <f>IF(AH49="","",AH49&amp;" - "&amp;RIGHT($AH$36,2))</f>
        <v/>
      </c>
      <c r="AI104" s="38" t="str">
        <f>IF(AH104="","",RIGHT(AH104,3))</f>
        <v/>
      </c>
      <c r="AJ104" s="92" t="str">
        <f>IF(AJ49="","",AJ49)</f>
        <v>HOT</v>
      </c>
      <c r="AL104" s="52" t="str">
        <f>IF(AQ104="","",AQ104)</f>
        <v>HOT</v>
      </c>
      <c r="AM104" s="53" t="str">
        <f>IF(AM49="","",AM49)</f>
        <v/>
      </c>
      <c r="AN104" s="75" t="str">
        <f>IF(AO104="","",RIGHT(AO104,3))</f>
        <v/>
      </c>
      <c r="AO104" s="44" t="str">
        <f>IF(AO49="","",AO49&amp;" - "&amp;RIGHT($AO$36,2))</f>
        <v/>
      </c>
      <c r="AP104" s="38" t="str">
        <f>IF(AO104="","",RIGHT(AO104,3))</f>
        <v/>
      </c>
      <c r="AQ104" s="92" t="str">
        <f>IF(AQ49="","",AQ49)</f>
        <v>HOT</v>
      </c>
      <c r="DE104" s="5">
        <v>98</v>
      </c>
      <c r="DF104" s="5" t="e">
        <f t="shared" si="167"/>
        <v>#REF!</v>
      </c>
      <c r="EE104" s="156">
        <v>4</v>
      </c>
      <c r="EF104" s="159" t="str">
        <f>IF($A$3="","",$A13)</f>
        <v>HOT</v>
      </c>
      <c r="EG104" s="38" t="str">
        <f t="shared" si="184"/>
        <v/>
      </c>
      <c r="EH104" s="115">
        <f t="shared" si="185"/>
        <v>4</v>
      </c>
      <c r="EI104" s="41" t="str">
        <f t="shared" si="197"/>
        <v>HOT</v>
      </c>
      <c r="EJ104" s="57">
        <f t="shared" si="186"/>
        <v>13</v>
      </c>
      <c r="EK104" s="110">
        <v>4</v>
      </c>
      <c r="EL104" s="41" t="str">
        <f t="shared" si="187"/>
        <v>HOT</v>
      </c>
      <c r="EM104" s="156"/>
      <c r="EN104" s="159" t="str">
        <f>IF($A$3="","",$A13)</f>
        <v>HOT</v>
      </c>
      <c r="EO104" s="38" t="str">
        <f t="shared" si="188"/>
        <v/>
      </c>
      <c r="EP104" s="115">
        <f t="shared" si="189"/>
        <v>4</v>
      </c>
      <c r="EQ104" s="41" t="str">
        <f t="shared" si="198"/>
        <v>HOT</v>
      </c>
      <c r="ER104" s="57">
        <f t="shared" si="190"/>
        <v>13</v>
      </c>
      <c r="ES104" s="110">
        <v>4</v>
      </c>
      <c r="ET104" s="41" t="str">
        <f t="shared" si="191"/>
        <v>HOT</v>
      </c>
      <c r="EU104" s="156"/>
      <c r="EV104" s="159" t="str">
        <f>IF($A$3="","",$A13)</f>
        <v>HOT</v>
      </c>
      <c r="EW104" s="38" t="str">
        <f t="shared" si="192"/>
        <v/>
      </c>
      <c r="EX104" s="115">
        <f t="shared" si="193"/>
        <v>4</v>
      </c>
      <c r="EY104" s="41" t="str">
        <f t="shared" si="199"/>
        <v>HOT</v>
      </c>
      <c r="EZ104" s="57">
        <f t="shared" si="194"/>
        <v>13</v>
      </c>
      <c r="FA104" s="110">
        <f t="shared" si="195"/>
        <v>4</v>
      </c>
      <c r="FB104" s="41" t="str">
        <f t="shared" si="196"/>
        <v>HOT</v>
      </c>
    </row>
    <row r="105" spans="2:158" ht="15.75" customHeight="1" thickBot="1" x14ac:dyDescent="0.25">
      <c r="Y105" s="91" t="str">
        <f>IF(Y50="","",Y50)</f>
        <v/>
      </c>
      <c r="Z105" s="75" t="str">
        <f>IF(AA105="","",RIGHT(AA105,3))</f>
        <v/>
      </c>
      <c r="AA105" s="45" t="str">
        <f>IF(AA50="","",AA50&amp;" - "&amp;RIGHT($AA$36,2))</f>
        <v/>
      </c>
      <c r="AB105" s="39" t="str">
        <f>IF(AA105="","",RIGHT(AA105,3))</f>
        <v/>
      </c>
      <c r="AC105" s="49" t="str">
        <f>IF(AC50="","",AC50)</f>
        <v>PRG</v>
      </c>
      <c r="AE105" s="52" t="str">
        <f>IF(AJ105="","",AJ105)</f>
        <v>PRG</v>
      </c>
      <c r="AF105" s="91" t="str">
        <f>IF(AF50="","",AF50)</f>
        <v/>
      </c>
      <c r="AG105" s="75" t="str">
        <f>IF(AH105="","",RIGHT(AH105,3))</f>
        <v/>
      </c>
      <c r="AH105" s="45" t="str">
        <f>IF(AH50="","",AH50&amp;" - "&amp;RIGHT($AH$36,2))</f>
        <v/>
      </c>
      <c r="AI105" s="39" t="str">
        <f>IF(AH105="","",RIGHT(AH105,3))</f>
        <v/>
      </c>
      <c r="AJ105" s="49" t="str">
        <f>IF(AJ50="","",AJ50)</f>
        <v>PRG</v>
      </c>
      <c r="AL105" s="52" t="str">
        <f>IF(AQ105="","",AQ105)</f>
        <v>PRG</v>
      </c>
      <c r="AM105" s="54" t="str">
        <f>IF(AM50="","",AM50)</f>
        <v/>
      </c>
      <c r="AN105" s="75" t="str">
        <f>IF(AO105="","",RIGHT(AO105,3))</f>
        <v/>
      </c>
      <c r="AO105" s="45" t="str">
        <f>IF(AO50="","",AO50&amp;" - "&amp;RIGHT($AO$36,2))</f>
        <v/>
      </c>
      <c r="AP105" s="39" t="str">
        <f>IF(AO105="","",RIGHT(AO105,3))</f>
        <v/>
      </c>
      <c r="AQ105" s="49" t="str">
        <f>IF(AQ50="","",AQ50)</f>
        <v>PRG</v>
      </c>
      <c r="DE105" s="5">
        <v>99</v>
      </c>
      <c r="DF105" s="5" t="e">
        <f t="shared" si="167"/>
        <v>#REF!</v>
      </c>
      <c r="EE105" s="156">
        <v>5</v>
      </c>
      <c r="EF105" s="159" t="str">
        <f>IF($A$3="","",$A15)</f>
        <v>PRG</v>
      </c>
      <c r="EG105" s="38" t="str">
        <f t="shared" si="184"/>
        <v/>
      </c>
      <c r="EH105" s="115">
        <f t="shared" si="185"/>
        <v>5</v>
      </c>
      <c r="EI105" s="41" t="str">
        <f t="shared" si="197"/>
        <v>PRG</v>
      </c>
      <c r="EJ105" s="57">
        <f t="shared" si="186"/>
        <v>14</v>
      </c>
      <c r="EK105" s="110">
        <v>5</v>
      </c>
      <c r="EL105" s="41" t="str">
        <f t="shared" si="187"/>
        <v>PRG</v>
      </c>
      <c r="EM105" s="156"/>
      <c r="EN105" s="159" t="str">
        <f>IF($A$3="","",$A15)</f>
        <v>PRG</v>
      </c>
      <c r="EO105" s="38" t="str">
        <f t="shared" si="188"/>
        <v/>
      </c>
      <c r="EP105" s="115">
        <f t="shared" si="189"/>
        <v>5</v>
      </c>
      <c r="EQ105" s="41" t="str">
        <f t="shared" si="198"/>
        <v>PRG</v>
      </c>
      <c r="ER105" s="57">
        <f t="shared" si="190"/>
        <v>14</v>
      </c>
      <c r="ES105" s="110">
        <v>5</v>
      </c>
      <c r="ET105" s="41" t="str">
        <f t="shared" si="191"/>
        <v>PRG</v>
      </c>
      <c r="EU105" s="156"/>
      <c r="EV105" s="159" t="str">
        <f>IF($A$3="","",$A15)</f>
        <v>PRG</v>
      </c>
      <c r="EW105" s="38" t="str">
        <f t="shared" si="192"/>
        <v/>
      </c>
      <c r="EX105" s="115">
        <f t="shared" si="193"/>
        <v>5</v>
      </c>
      <c r="EY105" s="41" t="str">
        <f t="shared" si="199"/>
        <v>PRG</v>
      </c>
      <c r="EZ105" s="57">
        <f t="shared" si="194"/>
        <v>14</v>
      </c>
      <c r="FA105" s="110">
        <f t="shared" si="195"/>
        <v>5</v>
      </c>
      <c r="FB105" s="41" t="str">
        <f t="shared" si="196"/>
        <v>PRG</v>
      </c>
    </row>
    <row r="106" spans="2:158" x14ac:dyDescent="0.2">
      <c r="DE106" s="5">
        <v>100</v>
      </c>
      <c r="DF106" s="5" t="e">
        <f t="shared" si="167"/>
        <v>#REF!</v>
      </c>
      <c r="EE106" s="156">
        <v>6</v>
      </c>
      <c r="EF106" s="159" t="str">
        <f>IF($A$3="","",$A17)</f>
        <v>SH.</v>
      </c>
      <c r="EG106" s="110"/>
      <c r="EH106" s="115">
        <f t="shared" si="185"/>
        <v>6</v>
      </c>
      <c r="EI106" s="41" t="str">
        <f t="shared" si="197"/>
        <v>SH.</v>
      </c>
      <c r="EJ106" s="57">
        <f t="shared" si="186"/>
        <v>15</v>
      </c>
      <c r="EK106" s="156"/>
      <c r="EL106" s="156"/>
      <c r="EM106" s="156"/>
      <c r="EN106" s="159" t="str">
        <f>IF($A$3="","",$A17)</f>
        <v>SH.</v>
      </c>
      <c r="EO106" s="110"/>
      <c r="EP106" s="115">
        <f t="shared" si="189"/>
        <v>6</v>
      </c>
      <c r="EQ106" s="41" t="str">
        <f t="shared" si="198"/>
        <v>SH.</v>
      </c>
      <c r="ER106" s="57">
        <f t="shared" si="190"/>
        <v>15</v>
      </c>
      <c r="ES106" s="156"/>
      <c r="ET106" s="156"/>
      <c r="EU106" s="156"/>
      <c r="EV106" s="159" t="str">
        <f>IF($A$3="","",$A17)</f>
        <v>SH.</v>
      </c>
      <c r="EW106" s="110"/>
      <c r="EX106" s="115">
        <f t="shared" si="193"/>
        <v>6</v>
      </c>
      <c r="EY106" s="41" t="str">
        <f t="shared" si="199"/>
        <v>SH.</v>
      </c>
      <c r="EZ106" s="57">
        <f t="shared" si="194"/>
        <v>15</v>
      </c>
      <c r="FA106" s="156"/>
      <c r="FB106" s="156"/>
    </row>
    <row r="107" spans="2:158" x14ac:dyDescent="0.2">
      <c r="DE107" s="5">
        <v>101</v>
      </c>
      <c r="DF107" s="5" t="e">
        <f t="shared" si="167"/>
        <v>#REF!</v>
      </c>
      <c r="EE107" s="156">
        <v>7</v>
      </c>
      <c r="EF107" s="159" t="str">
        <f>IF($A$3="","",$A19)</f>
        <v>SO.</v>
      </c>
      <c r="EG107" s="110"/>
      <c r="EH107" s="115">
        <f t="shared" si="185"/>
        <v>7</v>
      </c>
      <c r="EI107" s="41" t="str">
        <f t="shared" si="197"/>
        <v>SO.</v>
      </c>
      <c r="EJ107" s="57">
        <f t="shared" si="186"/>
        <v>16</v>
      </c>
      <c r="EK107" s="115">
        <f>COUNT(EH101:EH116)</f>
        <v>7</v>
      </c>
      <c r="EL107" s="156"/>
      <c r="EM107" s="156"/>
      <c r="EN107" s="159" t="str">
        <f>IF($A$3="","",$A19)</f>
        <v>SO.</v>
      </c>
      <c r="EO107" s="110"/>
      <c r="EP107" s="115">
        <f t="shared" si="189"/>
        <v>7</v>
      </c>
      <c r="EQ107" s="41" t="str">
        <f t="shared" si="198"/>
        <v>SO.</v>
      </c>
      <c r="ER107" s="57">
        <f t="shared" si="190"/>
        <v>16</v>
      </c>
      <c r="ES107" s="115">
        <f>COUNT(EP101:EP116)</f>
        <v>7</v>
      </c>
      <c r="ET107" s="156"/>
      <c r="EU107" s="156"/>
      <c r="EV107" s="159" t="str">
        <f>IF($A$3="","",$A19)</f>
        <v>SO.</v>
      </c>
      <c r="EW107" s="110"/>
      <c r="EX107" s="115">
        <f t="shared" si="193"/>
        <v>7</v>
      </c>
      <c r="EY107" s="41" t="str">
        <f t="shared" si="199"/>
        <v>SO.</v>
      </c>
      <c r="EZ107" s="57">
        <f t="shared" si="194"/>
        <v>16</v>
      </c>
      <c r="FA107" s="115">
        <f>COUNT(EX101:EX116)</f>
        <v>7</v>
      </c>
      <c r="FB107" s="156"/>
    </row>
    <row r="108" spans="2:158" x14ac:dyDescent="0.2">
      <c r="DE108" s="5">
        <v>102</v>
      </c>
      <c r="DF108" s="5" t="e">
        <f t="shared" si="167"/>
        <v>#REF!</v>
      </c>
      <c r="EE108" s="156">
        <v>8</v>
      </c>
      <c r="EF108" s="159" t="str">
        <f>IF($A$3="","",$A21)</f>
        <v/>
      </c>
      <c r="EG108" s="110"/>
      <c r="EH108" s="115" t="str">
        <f t="shared" si="185"/>
        <v/>
      </c>
      <c r="EI108" s="41" t="str">
        <f t="shared" si="197"/>
        <v/>
      </c>
      <c r="EJ108" s="57" t="str">
        <f t="shared" si="186"/>
        <v/>
      </c>
      <c r="EK108" s="156"/>
      <c r="EL108" s="156"/>
      <c r="EM108" s="156"/>
      <c r="EN108" s="159" t="str">
        <f>IF($A$3="","",$A21)</f>
        <v/>
      </c>
      <c r="EO108" s="110"/>
      <c r="EP108" s="115" t="str">
        <f t="shared" si="189"/>
        <v/>
      </c>
      <c r="EQ108" s="41" t="str">
        <f t="shared" si="198"/>
        <v/>
      </c>
      <c r="ER108" s="57" t="str">
        <f t="shared" si="190"/>
        <v/>
      </c>
      <c r="ES108" s="156"/>
      <c r="ET108" s="156"/>
      <c r="EU108" s="156"/>
      <c r="EV108" s="159" t="str">
        <f>IF($A$3="","",$A21)</f>
        <v/>
      </c>
      <c r="EW108" s="110"/>
      <c r="EX108" s="115" t="str">
        <f t="shared" si="193"/>
        <v/>
      </c>
      <c r="EY108" s="41" t="str">
        <f t="shared" si="199"/>
        <v/>
      </c>
      <c r="EZ108" s="57" t="str">
        <f t="shared" si="194"/>
        <v/>
      </c>
      <c r="FA108" s="156"/>
      <c r="FB108" s="156"/>
    </row>
    <row r="109" spans="2:158" x14ac:dyDescent="0.2">
      <c r="DE109" s="5">
        <v>103</v>
      </c>
      <c r="DF109" s="5" t="e">
        <f t="shared" si="167"/>
        <v>#REF!</v>
      </c>
      <c r="EE109" s="156">
        <v>9</v>
      </c>
      <c r="EF109" s="159" t="str">
        <f>IF($A$3="","",$A23)</f>
        <v/>
      </c>
      <c r="EG109" s="110"/>
      <c r="EH109" s="115" t="str">
        <f t="shared" si="185"/>
        <v/>
      </c>
      <c r="EI109" s="41" t="str">
        <f t="shared" si="197"/>
        <v/>
      </c>
      <c r="EJ109" s="57" t="str">
        <f t="shared" si="186"/>
        <v/>
      </c>
      <c r="EK109" s="156"/>
      <c r="EL109" s="156"/>
      <c r="EM109" s="156"/>
      <c r="EN109" s="159" t="str">
        <f>IF($A$3="","",$A23)</f>
        <v/>
      </c>
      <c r="EO109" s="110"/>
      <c r="EP109" s="115" t="str">
        <f t="shared" si="189"/>
        <v/>
      </c>
      <c r="EQ109" s="41" t="str">
        <f t="shared" si="198"/>
        <v/>
      </c>
      <c r="ER109" s="57" t="str">
        <f t="shared" si="190"/>
        <v/>
      </c>
      <c r="ES109" s="156"/>
      <c r="ET109" s="156"/>
      <c r="EU109" s="156"/>
      <c r="EV109" s="159" t="str">
        <f>IF($A$3="","",$A23)</f>
        <v/>
      </c>
      <c r="EW109" s="110"/>
      <c r="EX109" s="115" t="str">
        <f t="shared" si="193"/>
        <v/>
      </c>
      <c r="EY109" s="41" t="str">
        <f t="shared" si="199"/>
        <v/>
      </c>
      <c r="EZ109" s="57" t="str">
        <f t="shared" si="194"/>
        <v/>
      </c>
      <c r="FA109" s="156"/>
      <c r="FB109" s="156"/>
    </row>
    <row r="110" spans="2:158" x14ac:dyDescent="0.2">
      <c r="DE110" s="5">
        <v>104</v>
      </c>
      <c r="DF110" s="5" t="e">
        <f t="shared" si="167"/>
        <v>#REF!</v>
      </c>
      <c r="EE110" s="156">
        <v>10</v>
      </c>
      <c r="EF110" s="159" t="str">
        <f>IF($A$3="","",$A25)</f>
        <v/>
      </c>
      <c r="EG110" s="110"/>
      <c r="EH110" s="115" t="str">
        <f t="shared" si="185"/>
        <v/>
      </c>
      <c r="EI110" s="41" t="str">
        <f t="shared" si="197"/>
        <v/>
      </c>
      <c r="EJ110" s="57" t="str">
        <f t="shared" si="186"/>
        <v/>
      </c>
      <c r="EK110" s="156"/>
      <c r="EL110" s="156"/>
      <c r="EM110" s="156"/>
      <c r="EN110" s="159" t="str">
        <f>IF($A$3="","",$A25)</f>
        <v/>
      </c>
      <c r="EO110" s="110"/>
      <c r="EP110" s="115" t="str">
        <f t="shared" si="189"/>
        <v/>
      </c>
      <c r="EQ110" s="41" t="str">
        <f t="shared" si="198"/>
        <v/>
      </c>
      <c r="ER110" s="57" t="str">
        <f t="shared" si="190"/>
        <v/>
      </c>
      <c r="ES110" s="156"/>
      <c r="ET110" s="156"/>
      <c r="EU110" s="156"/>
      <c r="EV110" s="159" t="str">
        <f>IF($A$3="","",$A25)</f>
        <v/>
      </c>
      <c r="EW110" s="110"/>
      <c r="EX110" s="115" t="str">
        <f t="shared" si="193"/>
        <v/>
      </c>
      <c r="EY110" s="41" t="str">
        <f t="shared" si="199"/>
        <v/>
      </c>
      <c r="EZ110" s="57" t="str">
        <f t="shared" si="194"/>
        <v/>
      </c>
      <c r="FA110" s="156"/>
      <c r="FB110" s="156"/>
    </row>
    <row r="111" spans="2:158" x14ac:dyDescent="0.2">
      <c r="DE111" s="5">
        <v>105</v>
      </c>
      <c r="DF111" s="5" t="e">
        <f t="shared" si="167"/>
        <v>#REF!</v>
      </c>
      <c r="EE111" s="156">
        <v>11</v>
      </c>
      <c r="EF111" s="159" t="str">
        <f>IF($A$3="","",$A27)</f>
        <v/>
      </c>
      <c r="EG111" s="110"/>
      <c r="EH111" s="115" t="str">
        <f t="shared" si="185"/>
        <v/>
      </c>
      <c r="EI111" s="41" t="str">
        <f t="shared" si="197"/>
        <v/>
      </c>
      <c r="EJ111" s="57" t="str">
        <f t="shared" si="186"/>
        <v/>
      </c>
      <c r="EK111" s="156"/>
      <c r="EL111" s="156"/>
      <c r="EM111" s="156"/>
      <c r="EN111" s="159" t="str">
        <f>IF($A$3="","",$A27)</f>
        <v/>
      </c>
      <c r="EO111" s="110"/>
      <c r="EP111" s="115" t="str">
        <f t="shared" si="189"/>
        <v/>
      </c>
      <c r="EQ111" s="41" t="str">
        <f t="shared" si="198"/>
        <v/>
      </c>
      <c r="ER111" s="57" t="str">
        <f t="shared" si="190"/>
        <v/>
      </c>
      <c r="ES111" s="156"/>
      <c r="ET111" s="156"/>
      <c r="EU111" s="156"/>
      <c r="EV111" s="159" t="str">
        <f>IF($A$3="","",$A27)</f>
        <v/>
      </c>
      <c r="EW111" s="110"/>
      <c r="EX111" s="115" t="str">
        <f t="shared" si="193"/>
        <v/>
      </c>
      <c r="EY111" s="41" t="str">
        <f t="shared" si="199"/>
        <v/>
      </c>
      <c r="EZ111" s="57" t="str">
        <f t="shared" si="194"/>
        <v/>
      </c>
      <c r="FA111" s="156"/>
      <c r="FB111" s="156"/>
    </row>
    <row r="112" spans="2:158" x14ac:dyDescent="0.2">
      <c r="DE112" s="5">
        <v>106</v>
      </c>
      <c r="DF112" s="5" t="e">
        <f t="shared" si="167"/>
        <v>#REF!</v>
      </c>
      <c r="EE112" s="156">
        <v>12</v>
      </c>
      <c r="EF112" s="159" t="str">
        <f>IF($A$3="","",$A29)</f>
        <v/>
      </c>
      <c r="EG112" s="110"/>
      <c r="EH112" s="115" t="str">
        <f t="shared" si="185"/>
        <v/>
      </c>
      <c r="EI112" s="41" t="str">
        <f t="shared" si="197"/>
        <v/>
      </c>
      <c r="EJ112" s="57" t="str">
        <f t="shared" si="186"/>
        <v/>
      </c>
      <c r="EK112" s="156"/>
      <c r="EL112" s="156"/>
      <c r="EM112" s="156"/>
      <c r="EN112" s="159" t="str">
        <f>IF($A$3="","",$A29)</f>
        <v/>
      </c>
      <c r="EO112" s="110"/>
      <c r="EP112" s="115" t="str">
        <f t="shared" si="189"/>
        <v/>
      </c>
      <c r="EQ112" s="41" t="str">
        <f t="shared" si="198"/>
        <v/>
      </c>
      <c r="ER112" s="57" t="str">
        <f t="shared" si="190"/>
        <v/>
      </c>
      <c r="ES112" s="156"/>
      <c r="ET112" s="156"/>
      <c r="EU112" s="156"/>
      <c r="EV112" s="159" t="str">
        <f>IF($A$3="","",$A29)</f>
        <v/>
      </c>
      <c r="EW112" s="110"/>
      <c r="EX112" s="115" t="str">
        <f t="shared" si="193"/>
        <v/>
      </c>
      <c r="EY112" s="41" t="str">
        <f t="shared" si="199"/>
        <v/>
      </c>
      <c r="EZ112" s="57" t="str">
        <f t="shared" si="194"/>
        <v/>
      </c>
      <c r="FA112" s="156"/>
      <c r="FB112" s="156"/>
    </row>
    <row r="113" spans="2:158" x14ac:dyDescent="0.2">
      <c r="DE113" s="5">
        <v>107</v>
      </c>
      <c r="DF113" s="5" t="e">
        <f t="shared" si="167"/>
        <v>#REF!</v>
      </c>
      <c r="EE113" s="156">
        <v>13</v>
      </c>
      <c r="EF113" s="159" t="str">
        <f>IF($A$3="","",$A31)</f>
        <v/>
      </c>
      <c r="EG113" s="110"/>
      <c r="EH113" s="115" t="str">
        <f t="shared" si="185"/>
        <v/>
      </c>
      <c r="EI113" s="41" t="str">
        <f t="shared" si="197"/>
        <v/>
      </c>
      <c r="EJ113" s="57" t="str">
        <f t="shared" si="186"/>
        <v/>
      </c>
      <c r="EK113" s="156"/>
      <c r="EL113" s="156"/>
      <c r="EM113" s="156"/>
      <c r="EN113" s="159" t="str">
        <f>IF($A$3="","",$A31)</f>
        <v/>
      </c>
      <c r="EO113" s="110"/>
      <c r="EP113" s="115" t="str">
        <f t="shared" si="189"/>
        <v/>
      </c>
      <c r="EQ113" s="41" t="str">
        <f t="shared" si="198"/>
        <v/>
      </c>
      <c r="ER113" s="57" t="str">
        <f t="shared" si="190"/>
        <v/>
      </c>
      <c r="ES113" s="156"/>
      <c r="ET113" s="156"/>
      <c r="EU113" s="156"/>
      <c r="EV113" s="159" t="str">
        <f>IF($A$3="","",$A31)</f>
        <v/>
      </c>
      <c r="EW113" s="110"/>
      <c r="EX113" s="115" t="str">
        <f t="shared" si="193"/>
        <v/>
      </c>
      <c r="EY113" s="41" t="str">
        <f t="shared" si="199"/>
        <v/>
      </c>
      <c r="EZ113" s="57" t="str">
        <f t="shared" si="194"/>
        <v/>
      </c>
      <c r="FA113" s="156"/>
      <c r="FB113" s="156"/>
    </row>
    <row r="114" spans="2:158" ht="13.5" thickBot="1" x14ac:dyDescent="0.25">
      <c r="DE114" s="138">
        <v>108</v>
      </c>
      <c r="DF114" s="138" t="e">
        <f t="shared" si="167"/>
        <v>#REF!</v>
      </c>
      <c r="DP114" s="115" t="str">
        <f>IF(OR(DP119="",$D$3=""),"",HLOOKUP($D$3,$DP$119:$EP$123,5))</f>
        <v/>
      </c>
      <c r="EE114" s="156">
        <v>14</v>
      </c>
      <c r="EF114" s="159" t="str">
        <f>IF($A$3="","",$A33)</f>
        <v/>
      </c>
      <c r="EG114" s="110"/>
      <c r="EH114" s="115" t="str">
        <f t="shared" si="185"/>
        <v/>
      </c>
      <c r="EI114" s="41" t="str">
        <f t="shared" si="197"/>
        <v/>
      </c>
      <c r="EJ114" s="57" t="str">
        <f t="shared" si="186"/>
        <v/>
      </c>
      <c r="EK114" s="156"/>
      <c r="EL114" s="156"/>
      <c r="EM114" s="156"/>
      <c r="EN114" s="159" t="str">
        <f>IF($A$3="","",$A33)</f>
        <v/>
      </c>
      <c r="EO114" s="110"/>
      <c r="EP114" s="115" t="str">
        <f t="shared" si="189"/>
        <v/>
      </c>
      <c r="EQ114" s="41" t="str">
        <f t="shared" si="198"/>
        <v/>
      </c>
      <c r="ER114" s="57" t="str">
        <f t="shared" si="190"/>
        <v/>
      </c>
      <c r="ES114" s="156"/>
      <c r="ET114" s="156"/>
      <c r="EU114" s="156"/>
      <c r="EV114" s="159" t="str">
        <f>IF($A$3="","",$A33)</f>
        <v/>
      </c>
      <c r="EW114" s="110"/>
      <c r="EX114" s="115" t="str">
        <f t="shared" si="193"/>
        <v/>
      </c>
      <c r="EY114" s="41" t="str">
        <f t="shared" si="199"/>
        <v/>
      </c>
      <c r="EZ114" s="57" t="str">
        <f t="shared" si="194"/>
        <v/>
      </c>
      <c r="FA114" s="156"/>
      <c r="FB114" s="156"/>
    </row>
    <row r="115" spans="2:158" x14ac:dyDescent="0.2">
      <c r="EE115" s="156">
        <v>15</v>
      </c>
      <c r="EF115" s="159" t="str">
        <f>IF($A$3="","",$A35)</f>
        <v/>
      </c>
      <c r="EG115" s="110"/>
      <c r="EH115" s="115" t="str">
        <f t="shared" si="185"/>
        <v/>
      </c>
      <c r="EI115" s="41" t="str">
        <f t="shared" si="197"/>
        <v/>
      </c>
      <c r="EJ115" s="57" t="str">
        <f t="shared" si="186"/>
        <v/>
      </c>
      <c r="EK115" s="156"/>
      <c r="EL115" s="156"/>
      <c r="EM115" s="156"/>
      <c r="EN115" s="159" t="str">
        <f>IF($A$3="","",$A35)</f>
        <v/>
      </c>
      <c r="EO115" s="110"/>
      <c r="EP115" s="115" t="str">
        <f t="shared" si="189"/>
        <v/>
      </c>
      <c r="EQ115" s="41" t="str">
        <f t="shared" si="198"/>
        <v/>
      </c>
      <c r="ER115" s="57" t="str">
        <f t="shared" si="190"/>
        <v/>
      </c>
      <c r="ES115" s="156"/>
      <c r="ET115" s="156"/>
      <c r="EU115" s="156"/>
      <c r="EV115" s="159" t="str">
        <f>IF($A$3="","",$A35)</f>
        <v/>
      </c>
      <c r="EW115" s="110"/>
      <c r="EX115" s="115" t="str">
        <f t="shared" si="193"/>
        <v/>
      </c>
      <c r="EY115" s="41" t="str">
        <f t="shared" si="199"/>
        <v/>
      </c>
      <c r="EZ115" s="57" t="str">
        <f t="shared" si="194"/>
        <v/>
      </c>
      <c r="FA115" s="156"/>
      <c r="FB115" s="156"/>
    </row>
    <row r="116" spans="2:158" x14ac:dyDescent="0.2">
      <c r="EE116" s="156">
        <v>16</v>
      </c>
      <c r="EF116" s="159" t="str">
        <f>IF($A$3="","",$A37)</f>
        <v/>
      </c>
      <c r="EG116" s="110"/>
      <c r="EH116" s="115" t="str">
        <f t="shared" si="185"/>
        <v/>
      </c>
      <c r="EI116" s="41" t="str">
        <f t="shared" si="197"/>
        <v/>
      </c>
      <c r="EJ116" s="57" t="str">
        <f t="shared" si="186"/>
        <v/>
      </c>
      <c r="EK116" s="156"/>
      <c r="EL116" s="156"/>
      <c r="EM116" s="156"/>
      <c r="EN116" s="159" t="str">
        <f>IF($A$3="","",$A37)</f>
        <v/>
      </c>
      <c r="EO116" s="110"/>
      <c r="EP116" s="115" t="str">
        <f t="shared" si="189"/>
        <v/>
      </c>
      <c r="EQ116" s="41" t="str">
        <f t="shared" si="198"/>
        <v/>
      </c>
      <c r="ER116" s="57" t="str">
        <f t="shared" si="190"/>
        <v/>
      </c>
      <c r="ES116" s="156"/>
      <c r="ET116" s="156"/>
      <c r="EU116" s="156"/>
      <c r="EV116" s="159" t="str">
        <f>IF($A$3="","",$A37)</f>
        <v/>
      </c>
      <c r="EW116" s="110"/>
      <c r="EX116" s="115" t="str">
        <f t="shared" si="193"/>
        <v/>
      </c>
      <c r="EY116" s="41" t="str">
        <f t="shared" si="199"/>
        <v/>
      </c>
      <c r="EZ116" s="57" t="str">
        <f t="shared" si="194"/>
        <v/>
      </c>
      <c r="FA116" s="156"/>
      <c r="FB116" s="156"/>
    </row>
    <row r="119" spans="2:158" x14ac:dyDescent="0.2">
      <c r="H119">
        <v>0</v>
      </c>
      <c r="I119">
        <v>1</v>
      </c>
      <c r="J119">
        <v>2</v>
      </c>
      <c r="K119">
        <v>3</v>
      </c>
      <c r="L119">
        <v>4</v>
      </c>
      <c r="N119">
        <v>5</v>
      </c>
      <c r="O119">
        <v>6</v>
      </c>
      <c r="P119">
        <v>7</v>
      </c>
      <c r="AK119">
        <f>SUM(AK125:AK265)</f>
        <v>53</v>
      </c>
      <c r="DP119" s="110" t="str">
        <f>IF(DP124="","",DP124)</f>
        <v>ARE</v>
      </c>
      <c r="DQ119" s="110" t="str">
        <f t="shared" ref="DQ119:EP119" si="200">IF(DQ124="","",DQ124)</f>
        <v>BAG</v>
      </c>
      <c r="DR119" s="110" t="str">
        <f t="shared" si="200"/>
        <v>BEL</v>
      </c>
      <c r="DS119" s="110" t="str">
        <f t="shared" si="200"/>
        <v>CDG</v>
      </c>
      <c r="DT119" s="110" t="str">
        <f t="shared" si="200"/>
        <v>CAU</v>
      </c>
      <c r="DU119" s="110" t="str">
        <f t="shared" si="200"/>
        <v>CX.</v>
      </c>
      <c r="DV119" s="110" t="str">
        <f t="shared" si="200"/>
        <v>DEO</v>
      </c>
      <c r="DW119" s="110" t="str">
        <f t="shared" si="200"/>
        <v>EX.</v>
      </c>
      <c r="DX119" s="110" t="str">
        <f t="shared" si="200"/>
        <v>FB.</v>
      </c>
      <c r="DY119" s="110" t="str">
        <f t="shared" si="200"/>
        <v>FER</v>
      </c>
      <c r="DZ119" s="110" t="str">
        <f t="shared" si="200"/>
        <v>FON</v>
      </c>
      <c r="EA119" s="110" t="str">
        <f t="shared" si="200"/>
        <v>GAR</v>
      </c>
      <c r="EB119" s="110" t="str">
        <f t="shared" si="200"/>
        <v>HOT</v>
      </c>
      <c r="EC119" s="110" t="str">
        <f t="shared" si="200"/>
        <v>NAV</v>
      </c>
      <c r="ED119" s="110"/>
      <c r="EE119" s="110" t="str">
        <f t="shared" si="200"/>
        <v>OZE</v>
      </c>
      <c r="EF119" s="110" t="str">
        <f t="shared" si="200"/>
        <v>PA.</v>
      </c>
      <c r="EG119" s="110" t="str">
        <f t="shared" si="200"/>
        <v>PJ.</v>
      </c>
      <c r="EH119" s="110" t="str">
        <f t="shared" si="200"/>
        <v>PRG</v>
      </c>
      <c r="EI119" s="110" t="str">
        <f t="shared" si="200"/>
        <v>ROD</v>
      </c>
      <c r="EJ119" s="110" t="str">
        <f t="shared" si="200"/>
        <v>SER</v>
      </c>
      <c r="EK119" s="110" t="str">
        <f t="shared" si="200"/>
        <v>SH.</v>
      </c>
      <c r="EL119" s="110" t="str">
        <f t="shared" si="200"/>
        <v>SMC</v>
      </c>
      <c r="EM119" s="110" t="str">
        <f t="shared" si="200"/>
        <v>SMN</v>
      </c>
      <c r="EN119" s="110" t="str">
        <f t="shared" si="200"/>
        <v>SO.</v>
      </c>
      <c r="EO119" s="110" t="str">
        <f t="shared" si="200"/>
        <v>TLA</v>
      </c>
      <c r="EP119" s="110" t="str">
        <f t="shared" si="200"/>
        <v>VH.</v>
      </c>
    </row>
    <row r="120" spans="2:158" x14ac:dyDescent="0.2">
      <c r="AF120" s="95">
        <v>52</v>
      </c>
      <c r="BS120" s="95">
        <v>52</v>
      </c>
      <c r="BU120" s="95">
        <v>52</v>
      </c>
      <c r="DO120" s="1">
        <f>SUM(DP120:EP120)</f>
        <v>7</v>
      </c>
      <c r="DP120" s="1">
        <f>IF(DP123&gt;0,1,0)</f>
        <v>0</v>
      </c>
      <c r="DQ120" s="1">
        <f t="shared" ref="DQ120:EP120" si="201">IF(DQ123&gt;0,1,0)</f>
        <v>0</v>
      </c>
      <c r="DR120" s="1">
        <f t="shared" si="201"/>
        <v>1</v>
      </c>
      <c r="DS120" s="1">
        <f t="shared" si="201"/>
        <v>0</v>
      </c>
      <c r="DT120" s="1">
        <f t="shared" si="201"/>
        <v>1</v>
      </c>
      <c r="DU120" s="1">
        <f t="shared" si="201"/>
        <v>0</v>
      </c>
      <c r="DV120" s="1">
        <f t="shared" si="201"/>
        <v>0</v>
      </c>
      <c r="DW120" s="1">
        <f t="shared" si="201"/>
        <v>0</v>
      </c>
      <c r="DX120" s="1">
        <f t="shared" si="201"/>
        <v>0</v>
      </c>
      <c r="DY120" s="1">
        <f t="shared" si="201"/>
        <v>1</v>
      </c>
      <c r="DZ120" s="1">
        <f t="shared" si="201"/>
        <v>0</v>
      </c>
      <c r="EA120" s="1">
        <f t="shared" si="201"/>
        <v>0</v>
      </c>
      <c r="EB120" s="1">
        <f t="shared" si="201"/>
        <v>1</v>
      </c>
      <c r="EC120" s="1">
        <f t="shared" si="201"/>
        <v>0</v>
      </c>
      <c r="ED120" s="1"/>
      <c r="EE120" s="1">
        <f t="shared" si="201"/>
        <v>0</v>
      </c>
      <c r="EF120" s="1">
        <f t="shared" si="201"/>
        <v>0</v>
      </c>
      <c r="EG120" s="1">
        <f t="shared" si="201"/>
        <v>0</v>
      </c>
      <c r="EH120" s="1">
        <f t="shared" si="201"/>
        <v>1</v>
      </c>
      <c r="EI120" s="1">
        <f t="shared" si="201"/>
        <v>0</v>
      </c>
      <c r="EJ120" s="1">
        <f t="shared" si="201"/>
        <v>0</v>
      </c>
      <c r="EK120" s="1">
        <f t="shared" si="201"/>
        <v>1</v>
      </c>
      <c r="EL120" s="1">
        <f t="shared" si="201"/>
        <v>0</v>
      </c>
      <c r="EM120" s="1">
        <f t="shared" si="201"/>
        <v>0</v>
      </c>
      <c r="EN120" s="1">
        <f t="shared" si="201"/>
        <v>1</v>
      </c>
      <c r="EO120" s="1">
        <f t="shared" si="201"/>
        <v>0</v>
      </c>
      <c r="EP120" s="1">
        <f t="shared" si="201"/>
        <v>0</v>
      </c>
    </row>
    <row r="121" spans="2:158" x14ac:dyDescent="0.2">
      <c r="DP121" s="1">
        <v>1</v>
      </c>
      <c r="DQ121" s="1">
        <v>2</v>
      </c>
      <c r="DR121" s="1">
        <v>3</v>
      </c>
      <c r="DS121" s="1">
        <v>4</v>
      </c>
      <c r="DT121" s="1">
        <v>5</v>
      </c>
      <c r="DU121" s="1">
        <v>6</v>
      </c>
      <c r="DV121" s="1">
        <v>7</v>
      </c>
      <c r="DW121" s="1">
        <v>8</v>
      </c>
      <c r="DX121" s="1">
        <v>9</v>
      </c>
      <c r="DY121" s="1">
        <v>10</v>
      </c>
      <c r="DZ121" s="1">
        <v>11</v>
      </c>
      <c r="EA121" s="1">
        <v>12</v>
      </c>
      <c r="EB121" s="1">
        <v>13</v>
      </c>
      <c r="EC121" s="1">
        <v>14</v>
      </c>
      <c r="ED121" s="1"/>
      <c r="EE121" s="1">
        <v>15</v>
      </c>
      <c r="EF121" s="1">
        <v>16</v>
      </c>
      <c r="EG121" s="1">
        <v>17</v>
      </c>
      <c r="EH121" s="1">
        <v>18</v>
      </c>
      <c r="EI121" s="1">
        <v>19</v>
      </c>
      <c r="EJ121" s="1">
        <v>20</v>
      </c>
      <c r="EK121" s="1">
        <v>21</v>
      </c>
      <c r="EL121" s="1">
        <v>22</v>
      </c>
      <c r="EM121" s="1">
        <v>23</v>
      </c>
      <c r="EN121" s="1">
        <v>24</v>
      </c>
      <c r="EO121" s="1">
        <v>25</v>
      </c>
      <c r="EP121" s="1">
        <v>26</v>
      </c>
    </row>
    <row r="122" spans="2:158" x14ac:dyDescent="0.2">
      <c r="DP122" s="110">
        <f>SUM(DP123:EP123)</f>
        <v>53</v>
      </c>
    </row>
    <row r="123" spans="2:158" x14ac:dyDescent="0.2">
      <c r="D123" s="1">
        <f>SUM(D125:D292)</f>
        <v>53</v>
      </c>
      <c r="P123">
        <v>1</v>
      </c>
      <c r="T123">
        <v>2</v>
      </c>
      <c r="U123">
        <v>3</v>
      </c>
      <c r="Y123">
        <v>4</v>
      </c>
      <c r="Z123">
        <v>5</v>
      </c>
      <c r="AD123">
        <v>6</v>
      </c>
      <c r="AE123">
        <v>7</v>
      </c>
      <c r="AK123">
        <v>1</v>
      </c>
      <c r="AL123">
        <v>2</v>
      </c>
      <c r="AM123">
        <v>3</v>
      </c>
      <c r="AN123">
        <v>4</v>
      </c>
      <c r="AO123">
        <v>5</v>
      </c>
      <c r="AP123">
        <v>6</v>
      </c>
      <c r="AQ123">
        <v>7</v>
      </c>
      <c r="DP123" s="77">
        <f t="shared" ref="DP123:DU123" si="202">SUM(DP125:DP294)</f>
        <v>0</v>
      </c>
      <c r="DQ123" s="77">
        <f t="shared" si="202"/>
        <v>0</v>
      </c>
      <c r="DR123" s="77">
        <f t="shared" si="202"/>
        <v>6</v>
      </c>
      <c r="DS123" s="77">
        <f t="shared" si="202"/>
        <v>0</v>
      </c>
      <c r="DT123" s="77">
        <f t="shared" si="202"/>
        <v>6</v>
      </c>
      <c r="DU123" s="77">
        <f t="shared" si="202"/>
        <v>0</v>
      </c>
      <c r="DV123" s="77">
        <f t="shared" ref="DV123:EP123" si="203">SUM(DV125:DV294)</f>
        <v>0</v>
      </c>
      <c r="DW123" s="77">
        <f t="shared" si="203"/>
        <v>0</v>
      </c>
      <c r="DX123" s="77">
        <f t="shared" si="203"/>
        <v>0</v>
      </c>
      <c r="DY123" s="77">
        <f t="shared" si="203"/>
        <v>13</v>
      </c>
      <c r="DZ123" s="77">
        <f t="shared" si="203"/>
        <v>0</v>
      </c>
      <c r="EA123" s="77">
        <f t="shared" si="203"/>
        <v>0</v>
      </c>
      <c r="EB123" s="77">
        <f t="shared" si="203"/>
        <v>3</v>
      </c>
      <c r="EC123" s="77">
        <f t="shared" si="203"/>
        <v>0</v>
      </c>
      <c r="ED123" s="77"/>
      <c r="EE123" s="77">
        <f t="shared" si="203"/>
        <v>0</v>
      </c>
      <c r="EF123" s="77">
        <f t="shared" si="203"/>
        <v>0</v>
      </c>
      <c r="EG123" s="77">
        <f t="shared" si="203"/>
        <v>0</v>
      </c>
      <c r="EH123" s="77">
        <f t="shared" si="203"/>
        <v>9</v>
      </c>
      <c r="EI123" s="77">
        <f t="shared" si="203"/>
        <v>0</v>
      </c>
      <c r="EJ123" s="77">
        <f t="shared" si="203"/>
        <v>0</v>
      </c>
      <c r="EK123" s="77">
        <f t="shared" si="203"/>
        <v>11</v>
      </c>
      <c r="EL123" s="77">
        <f t="shared" si="203"/>
        <v>0</v>
      </c>
      <c r="EM123" s="77">
        <f t="shared" si="203"/>
        <v>0</v>
      </c>
      <c r="EN123" s="77">
        <f t="shared" si="203"/>
        <v>5</v>
      </c>
      <c r="EO123" s="77">
        <f t="shared" si="203"/>
        <v>0</v>
      </c>
      <c r="EP123" s="77">
        <f t="shared" si="203"/>
        <v>0</v>
      </c>
    </row>
    <row r="124" spans="2:158" ht="13.5" thickBot="1" x14ac:dyDescent="0.25">
      <c r="DP124" s="110" t="s">
        <v>90</v>
      </c>
      <c r="DQ124" s="110" t="s">
        <v>91</v>
      </c>
      <c r="DR124" s="110" t="s">
        <v>89</v>
      </c>
      <c r="DS124" s="110" t="s">
        <v>129</v>
      </c>
      <c r="DT124" s="110" t="s">
        <v>85</v>
      </c>
      <c r="DU124" s="110" t="s">
        <v>81</v>
      </c>
      <c r="DV124" s="110" t="s">
        <v>116</v>
      </c>
      <c r="DW124" s="110" t="s">
        <v>83</v>
      </c>
      <c r="DX124" s="110" t="s">
        <v>87</v>
      </c>
      <c r="DY124" s="110" t="s">
        <v>88</v>
      </c>
      <c r="DZ124" s="110" t="s">
        <v>92</v>
      </c>
      <c r="EA124" s="110" t="s">
        <v>93</v>
      </c>
      <c r="EB124" s="110" t="s">
        <v>86</v>
      </c>
      <c r="EC124" s="110" t="s">
        <v>94</v>
      </c>
      <c r="ED124" s="110"/>
      <c r="EE124" s="110" t="s">
        <v>95</v>
      </c>
      <c r="EF124" s="110" t="s">
        <v>96</v>
      </c>
      <c r="EG124" s="110" t="s">
        <v>84</v>
      </c>
      <c r="EH124" s="110" t="s">
        <v>80</v>
      </c>
      <c r="EI124" s="110" t="s">
        <v>97</v>
      </c>
      <c r="EJ124" s="110" t="s">
        <v>98</v>
      </c>
      <c r="EK124" s="110" t="s">
        <v>82</v>
      </c>
      <c r="EL124" s="110" t="s">
        <v>99</v>
      </c>
      <c r="EM124" s="110" t="s">
        <v>100</v>
      </c>
      <c r="EN124" s="110" t="s">
        <v>101</v>
      </c>
      <c r="EO124" s="110" t="s">
        <v>102</v>
      </c>
      <c r="EP124" s="110" t="s">
        <v>79</v>
      </c>
    </row>
    <row r="125" spans="2:158" ht="13.5" thickTop="1" x14ac:dyDescent="0.2">
      <c r="B125" s="24">
        <v>1</v>
      </c>
      <c r="C125" s="25" t="str">
        <f t="shared" ref="C125:C160" si="204">IF(C63="","",C63)</f>
        <v>Cherimolier - BEL</v>
      </c>
      <c r="D125">
        <f t="shared" ref="D125:D156" si="205">IF(C125="",0,1)</f>
        <v>1</v>
      </c>
      <c r="H125">
        <f t="shared" ref="H125:H156" si="206">IF(C125="","",B125)</f>
        <v>1</v>
      </c>
      <c r="I125">
        <f t="shared" ref="I125:I156" si="207">IF(H125="","",RANK(H125,$H$125:$H$292,1))</f>
        <v>1</v>
      </c>
      <c r="J125" t="str">
        <f t="shared" ref="J125:J156" si="208">IF(I125="","",C125)</f>
        <v>Cherimolier - BEL</v>
      </c>
      <c r="P125">
        <v>1</v>
      </c>
      <c r="AA125" t="str">
        <f t="shared" ref="AA125:AA156" si="209">IF(P125&gt;$D$123,"",VLOOKUP(P125,$I$125:$P$292,2))</f>
        <v>Cherimolier - BEL</v>
      </c>
      <c r="AC125">
        <f t="shared" ref="AC125:AC156" si="210">IF(P125&gt;$D$123,"",VLOOKUP(P125,$I$125:$P$292,7))</f>
        <v>0</v>
      </c>
      <c r="AE125" t="str">
        <f>IF(AA125="","",LEFT(AA125,LEN(AA125)-5))</f>
        <v xml:space="preserve">Cherimolier </v>
      </c>
      <c r="AF125" s="5">
        <f>IF(Y64="","",Y64)</f>
        <v>1</v>
      </c>
      <c r="AG125" s="5"/>
      <c r="AH125" s="5" t="str">
        <f>IF(AA64="","",AA64)</f>
        <v>Cherimolier - BEL - 1</v>
      </c>
      <c r="AJ125">
        <f>IF(AF125="","",RANK(AF125,$AF$125:$AF$292,1))</f>
        <v>1</v>
      </c>
      <c r="AK125">
        <f>IF(AH125="",0,1)</f>
        <v>1</v>
      </c>
      <c r="AM125" t="str">
        <f t="shared" ref="AM125:AM188" si="211">IF(AH125="","",AH125)</f>
        <v>Cherimolier - BEL - 1</v>
      </c>
      <c r="AQ125">
        <f t="shared" ref="AQ125:AQ136" si="212">IF(AF125="","",AF125)</f>
        <v>1</v>
      </c>
      <c r="AR125" s="76"/>
      <c r="BM125" s="5">
        <v>1</v>
      </c>
      <c r="BN125" s="93" t="str">
        <f>IF(BS125="","",VLOOKUP(BR125,$BS$125:$BU$265,2,0))</f>
        <v>Cherimolier - BEL - 1</v>
      </c>
      <c r="BO125" s="89"/>
      <c r="BP125" s="90"/>
      <c r="BQ125" s="5">
        <f>IF(BU125="","",VLOOKUP(BR125,$BS$125:$BU$265,3,0))</f>
        <v>1</v>
      </c>
      <c r="BR125">
        <v>1</v>
      </c>
      <c r="BS125">
        <f t="shared" ref="BS125:BS156" si="213">IF(BV125="","",RANK(BV125,$BV$125:$BV$265,1))</f>
        <v>1</v>
      </c>
      <c r="BT125" t="str">
        <f t="shared" ref="BT125:BT136" si="214">AM125</f>
        <v>Cherimolier - BEL - 1</v>
      </c>
      <c r="BU125">
        <f t="shared" ref="BU125:BU156" si="215">IF(AF125="","",AF125)</f>
        <v>1</v>
      </c>
      <c r="BV125">
        <f t="shared" ref="BV125:BV156" si="216">IF(BU125="","",BU125+0.000005)</f>
        <v>1.000005</v>
      </c>
      <c r="BW125" s="1">
        <f>IF(BQ125="","",BQ125)</f>
        <v>1</v>
      </c>
      <c r="BX125" s="93" t="str">
        <f>IF(BS125="","",VLOOKUP(BR125,$BS$125:$BU$265,2,0))</f>
        <v>Cherimolier - BEL - 1</v>
      </c>
      <c r="CA125" t="str">
        <f t="shared" ref="CA125:CA156" si="217">RIGHT(BX125,8)</f>
        <v xml:space="preserve"> BEL - 1</v>
      </c>
      <c r="CH125">
        <v>1</v>
      </c>
      <c r="CI125" t="str">
        <f>IF(AA125="","",AA125)</f>
        <v>Cherimolier - BEL</v>
      </c>
      <c r="CK125" s="111" t="str">
        <f>IF($DP123&gt;0,$DP124,"")</f>
        <v/>
      </c>
      <c r="CL125" s="111" t="str">
        <f t="shared" ref="CL125:CL150" si="218">IF(CK125="","",CO125)</f>
        <v/>
      </c>
      <c r="CM125" s="111" t="str">
        <f t="shared" ref="CM125:CM150" si="219">IF(CL125="","",RANK(CL125,$CL$125:$CL$150,1))</f>
        <v/>
      </c>
      <c r="CN125" s="111" t="str">
        <f t="shared" ref="CN125:CN150" si="220">IF(CK125="","",CK125)</f>
        <v/>
      </c>
      <c r="CO125" s="111">
        <v>1</v>
      </c>
      <c r="CP125" s="111"/>
      <c r="CQ125" s="111"/>
      <c r="CR125" s="111"/>
      <c r="CS125" s="111"/>
      <c r="CT125" s="111"/>
      <c r="CU125" s="111"/>
      <c r="CV125" s="111"/>
      <c r="CW125" s="111"/>
      <c r="CX125" s="111"/>
      <c r="CY125" s="111"/>
      <c r="CZ125" s="111"/>
      <c r="DA125" s="111"/>
      <c r="DB125" s="111"/>
      <c r="DC125" s="111"/>
      <c r="DD125" s="111"/>
      <c r="DE125" s="111"/>
      <c r="DF125" s="111"/>
      <c r="DG125" s="111"/>
      <c r="DH125" s="111"/>
      <c r="DI125" s="111"/>
      <c r="DJ125" s="111"/>
      <c r="DK125" s="111"/>
      <c r="DL125" s="111"/>
      <c r="DM125" s="111"/>
      <c r="DN125" s="111"/>
      <c r="DO125" s="111" t="str">
        <f t="shared" ref="DO125:DO150" si="221">IF(CO125&gt;$DO$120,"",VLOOKUP(CO125,$CM$125:$CN$158,2))</f>
        <v>BEL</v>
      </c>
      <c r="DP125" s="110">
        <f>IF($CI125="","",IF(RIGHT($CI125,3)=DP$124,1,0))</f>
        <v>0</v>
      </c>
      <c r="DQ125" s="110">
        <f>IF($CI125="","",IF(RIGHT($CI125,3)=DQ$124,1,0))</f>
        <v>0</v>
      </c>
      <c r="DR125" s="110">
        <f t="shared" ref="DR125:DV136" si="222">IF($CI125="","",IF(RIGHT($CI125,3)=DR$124,1,0))</f>
        <v>1</v>
      </c>
      <c r="DS125" s="110">
        <f t="shared" si="222"/>
        <v>0</v>
      </c>
      <c r="DT125" s="110">
        <f t="shared" si="222"/>
        <v>0</v>
      </c>
      <c r="DU125" s="110">
        <f t="shared" si="222"/>
        <v>0</v>
      </c>
      <c r="DV125" s="110">
        <f t="shared" si="222"/>
        <v>0</v>
      </c>
      <c r="DW125" s="110">
        <f t="shared" ref="DW125:EG134" si="223">IF($CI125="","",IF(RIGHT($CI125,3)=DW$124,1,0))</f>
        <v>0</v>
      </c>
      <c r="DX125" s="110">
        <f t="shared" si="223"/>
        <v>0</v>
      </c>
      <c r="DY125" s="110">
        <f t="shared" si="223"/>
        <v>0</v>
      </c>
      <c r="DZ125" s="110">
        <f t="shared" si="223"/>
        <v>0</v>
      </c>
      <c r="EA125" s="110">
        <f t="shared" si="223"/>
        <v>0</v>
      </c>
      <c r="EB125" s="110">
        <f t="shared" si="223"/>
        <v>0</v>
      </c>
      <c r="EC125" s="110">
        <f t="shared" si="223"/>
        <v>0</v>
      </c>
      <c r="ED125" s="110"/>
      <c r="EE125" s="110">
        <f t="shared" si="223"/>
        <v>0</v>
      </c>
      <c r="EF125" s="110">
        <f t="shared" si="223"/>
        <v>0</v>
      </c>
      <c r="EG125" s="110">
        <f t="shared" si="223"/>
        <v>0</v>
      </c>
      <c r="EH125" s="110">
        <f t="shared" ref="EH125:EP134" si="224">IF($CI125="","",IF(RIGHT($CI125,3)=EH$124,1,0))</f>
        <v>0</v>
      </c>
      <c r="EI125" s="110">
        <f t="shared" si="224"/>
        <v>0</v>
      </c>
      <c r="EJ125" s="110">
        <f t="shared" si="224"/>
        <v>0</v>
      </c>
      <c r="EK125" s="110">
        <f t="shared" si="224"/>
        <v>0</v>
      </c>
      <c r="EL125" s="110">
        <f t="shared" si="224"/>
        <v>0</v>
      </c>
      <c r="EM125" s="110">
        <f t="shared" si="224"/>
        <v>0</v>
      </c>
      <c r="EN125" s="110">
        <f t="shared" si="224"/>
        <v>0</v>
      </c>
      <c r="EO125" s="110">
        <f t="shared" si="224"/>
        <v>0</v>
      </c>
      <c r="EP125" s="110">
        <f t="shared" si="224"/>
        <v>0</v>
      </c>
    </row>
    <row r="126" spans="2:158" x14ac:dyDescent="0.2">
      <c r="B126" s="26">
        <v>2</v>
      </c>
      <c r="C126" s="27" t="str">
        <f t="shared" si="204"/>
        <v>Raiponce - CAU</v>
      </c>
      <c r="D126">
        <f t="shared" si="205"/>
        <v>1</v>
      </c>
      <c r="H126">
        <f t="shared" si="206"/>
        <v>2</v>
      </c>
      <c r="I126">
        <f t="shared" si="207"/>
        <v>2</v>
      </c>
      <c r="J126" t="str">
        <f t="shared" si="208"/>
        <v>Raiponce - CAU</v>
      </c>
      <c r="P126">
        <v>2</v>
      </c>
      <c r="AA126" t="str">
        <f t="shared" si="209"/>
        <v>Raiponce - CAU</v>
      </c>
      <c r="AC126">
        <f t="shared" si="210"/>
        <v>0</v>
      </c>
      <c r="AE126" t="str">
        <f t="shared" ref="AE126:AE179" si="225">IF(AA126="","",LEFT(AA126,LEN(AA126)-5))</f>
        <v xml:space="preserve">Raiponce </v>
      </c>
      <c r="AF126" s="5">
        <f>IF(Y65="","",Y65)</f>
        <v>43</v>
      </c>
      <c r="AG126" s="5"/>
      <c r="AH126" s="5" t="str">
        <f>IF(AA65="","",AA65)</f>
        <v>Jonquille - FER - 1</v>
      </c>
      <c r="AJ126">
        <f t="shared" ref="AJ126:AJ189" si="226">IF(AF126="","",RANK(AF126,$AF$125:$AF$292,1))</f>
        <v>15</v>
      </c>
      <c r="AK126">
        <f t="shared" ref="AK126:AK189" si="227">IF(AH126="",0,1)</f>
        <v>1</v>
      </c>
      <c r="AM126" t="str">
        <f t="shared" si="211"/>
        <v>Jonquille - FER - 1</v>
      </c>
      <c r="AQ126">
        <f t="shared" si="212"/>
        <v>43</v>
      </c>
      <c r="BM126" s="5">
        <v>2</v>
      </c>
      <c r="BN126" s="93" t="str">
        <f>IF(BS126="","",VLOOKUP(BR126,$BS$125:$BU$265,2,0))</f>
        <v>Raiponce - CAU - 2</v>
      </c>
      <c r="BO126" s="89"/>
      <c r="BP126" s="90"/>
      <c r="BQ126" s="5">
        <f>IF(BU126="","",VLOOKUP(BR126,$BS$125:$BU$265,3,0))</f>
        <v>2</v>
      </c>
      <c r="BR126" s="76">
        <f>IF(BS126&lt;&gt;"",MAX($BR$125:BR125)+1,"" )</f>
        <v>2</v>
      </c>
      <c r="BS126">
        <f t="shared" si="213"/>
        <v>15</v>
      </c>
      <c r="BT126" t="str">
        <f t="shared" si="214"/>
        <v>Jonquille - FER - 1</v>
      </c>
      <c r="BU126">
        <f t="shared" si="215"/>
        <v>43</v>
      </c>
      <c r="BV126">
        <f t="shared" si="216"/>
        <v>43.000005000000002</v>
      </c>
      <c r="BW126" s="1">
        <f t="shared" ref="BW126:BW189" si="228">IF(BQ126="","",BQ126)</f>
        <v>2</v>
      </c>
      <c r="BX126" s="93" t="str">
        <f>IF(BS126="","",VLOOKUP(BR126,$BS$125:$BU$265,2,0))</f>
        <v>Raiponce - CAU - 2</v>
      </c>
      <c r="CA126" t="str">
        <f t="shared" si="217"/>
        <v xml:space="preserve"> CAU - 2</v>
      </c>
      <c r="CH126">
        <f>IF(CI126="","",CH125+1)</f>
        <v>2</v>
      </c>
      <c r="CI126" t="str">
        <f t="shared" ref="CI126:CI189" si="229">IF(AA126="","",AA126)</f>
        <v>Raiponce - CAU</v>
      </c>
      <c r="CK126" s="111" t="str">
        <f>IF(DQ123&gt;0,DQ124,"")</f>
        <v/>
      </c>
      <c r="CL126" s="111" t="str">
        <f t="shared" si="218"/>
        <v/>
      </c>
      <c r="CM126" s="111" t="str">
        <f t="shared" si="219"/>
        <v/>
      </c>
      <c r="CN126" s="111" t="str">
        <f t="shared" si="220"/>
        <v/>
      </c>
      <c r="CO126" s="111">
        <v>2</v>
      </c>
      <c r="CP126" s="111"/>
      <c r="CQ126" s="111"/>
      <c r="CR126" s="111"/>
      <c r="CS126" s="111"/>
      <c r="CT126" s="111"/>
      <c r="CU126" s="111"/>
      <c r="CV126" s="111"/>
      <c r="CW126" s="111"/>
      <c r="CX126" s="111"/>
      <c r="CY126" s="111"/>
      <c r="CZ126" s="111"/>
      <c r="DA126" s="111"/>
      <c r="DB126" s="111"/>
      <c r="DC126" s="111"/>
      <c r="DD126" s="111"/>
      <c r="DE126" s="111"/>
      <c r="DF126" s="111"/>
      <c r="DG126" s="111"/>
      <c r="DH126" s="111"/>
      <c r="DI126" s="111"/>
      <c r="DJ126" s="111"/>
      <c r="DK126" s="111"/>
      <c r="DL126" s="111"/>
      <c r="DM126" s="111"/>
      <c r="DN126" s="111"/>
      <c r="DO126" s="111" t="str">
        <f t="shared" si="221"/>
        <v>CAU</v>
      </c>
      <c r="DP126" s="110">
        <f t="shared" ref="DP126:DP189" si="230">IF(CI126="","",IF(RIGHT(CI126,3)=DP$124,1,0))</f>
        <v>0</v>
      </c>
      <c r="DQ126" s="110">
        <f t="shared" ref="DQ126:DV152" si="231">IF($CI126="","",IF(RIGHT($CI126,3)=DQ$124,1,0))</f>
        <v>0</v>
      </c>
      <c r="DR126" s="110">
        <f t="shared" si="222"/>
        <v>0</v>
      </c>
      <c r="DS126" s="110">
        <f t="shared" si="222"/>
        <v>0</v>
      </c>
      <c r="DT126" s="110">
        <f t="shared" si="222"/>
        <v>1</v>
      </c>
      <c r="DU126" s="110">
        <f t="shared" si="222"/>
        <v>0</v>
      </c>
      <c r="DV126" s="110">
        <f t="shared" si="222"/>
        <v>0</v>
      </c>
      <c r="DW126" s="110">
        <f t="shared" si="223"/>
        <v>0</v>
      </c>
      <c r="DX126" s="110">
        <f t="shared" si="223"/>
        <v>0</v>
      </c>
      <c r="DY126" s="110">
        <f t="shared" si="223"/>
        <v>0</v>
      </c>
      <c r="DZ126" s="110">
        <f t="shared" si="223"/>
        <v>0</v>
      </c>
      <c r="EA126" s="110">
        <f t="shared" si="223"/>
        <v>0</v>
      </c>
      <c r="EB126" s="110">
        <f t="shared" si="223"/>
        <v>0</v>
      </c>
      <c r="EC126" s="110">
        <f t="shared" si="223"/>
        <v>0</v>
      </c>
      <c r="ED126" s="110"/>
      <c r="EE126" s="110">
        <f t="shared" si="223"/>
        <v>0</v>
      </c>
      <c r="EF126" s="110">
        <f t="shared" si="223"/>
        <v>0</v>
      </c>
      <c r="EG126" s="110">
        <f t="shared" si="223"/>
        <v>0</v>
      </c>
      <c r="EH126" s="110">
        <f t="shared" si="224"/>
        <v>0</v>
      </c>
      <c r="EI126" s="110">
        <f t="shared" si="224"/>
        <v>0</v>
      </c>
      <c r="EJ126" s="110">
        <f t="shared" si="224"/>
        <v>0</v>
      </c>
      <c r="EK126" s="110">
        <f t="shared" si="224"/>
        <v>0</v>
      </c>
      <c r="EL126" s="110">
        <f t="shared" si="224"/>
        <v>0</v>
      </c>
      <c r="EM126" s="110">
        <f t="shared" si="224"/>
        <v>0</v>
      </c>
      <c r="EN126" s="110">
        <f t="shared" si="224"/>
        <v>0</v>
      </c>
      <c r="EO126" s="110">
        <f t="shared" si="224"/>
        <v>0</v>
      </c>
      <c r="EP126" s="110">
        <f t="shared" si="224"/>
        <v>0</v>
      </c>
    </row>
    <row r="127" spans="2:158" x14ac:dyDescent="0.2">
      <c r="B127" s="26">
        <v>3</v>
      </c>
      <c r="C127" s="27" t="str">
        <f t="shared" si="204"/>
        <v>Aucuba - PRG</v>
      </c>
      <c r="D127">
        <f t="shared" si="205"/>
        <v>1</v>
      </c>
      <c r="H127">
        <f t="shared" si="206"/>
        <v>3</v>
      </c>
      <c r="I127">
        <f t="shared" si="207"/>
        <v>3</v>
      </c>
      <c r="J127" t="str">
        <f t="shared" si="208"/>
        <v>Aucuba - PRG</v>
      </c>
      <c r="P127">
        <v>3</v>
      </c>
      <c r="AA127" t="str">
        <f t="shared" si="209"/>
        <v>Aucuba - PRG</v>
      </c>
      <c r="AC127">
        <f t="shared" si="210"/>
        <v>0</v>
      </c>
      <c r="AE127" t="str">
        <f t="shared" si="225"/>
        <v xml:space="preserve">Aucuba </v>
      </c>
      <c r="AF127" s="5">
        <f>IF(Y66="","",Y66)</f>
        <v>57</v>
      </c>
      <c r="AG127" s="5"/>
      <c r="AH127" s="5" t="str">
        <f>IF(AA66="","",AA66)</f>
        <v>Avocatier - SO. - 1</v>
      </c>
      <c r="AJ127">
        <f t="shared" si="226"/>
        <v>29</v>
      </c>
      <c r="AK127">
        <f t="shared" si="227"/>
        <v>1</v>
      </c>
      <c r="AM127" t="str">
        <f t="shared" si="211"/>
        <v>Avocatier - SO. - 1</v>
      </c>
      <c r="AQ127">
        <f t="shared" si="212"/>
        <v>57</v>
      </c>
      <c r="BM127" s="5">
        <v>3</v>
      </c>
      <c r="BN127" s="93" t="str">
        <f t="shared" ref="BN127:BN156" si="232">IF(BS127="","",VLOOKUP(BR127,$BS$125:$BU$265,2,0))</f>
        <v>Aucuba - PRG - 3</v>
      </c>
      <c r="BO127" s="89"/>
      <c r="BP127" s="90"/>
      <c r="BQ127" s="5">
        <f t="shared" ref="BQ127:BQ156" si="233">IF(BU127="","",VLOOKUP(BR127,$BS$125:$BU$265,3,0))</f>
        <v>3</v>
      </c>
      <c r="BR127" s="76">
        <f>IF(BS127&lt;&gt;"",MAX($BR$125:BR126)+1,"" )</f>
        <v>3</v>
      </c>
      <c r="BS127">
        <f t="shared" si="213"/>
        <v>29</v>
      </c>
      <c r="BT127" t="str">
        <f t="shared" si="214"/>
        <v>Avocatier - SO. - 1</v>
      </c>
      <c r="BU127">
        <f t="shared" si="215"/>
        <v>57</v>
      </c>
      <c r="BV127">
        <f t="shared" si="216"/>
        <v>57.000005000000002</v>
      </c>
      <c r="BW127" s="1">
        <f t="shared" si="228"/>
        <v>3</v>
      </c>
      <c r="BX127" s="93" t="str">
        <f t="shared" ref="BX127:BX189" si="234">IF(BS127="","",VLOOKUP(BR127,$BS$125:$BU$265,2,0))</f>
        <v>Aucuba - PRG - 3</v>
      </c>
      <c r="CA127" t="str">
        <f t="shared" si="217"/>
        <v xml:space="preserve"> PRG - 3</v>
      </c>
      <c r="CH127">
        <f t="shared" ref="CH127:CH190" si="235">IF(CI127="","",CH126+1)</f>
        <v>3</v>
      </c>
      <c r="CI127" t="str">
        <f t="shared" si="229"/>
        <v>Aucuba - PRG</v>
      </c>
      <c r="CK127" s="111" t="str">
        <f>IF(DR123&gt;0,DR124,"")</f>
        <v>BEL</v>
      </c>
      <c r="CL127" s="111">
        <f t="shared" si="218"/>
        <v>3</v>
      </c>
      <c r="CM127" s="111">
        <f t="shared" si="219"/>
        <v>1</v>
      </c>
      <c r="CN127" s="111" t="str">
        <f t="shared" si="220"/>
        <v>BEL</v>
      </c>
      <c r="CO127" s="111">
        <v>3</v>
      </c>
      <c r="CP127" s="111"/>
      <c r="CQ127" s="111"/>
      <c r="CR127" s="111"/>
      <c r="CS127" s="111"/>
      <c r="CT127" s="111"/>
      <c r="CU127" s="111"/>
      <c r="CV127" s="111"/>
      <c r="CW127" s="111"/>
      <c r="CX127" s="111"/>
      <c r="CY127" s="111"/>
      <c r="CZ127" s="111"/>
      <c r="DA127" s="111"/>
      <c r="DB127" s="111"/>
      <c r="DC127" s="111"/>
      <c r="DD127" s="111"/>
      <c r="DE127" s="111"/>
      <c r="DF127" s="111"/>
      <c r="DG127" s="111"/>
      <c r="DH127" s="111"/>
      <c r="DI127" s="111"/>
      <c r="DJ127" s="111"/>
      <c r="DK127" s="111"/>
      <c r="DL127" s="111"/>
      <c r="DM127" s="111"/>
      <c r="DN127" s="111"/>
      <c r="DO127" s="111" t="str">
        <f t="shared" si="221"/>
        <v>FER</v>
      </c>
      <c r="DP127" s="110">
        <f t="shared" si="230"/>
        <v>0</v>
      </c>
      <c r="DQ127" s="110">
        <f t="shared" si="231"/>
        <v>0</v>
      </c>
      <c r="DR127" s="110">
        <f t="shared" si="222"/>
        <v>0</v>
      </c>
      <c r="DS127" s="110">
        <f t="shared" si="222"/>
        <v>0</v>
      </c>
      <c r="DT127" s="110">
        <f t="shared" si="222"/>
        <v>0</v>
      </c>
      <c r="DU127" s="110">
        <f t="shared" si="222"/>
        <v>0</v>
      </c>
      <c r="DV127" s="110">
        <f t="shared" si="222"/>
        <v>0</v>
      </c>
      <c r="DW127" s="110">
        <f t="shared" si="223"/>
        <v>0</v>
      </c>
      <c r="DX127" s="110">
        <f t="shared" si="223"/>
        <v>0</v>
      </c>
      <c r="DY127" s="110">
        <f t="shared" si="223"/>
        <v>0</v>
      </c>
      <c r="DZ127" s="110">
        <f t="shared" si="223"/>
        <v>0</v>
      </c>
      <c r="EA127" s="110">
        <f t="shared" si="223"/>
        <v>0</v>
      </c>
      <c r="EB127" s="110">
        <f t="shared" si="223"/>
        <v>0</v>
      </c>
      <c r="EC127" s="110">
        <f t="shared" si="223"/>
        <v>0</v>
      </c>
      <c r="ED127" s="110"/>
      <c r="EE127" s="110">
        <f t="shared" si="223"/>
        <v>0</v>
      </c>
      <c r="EF127" s="110">
        <f t="shared" si="223"/>
        <v>0</v>
      </c>
      <c r="EG127" s="110">
        <f t="shared" si="223"/>
        <v>0</v>
      </c>
      <c r="EH127" s="110">
        <f t="shared" si="224"/>
        <v>1</v>
      </c>
      <c r="EI127" s="110">
        <f t="shared" si="224"/>
        <v>0</v>
      </c>
      <c r="EJ127" s="110">
        <f t="shared" si="224"/>
        <v>0</v>
      </c>
      <c r="EK127" s="110">
        <f t="shared" si="224"/>
        <v>0</v>
      </c>
      <c r="EL127" s="110">
        <f t="shared" si="224"/>
        <v>0</v>
      </c>
      <c r="EM127" s="110">
        <f t="shared" si="224"/>
        <v>0</v>
      </c>
      <c r="EN127" s="110">
        <f t="shared" si="224"/>
        <v>0</v>
      </c>
      <c r="EO127" s="110">
        <f t="shared" si="224"/>
        <v>0</v>
      </c>
      <c r="EP127" s="110">
        <f t="shared" si="224"/>
        <v>0</v>
      </c>
    </row>
    <row r="128" spans="2:158" x14ac:dyDescent="0.2">
      <c r="B128" s="26">
        <v>4</v>
      </c>
      <c r="C128" s="27" t="str">
        <f t="shared" si="204"/>
        <v>Véronique - PRG</v>
      </c>
      <c r="D128">
        <f t="shared" si="205"/>
        <v>1</v>
      </c>
      <c r="H128">
        <f t="shared" si="206"/>
        <v>4</v>
      </c>
      <c r="I128">
        <f t="shared" si="207"/>
        <v>4</v>
      </c>
      <c r="J128" t="str">
        <f t="shared" si="208"/>
        <v>Véronique - PRG</v>
      </c>
      <c r="P128">
        <v>4</v>
      </c>
      <c r="AA128" t="str">
        <f t="shared" si="209"/>
        <v>Véronique - PRG</v>
      </c>
      <c r="AC128">
        <f t="shared" si="210"/>
        <v>0</v>
      </c>
      <c r="AE128" t="str">
        <f t="shared" si="225"/>
        <v xml:space="preserve">Véronique </v>
      </c>
      <c r="AF128" s="5">
        <f>IF(Y67="","",Y67)</f>
        <v>86</v>
      </c>
      <c r="AG128" s="5"/>
      <c r="AH128" s="5" t="str">
        <f>IF(AA67="","",AA67)</f>
        <v>Escallonia rubra - HOT - 1</v>
      </c>
      <c r="AJ128">
        <f t="shared" si="226"/>
        <v>43</v>
      </c>
      <c r="AK128">
        <f t="shared" si="227"/>
        <v>1</v>
      </c>
      <c r="AM128" t="str">
        <f t="shared" si="211"/>
        <v>Escallonia rubra - HOT - 1</v>
      </c>
      <c r="AQ128">
        <f t="shared" si="212"/>
        <v>86</v>
      </c>
      <c r="BM128" s="5">
        <v>4</v>
      </c>
      <c r="BN128" s="93" t="str">
        <f t="shared" si="232"/>
        <v>Véronique - PRG - 4</v>
      </c>
      <c r="BO128" s="89"/>
      <c r="BP128" s="90"/>
      <c r="BQ128" s="5">
        <f t="shared" si="233"/>
        <v>4</v>
      </c>
      <c r="BR128" s="76">
        <f>IF(BS128&lt;&gt;"",MAX($BR$125:BR127)+1,"" )</f>
        <v>4</v>
      </c>
      <c r="BS128">
        <f t="shared" si="213"/>
        <v>43</v>
      </c>
      <c r="BT128" t="str">
        <f t="shared" si="214"/>
        <v>Escallonia rubra - HOT - 1</v>
      </c>
      <c r="BU128">
        <f t="shared" si="215"/>
        <v>86</v>
      </c>
      <c r="BV128">
        <f t="shared" si="216"/>
        <v>86.000005000000002</v>
      </c>
      <c r="BW128" s="1">
        <f t="shared" si="228"/>
        <v>4</v>
      </c>
      <c r="BX128" s="93" t="str">
        <f t="shared" si="234"/>
        <v>Véronique - PRG - 4</v>
      </c>
      <c r="CA128" t="str">
        <f t="shared" si="217"/>
        <v xml:space="preserve"> PRG - 4</v>
      </c>
      <c r="CH128">
        <f t="shared" si="235"/>
        <v>4</v>
      </c>
      <c r="CI128" t="str">
        <f t="shared" si="229"/>
        <v>Véronique - PRG</v>
      </c>
      <c r="CK128" s="111" t="str">
        <f>IF(DS123&gt;0,DS124,"")</f>
        <v/>
      </c>
      <c r="CL128" s="111" t="str">
        <f t="shared" si="218"/>
        <v/>
      </c>
      <c r="CM128" s="111" t="str">
        <f t="shared" si="219"/>
        <v/>
      </c>
      <c r="CN128" s="111" t="str">
        <f t="shared" si="220"/>
        <v/>
      </c>
      <c r="CO128" s="111">
        <v>4</v>
      </c>
      <c r="CP128" s="111"/>
      <c r="CQ128" s="111"/>
      <c r="CR128" s="111"/>
      <c r="CS128" s="111"/>
      <c r="CT128" s="111"/>
      <c r="CU128" s="111"/>
      <c r="CV128" s="111"/>
      <c r="CW128" s="111"/>
      <c r="CX128" s="111"/>
      <c r="CY128" s="111"/>
      <c r="CZ128" s="111"/>
      <c r="DA128" s="111"/>
      <c r="DB128" s="111"/>
      <c r="DC128" s="111"/>
      <c r="DD128" s="111"/>
      <c r="DE128" s="111"/>
      <c r="DF128" s="111"/>
      <c r="DG128" s="111"/>
      <c r="DH128" s="111"/>
      <c r="DI128" s="111"/>
      <c r="DJ128" s="111"/>
      <c r="DK128" s="111"/>
      <c r="DL128" s="111"/>
      <c r="DM128" s="111"/>
      <c r="DN128" s="111"/>
      <c r="DO128" s="111" t="str">
        <f t="shared" si="221"/>
        <v>HOT</v>
      </c>
      <c r="DP128" s="110">
        <f t="shared" si="230"/>
        <v>0</v>
      </c>
      <c r="DQ128" s="110">
        <f t="shared" si="231"/>
        <v>0</v>
      </c>
      <c r="DR128" s="110">
        <f t="shared" si="222"/>
        <v>0</v>
      </c>
      <c r="DS128" s="110">
        <f t="shared" si="222"/>
        <v>0</v>
      </c>
      <c r="DT128" s="110">
        <f t="shared" si="222"/>
        <v>0</v>
      </c>
      <c r="DU128" s="110">
        <f t="shared" si="222"/>
        <v>0</v>
      </c>
      <c r="DV128" s="110">
        <f t="shared" si="222"/>
        <v>0</v>
      </c>
      <c r="DW128" s="110">
        <f t="shared" si="223"/>
        <v>0</v>
      </c>
      <c r="DX128" s="110">
        <f t="shared" si="223"/>
        <v>0</v>
      </c>
      <c r="DY128" s="110">
        <f t="shared" si="223"/>
        <v>0</v>
      </c>
      <c r="DZ128" s="110">
        <f t="shared" si="223"/>
        <v>0</v>
      </c>
      <c r="EA128" s="110">
        <f t="shared" si="223"/>
        <v>0</v>
      </c>
      <c r="EB128" s="110">
        <f t="shared" si="223"/>
        <v>0</v>
      </c>
      <c r="EC128" s="110">
        <f t="shared" si="223"/>
        <v>0</v>
      </c>
      <c r="ED128" s="110"/>
      <c r="EE128" s="110">
        <f t="shared" si="223"/>
        <v>0</v>
      </c>
      <c r="EF128" s="110">
        <f t="shared" si="223"/>
        <v>0</v>
      </c>
      <c r="EG128" s="110">
        <f t="shared" si="223"/>
        <v>0</v>
      </c>
      <c r="EH128" s="110">
        <f t="shared" si="224"/>
        <v>1</v>
      </c>
      <c r="EI128" s="110">
        <f t="shared" si="224"/>
        <v>0</v>
      </c>
      <c r="EJ128" s="110">
        <f t="shared" si="224"/>
        <v>0</v>
      </c>
      <c r="EK128" s="110">
        <f t="shared" si="224"/>
        <v>0</v>
      </c>
      <c r="EL128" s="110">
        <f t="shared" si="224"/>
        <v>0</v>
      </c>
      <c r="EM128" s="110">
        <f t="shared" si="224"/>
        <v>0</v>
      </c>
      <c r="EN128" s="110">
        <f t="shared" si="224"/>
        <v>0</v>
      </c>
      <c r="EO128" s="110">
        <f t="shared" si="224"/>
        <v>0</v>
      </c>
      <c r="EP128" s="110">
        <f t="shared" si="224"/>
        <v>0</v>
      </c>
    </row>
    <row r="129" spans="2:146" x14ac:dyDescent="0.2">
      <c r="B129" s="26">
        <v>5</v>
      </c>
      <c r="C129" s="27" t="str">
        <f t="shared" si="204"/>
        <v>Citrangequat - SH.</v>
      </c>
      <c r="D129">
        <f t="shared" si="205"/>
        <v>1</v>
      </c>
      <c r="H129">
        <f t="shared" si="206"/>
        <v>5</v>
      </c>
      <c r="I129">
        <f t="shared" si="207"/>
        <v>5</v>
      </c>
      <c r="J129" t="str">
        <f t="shared" si="208"/>
        <v>Citrangequat - SH.</v>
      </c>
      <c r="P129">
        <v>5</v>
      </c>
      <c r="AA129" t="str">
        <f t="shared" si="209"/>
        <v>Citrangequat - SH.</v>
      </c>
      <c r="AC129">
        <f t="shared" si="210"/>
        <v>0</v>
      </c>
      <c r="AE129" t="str">
        <f t="shared" si="225"/>
        <v xml:space="preserve">Citrangequat </v>
      </c>
      <c r="AF129" s="5">
        <f>IF(AF64="","",AF64)</f>
        <v>2</v>
      </c>
      <c r="AG129" s="5"/>
      <c r="AH129" s="5" t="str">
        <f>IF(AH64="","",AH64)</f>
        <v>Raiponce - CAU - 2</v>
      </c>
      <c r="AJ129">
        <f t="shared" si="226"/>
        <v>2</v>
      </c>
      <c r="AK129">
        <f t="shared" si="227"/>
        <v>1</v>
      </c>
      <c r="AM129" t="str">
        <f t="shared" si="211"/>
        <v>Raiponce - CAU - 2</v>
      </c>
      <c r="AQ129">
        <f t="shared" si="212"/>
        <v>2</v>
      </c>
      <c r="BM129" s="5">
        <v>5</v>
      </c>
      <c r="BN129" s="93" t="str">
        <f t="shared" si="232"/>
        <v>Citrangequat - SH. - 5</v>
      </c>
      <c r="BO129" s="89"/>
      <c r="BP129" s="90"/>
      <c r="BQ129" s="5">
        <f t="shared" si="233"/>
        <v>5</v>
      </c>
      <c r="BR129" s="76">
        <f>IF(BS129&lt;&gt;"",MAX($BR$125:BR128)+1,"" )</f>
        <v>5</v>
      </c>
      <c r="BS129">
        <f t="shared" si="213"/>
        <v>2</v>
      </c>
      <c r="BT129" t="str">
        <f t="shared" si="214"/>
        <v>Raiponce - CAU - 2</v>
      </c>
      <c r="BU129">
        <f t="shared" si="215"/>
        <v>2</v>
      </c>
      <c r="BV129">
        <f t="shared" si="216"/>
        <v>2.0000049999999998</v>
      </c>
      <c r="BW129" s="1">
        <f t="shared" si="228"/>
        <v>5</v>
      </c>
      <c r="BX129" s="93" t="str">
        <f t="shared" si="234"/>
        <v>Citrangequat - SH. - 5</v>
      </c>
      <c r="CA129" t="str">
        <f t="shared" si="217"/>
        <v xml:space="preserve"> SH. - 5</v>
      </c>
      <c r="CH129">
        <f t="shared" si="235"/>
        <v>5</v>
      </c>
      <c r="CI129" t="str">
        <f t="shared" si="229"/>
        <v>Citrangequat - SH.</v>
      </c>
      <c r="CK129" s="111" t="str">
        <f>IF(DT123&gt;0,DT124,"")</f>
        <v>CAU</v>
      </c>
      <c r="CL129" s="111">
        <f t="shared" si="218"/>
        <v>5</v>
      </c>
      <c r="CM129" s="111">
        <f t="shared" si="219"/>
        <v>2</v>
      </c>
      <c r="CN129" s="111" t="str">
        <f t="shared" si="220"/>
        <v>CAU</v>
      </c>
      <c r="CO129" s="111">
        <v>5</v>
      </c>
      <c r="CP129" s="111"/>
      <c r="CQ129" s="111"/>
      <c r="CR129" s="111"/>
      <c r="CS129" s="111"/>
      <c r="CT129" s="111"/>
      <c r="CU129" s="111"/>
      <c r="CV129" s="111"/>
      <c r="CW129" s="111"/>
      <c r="CX129" s="111"/>
      <c r="CY129" s="111"/>
      <c r="CZ129" s="111"/>
      <c r="DA129" s="111"/>
      <c r="DB129" s="111"/>
      <c r="DC129" s="111"/>
      <c r="DD129" s="111"/>
      <c r="DE129" s="111"/>
      <c r="DF129" s="111"/>
      <c r="DG129" s="111"/>
      <c r="DH129" s="111"/>
      <c r="DI129" s="111"/>
      <c r="DJ129" s="111"/>
      <c r="DK129" s="111"/>
      <c r="DL129" s="111"/>
      <c r="DM129" s="111"/>
      <c r="DN129" s="111"/>
      <c r="DO129" s="111" t="str">
        <f t="shared" si="221"/>
        <v>PRG</v>
      </c>
      <c r="DP129" s="110">
        <f t="shared" si="230"/>
        <v>0</v>
      </c>
      <c r="DQ129" s="110">
        <f t="shared" si="231"/>
        <v>0</v>
      </c>
      <c r="DR129" s="110">
        <f t="shared" si="222"/>
        <v>0</v>
      </c>
      <c r="DS129" s="110">
        <f t="shared" si="222"/>
        <v>0</v>
      </c>
      <c r="DT129" s="110">
        <f t="shared" si="222"/>
        <v>0</v>
      </c>
      <c r="DU129" s="110">
        <f t="shared" si="222"/>
        <v>0</v>
      </c>
      <c r="DV129" s="110">
        <f t="shared" si="222"/>
        <v>0</v>
      </c>
      <c r="DW129" s="110">
        <f t="shared" si="223"/>
        <v>0</v>
      </c>
      <c r="DX129" s="110">
        <f t="shared" si="223"/>
        <v>0</v>
      </c>
      <c r="DY129" s="110">
        <f t="shared" si="223"/>
        <v>0</v>
      </c>
      <c r="DZ129" s="110">
        <f t="shared" si="223"/>
        <v>0</v>
      </c>
      <c r="EA129" s="110">
        <f t="shared" si="223"/>
        <v>0</v>
      </c>
      <c r="EB129" s="110">
        <f t="shared" si="223"/>
        <v>0</v>
      </c>
      <c r="EC129" s="110">
        <f t="shared" si="223"/>
        <v>0</v>
      </c>
      <c r="ED129" s="110"/>
      <c r="EE129" s="110">
        <f t="shared" si="223"/>
        <v>0</v>
      </c>
      <c r="EF129" s="110">
        <f t="shared" si="223"/>
        <v>0</v>
      </c>
      <c r="EG129" s="110">
        <f t="shared" si="223"/>
        <v>0</v>
      </c>
      <c r="EH129" s="110">
        <f t="shared" si="224"/>
        <v>0</v>
      </c>
      <c r="EI129" s="110">
        <f t="shared" si="224"/>
        <v>0</v>
      </c>
      <c r="EJ129" s="110">
        <f t="shared" si="224"/>
        <v>0</v>
      </c>
      <c r="EK129" s="110">
        <f t="shared" si="224"/>
        <v>1</v>
      </c>
      <c r="EL129" s="110">
        <f t="shared" si="224"/>
        <v>0</v>
      </c>
      <c r="EM129" s="110">
        <f t="shared" si="224"/>
        <v>0</v>
      </c>
      <c r="EN129" s="110">
        <f t="shared" si="224"/>
        <v>0</v>
      </c>
      <c r="EO129" s="110">
        <f t="shared" si="224"/>
        <v>0</v>
      </c>
      <c r="EP129" s="110">
        <f t="shared" si="224"/>
        <v>0</v>
      </c>
    </row>
    <row r="130" spans="2:146" x14ac:dyDescent="0.2">
      <c r="B130" s="26">
        <v>6</v>
      </c>
      <c r="C130" s="27" t="str">
        <f t="shared" si="204"/>
        <v>Forsythia - SH.</v>
      </c>
      <c r="D130">
        <f t="shared" si="205"/>
        <v>1</v>
      </c>
      <c r="H130">
        <f t="shared" si="206"/>
        <v>6</v>
      </c>
      <c r="I130">
        <f t="shared" si="207"/>
        <v>6</v>
      </c>
      <c r="J130" t="str">
        <f t="shared" si="208"/>
        <v>Forsythia - SH.</v>
      </c>
      <c r="P130">
        <v>6</v>
      </c>
      <c r="AA130" t="str">
        <f t="shared" si="209"/>
        <v>Forsythia - SH.</v>
      </c>
      <c r="AC130">
        <f t="shared" si="210"/>
        <v>0</v>
      </c>
      <c r="AE130" t="str">
        <f t="shared" si="225"/>
        <v xml:space="preserve">Forsythia </v>
      </c>
      <c r="AF130" s="5">
        <f>IF(AF65="","",AF65)</f>
        <v>44</v>
      </c>
      <c r="AG130" s="5"/>
      <c r="AH130" s="5" t="str">
        <f>IF(AH65="","",AH65)</f>
        <v>Origan - FER - 2</v>
      </c>
      <c r="AJ130">
        <f t="shared" si="226"/>
        <v>16</v>
      </c>
      <c r="AK130">
        <f t="shared" si="227"/>
        <v>1</v>
      </c>
      <c r="AM130" t="str">
        <f t="shared" si="211"/>
        <v>Origan - FER - 2</v>
      </c>
      <c r="AQ130">
        <f t="shared" si="212"/>
        <v>44</v>
      </c>
      <c r="BM130" s="5">
        <v>6</v>
      </c>
      <c r="BN130" s="93" t="str">
        <f t="shared" si="232"/>
        <v>Forsythia - SH. - 6</v>
      </c>
      <c r="BO130" s="89"/>
      <c r="BP130" s="90"/>
      <c r="BQ130" s="5">
        <f t="shared" si="233"/>
        <v>6</v>
      </c>
      <c r="BR130" s="76">
        <f>IF(BS130&lt;&gt;"",MAX($BR$125:BR129)+1,"" )</f>
        <v>6</v>
      </c>
      <c r="BS130">
        <f t="shared" si="213"/>
        <v>16</v>
      </c>
      <c r="BT130" t="str">
        <f t="shared" si="214"/>
        <v>Origan - FER - 2</v>
      </c>
      <c r="BU130">
        <f t="shared" si="215"/>
        <v>44</v>
      </c>
      <c r="BV130">
        <f t="shared" si="216"/>
        <v>44.000005000000002</v>
      </c>
      <c r="BW130" s="1">
        <f t="shared" si="228"/>
        <v>6</v>
      </c>
      <c r="BX130" s="93" t="str">
        <f t="shared" si="234"/>
        <v>Forsythia - SH. - 6</v>
      </c>
      <c r="CA130" t="str">
        <f t="shared" si="217"/>
        <v xml:space="preserve"> SH. - 6</v>
      </c>
      <c r="CH130">
        <f t="shared" si="235"/>
        <v>6</v>
      </c>
      <c r="CI130" t="str">
        <f t="shared" si="229"/>
        <v>Forsythia - SH.</v>
      </c>
      <c r="CK130" s="111" t="str">
        <f>IF(DU123&gt;0,DU124,"")</f>
        <v/>
      </c>
      <c r="CL130" s="111" t="str">
        <f t="shared" si="218"/>
        <v/>
      </c>
      <c r="CM130" s="111" t="str">
        <f t="shared" si="219"/>
        <v/>
      </c>
      <c r="CN130" s="111" t="str">
        <f t="shared" si="220"/>
        <v/>
      </c>
      <c r="CO130" s="111">
        <v>6</v>
      </c>
      <c r="CP130" s="111"/>
      <c r="CQ130" s="111"/>
      <c r="CR130" s="111"/>
      <c r="CS130" s="111"/>
      <c r="CT130" s="111"/>
      <c r="CU130" s="111"/>
      <c r="CV130" s="111"/>
      <c r="CW130" s="111"/>
      <c r="CX130" s="111"/>
      <c r="CY130" s="111"/>
      <c r="CZ130" s="111"/>
      <c r="DA130" s="111"/>
      <c r="DB130" s="111"/>
      <c r="DC130" s="111"/>
      <c r="DD130" s="111"/>
      <c r="DE130" s="111"/>
      <c r="DF130" s="111"/>
      <c r="DG130" s="111"/>
      <c r="DH130" s="111"/>
      <c r="DI130" s="111"/>
      <c r="DJ130" s="111"/>
      <c r="DK130" s="111"/>
      <c r="DL130" s="111"/>
      <c r="DM130" s="111"/>
      <c r="DN130" s="111"/>
      <c r="DO130" s="111" t="str">
        <f t="shared" si="221"/>
        <v>SH.</v>
      </c>
      <c r="DP130" s="110">
        <f t="shared" si="230"/>
        <v>0</v>
      </c>
      <c r="DQ130" s="110">
        <f t="shared" si="231"/>
        <v>0</v>
      </c>
      <c r="DR130" s="110">
        <f t="shared" si="222"/>
        <v>0</v>
      </c>
      <c r="DS130" s="110">
        <f t="shared" si="222"/>
        <v>0</v>
      </c>
      <c r="DT130" s="110">
        <f t="shared" si="222"/>
        <v>0</v>
      </c>
      <c r="DU130" s="110">
        <f t="shared" si="222"/>
        <v>0</v>
      </c>
      <c r="DV130" s="110">
        <f t="shared" si="222"/>
        <v>0</v>
      </c>
      <c r="DW130" s="110">
        <f t="shared" si="223"/>
        <v>0</v>
      </c>
      <c r="DX130" s="110">
        <f t="shared" si="223"/>
        <v>0</v>
      </c>
      <c r="DY130" s="110">
        <f t="shared" si="223"/>
        <v>0</v>
      </c>
      <c r="DZ130" s="110">
        <f t="shared" si="223"/>
        <v>0</v>
      </c>
      <c r="EA130" s="110">
        <f t="shared" si="223"/>
        <v>0</v>
      </c>
      <c r="EB130" s="110">
        <f t="shared" si="223"/>
        <v>0</v>
      </c>
      <c r="EC130" s="110">
        <f t="shared" si="223"/>
        <v>0</v>
      </c>
      <c r="ED130" s="110"/>
      <c r="EE130" s="110">
        <f t="shared" si="223"/>
        <v>0</v>
      </c>
      <c r="EF130" s="110">
        <f t="shared" si="223"/>
        <v>0</v>
      </c>
      <c r="EG130" s="110">
        <f t="shared" si="223"/>
        <v>0</v>
      </c>
      <c r="EH130" s="110">
        <f t="shared" si="224"/>
        <v>0</v>
      </c>
      <c r="EI130" s="110">
        <f t="shared" si="224"/>
        <v>0</v>
      </c>
      <c r="EJ130" s="110">
        <f t="shared" si="224"/>
        <v>0</v>
      </c>
      <c r="EK130" s="110">
        <f t="shared" si="224"/>
        <v>1</v>
      </c>
      <c r="EL130" s="110">
        <f t="shared" si="224"/>
        <v>0</v>
      </c>
      <c r="EM130" s="110">
        <f t="shared" si="224"/>
        <v>0</v>
      </c>
      <c r="EN130" s="110">
        <f t="shared" si="224"/>
        <v>0</v>
      </c>
      <c r="EO130" s="110">
        <f t="shared" si="224"/>
        <v>0</v>
      </c>
      <c r="EP130" s="110">
        <f t="shared" si="224"/>
        <v>0</v>
      </c>
    </row>
    <row r="131" spans="2:146" x14ac:dyDescent="0.2">
      <c r="B131" s="26">
        <v>7</v>
      </c>
      <c r="C131" s="27" t="str">
        <f t="shared" si="204"/>
        <v>Agave - SO.</v>
      </c>
      <c r="D131">
        <f t="shared" si="205"/>
        <v>1</v>
      </c>
      <c r="H131">
        <f t="shared" si="206"/>
        <v>7</v>
      </c>
      <c r="I131">
        <f t="shared" si="207"/>
        <v>7</v>
      </c>
      <c r="J131" t="str">
        <f t="shared" si="208"/>
        <v>Agave - SO.</v>
      </c>
      <c r="P131">
        <v>7</v>
      </c>
      <c r="AA131" t="str">
        <f t="shared" si="209"/>
        <v>Agave - SO.</v>
      </c>
      <c r="AC131">
        <f t="shared" si="210"/>
        <v>0</v>
      </c>
      <c r="AE131" t="str">
        <f t="shared" si="225"/>
        <v xml:space="preserve">Agave </v>
      </c>
      <c r="AF131" s="5">
        <f>IF(AF66="","",AF66)</f>
        <v>73</v>
      </c>
      <c r="AG131" s="5"/>
      <c r="AH131" s="5" t="str">
        <f>IF(AH66="","",AH66)</f>
        <v>Aporocactus - BEL - 2</v>
      </c>
      <c r="AJ131">
        <f t="shared" si="226"/>
        <v>30</v>
      </c>
      <c r="AK131">
        <f t="shared" si="227"/>
        <v>1</v>
      </c>
      <c r="AM131" t="str">
        <f t="shared" si="211"/>
        <v>Aporocactus - BEL - 2</v>
      </c>
      <c r="AQ131">
        <f t="shared" si="212"/>
        <v>73</v>
      </c>
      <c r="BM131" s="5">
        <v>7</v>
      </c>
      <c r="BN131" s="93" t="str">
        <f t="shared" si="232"/>
        <v>Agave - SO. - 7</v>
      </c>
      <c r="BO131" s="89"/>
      <c r="BP131" s="90"/>
      <c r="BQ131" s="5">
        <f t="shared" si="233"/>
        <v>7</v>
      </c>
      <c r="BR131" s="76">
        <f>IF(BS131&lt;&gt;"",MAX($BR$125:BR130)+1,"" )</f>
        <v>7</v>
      </c>
      <c r="BS131">
        <f t="shared" si="213"/>
        <v>30</v>
      </c>
      <c r="BT131" t="str">
        <f t="shared" si="214"/>
        <v>Aporocactus - BEL - 2</v>
      </c>
      <c r="BU131">
        <f t="shared" si="215"/>
        <v>73</v>
      </c>
      <c r="BV131">
        <f t="shared" si="216"/>
        <v>73.000005000000002</v>
      </c>
      <c r="BW131" s="1">
        <f t="shared" si="228"/>
        <v>7</v>
      </c>
      <c r="BX131" s="93" t="str">
        <f t="shared" si="234"/>
        <v>Agave - SO. - 7</v>
      </c>
      <c r="CA131" t="str">
        <f t="shared" si="217"/>
        <v xml:space="preserve"> SO. - 7</v>
      </c>
      <c r="CH131">
        <f t="shared" si="235"/>
        <v>7</v>
      </c>
      <c r="CI131" t="str">
        <f t="shared" si="229"/>
        <v>Agave - SO.</v>
      </c>
      <c r="CK131" s="111" t="str">
        <f>IF(DV123&gt;0,DV124,"")</f>
        <v/>
      </c>
      <c r="CL131" s="111" t="str">
        <f t="shared" si="218"/>
        <v/>
      </c>
      <c r="CM131" s="111" t="str">
        <f t="shared" si="219"/>
        <v/>
      </c>
      <c r="CN131" s="111" t="str">
        <f t="shared" si="220"/>
        <v/>
      </c>
      <c r="CO131" s="111">
        <v>7</v>
      </c>
      <c r="CP131" s="111"/>
      <c r="CQ131" s="111"/>
      <c r="CR131" s="111"/>
      <c r="CS131" s="111"/>
      <c r="CT131" s="111"/>
      <c r="CU131" s="111"/>
      <c r="CV131" s="111"/>
      <c r="CW131" s="111"/>
      <c r="CX131" s="111"/>
      <c r="CY131" s="111"/>
      <c r="CZ131" s="111"/>
      <c r="DA131" s="111"/>
      <c r="DB131" s="111"/>
      <c r="DC131" s="111"/>
      <c r="DD131" s="111"/>
      <c r="DE131" s="111"/>
      <c r="DF131" s="111"/>
      <c r="DG131" s="111"/>
      <c r="DH131" s="111"/>
      <c r="DI131" s="111"/>
      <c r="DJ131" s="111"/>
      <c r="DK131" s="111"/>
      <c r="DL131" s="111"/>
      <c r="DM131" s="111"/>
      <c r="DN131" s="111"/>
      <c r="DO131" s="111" t="str">
        <f t="shared" si="221"/>
        <v>SO.</v>
      </c>
      <c r="DP131" s="110">
        <f t="shared" si="230"/>
        <v>0</v>
      </c>
      <c r="DQ131" s="110">
        <f t="shared" si="231"/>
        <v>0</v>
      </c>
      <c r="DR131" s="110">
        <f t="shared" si="222"/>
        <v>0</v>
      </c>
      <c r="DS131" s="110">
        <f t="shared" si="222"/>
        <v>0</v>
      </c>
      <c r="DT131" s="110">
        <f t="shared" si="222"/>
        <v>0</v>
      </c>
      <c r="DU131" s="110">
        <f t="shared" si="222"/>
        <v>0</v>
      </c>
      <c r="DV131" s="110">
        <f t="shared" si="222"/>
        <v>0</v>
      </c>
      <c r="DW131" s="110">
        <f t="shared" si="223"/>
        <v>0</v>
      </c>
      <c r="DX131" s="110">
        <f t="shared" si="223"/>
        <v>0</v>
      </c>
      <c r="DY131" s="110">
        <f t="shared" si="223"/>
        <v>0</v>
      </c>
      <c r="DZ131" s="110">
        <f t="shared" si="223"/>
        <v>0</v>
      </c>
      <c r="EA131" s="110">
        <f t="shared" si="223"/>
        <v>0</v>
      </c>
      <c r="EB131" s="110">
        <f t="shared" si="223"/>
        <v>0</v>
      </c>
      <c r="EC131" s="110">
        <f t="shared" si="223"/>
        <v>0</v>
      </c>
      <c r="ED131" s="110"/>
      <c r="EE131" s="110">
        <f t="shared" si="223"/>
        <v>0</v>
      </c>
      <c r="EF131" s="110">
        <f t="shared" si="223"/>
        <v>0</v>
      </c>
      <c r="EG131" s="110">
        <f t="shared" si="223"/>
        <v>0</v>
      </c>
      <c r="EH131" s="110">
        <f t="shared" si="224"/>
        <v>0</v>
      </c>
      <c r="EI131" s="110">
        <f t="shared" si="224"/>
        <v>0</v>
      </c>
      <c r="EJ131" s="110">
        <f t="shared" si="224"/>
        <v>0</v>
      </c>
      <c r="EK131" s="110">
        <f t="shared" si="224"/>
        <v>0</v>
      </c>
      <c r="EL131" s="110">
        <f t="shared" si="224"/>
        <v>0</v>
      </c>
      <c r="EM131" s="110">
        <f t="shared" si="224"/>
        <v>0</v>
      </c>
      <c r="EN131" s="110">
        <f t="shared" si="224"/>
        <v>1</v>
      </c>
      <c r="EO131" s="110">
        <f t="shared" si="224"/>
        <v>0</v>
      </c>
      <c r="EP131" s="110">
        <f t="shared" si="224"/>
        <v>0</v>
      </c>
    </row>
    <row r="132" spans="2:146" x14ac:dyDescent="0.2">
      <c r="B132" s="26">
        <v>8</v>
      </c>
      <c r="C132" s="27" t="str">
        <f t="shared" si="204"/>
        <v>Cephalotaxe de fortune - SO.</v>
      </c>
      <c r="D132">
        <f t="shared" si="205"/>
        <v>1</v>
      </c>
      <c r="H132">
        <f t="shared" si="206"/>
        <v>8</v>
      </c>
      <c r="I132">
        <f t="shared" si="207"/>
        <v>8</v>
      </c>
      <c r="J132" t="str">
        <f t="shared" si="208"/>
        <v>Cephalotaxe de fortune - SO.</v>
      </c>
      <c r="P132">
        <v>8</v>
      </c>
      <c r="AA132" t="str">
        <f t="shared" si="209"/>
        <v>Cephalotaxe de fortune - SO.</v>
      </c>
      <c r="AC132">
        <f t="shared" si="210"/>
        <v>0</v>
      </c>
      <c r="AE132" t="str">
        <f t="shared" si="225"/>
        <v xml:space="preserve">Cephalotaxe de fortune </v>
      </c>
      <c r="AF132" s="5">
        <f>IF(AF67="","",AF67)</f>
        <v>87</v>
      </c>
      <c r="AG132" s="5"/>
      <c r="AH132" s="5" t="str">
        <f>IF(AH67="","",AH67)</f>
        <v>Cyprès - HOT - 2</v>
      </c>
      <c r="AJ132">
        <f t="shared" si="226"/>
        <v>44</v>
      </c>
      <c r="AK132">
        <f t="shared" si="227"/>
        <v>1</v>
      </c>
      <c r="AM132" t="str">
        <f t="shared" si="211"/>
        <v>Cyprès - HOT - 2</v>
      </c>
      <c r="AQ132">
        <f t="shared" si="212"/>
        <v>87</v>
      </c>
      <c r="BM132" s="5">
        <v>8</v>
      </c>
      <c r="BN132" s="93" t="str">
        <f t="shared" si="232"/>
        <v>Cephalotaxe de fortune - SO. - 8</v>
      </c>
      <c r="BO132" s="89"/>
      <c r="BP132" s="90"/>
      <c r="BQ132" s="5">
        <f t="shared" si="233"/>
        <v>8</v>
      </c>
      <c r="BR132" s="76">
        <f>IF(BS132&lt;&gt;"",MAX($BR$125:BR131)+1,"" )</f>
        <v>8</v>
      </c>
      <c r="BS132">
        <f t="shared" si="213"/>
        <v>44</v>
      </c>
      <c r="BT132" t="str">
        <f t="shared" si="214"/>
        <v>Cyprès - HOT - 2</v>
      </c>
      <c r="BU132">
        <f t="shared" si="215"/>
        <v>87</v>
      </c>
      <c r="BV132">
        <f t="shared" si="216"/>
        <v>87.000005000000002</v>
      </c>
      <c r="BW132" s="1">
        <f t="shared" si="228"/>
        <v>8</v>
      </c>
      <c r="BX132" s="93" t="str">
        <f t="shared" si="234"/>
        <v>Cephalotaxe de fortune - SO. - 8</v>
      </c>
      <c r="CA132" t="str">
        <f t="shared" si="217"/>
        <v xml:space="preserve"> SO. - 8</v>
      </c>
      <c r="CH132">
        <f t="shared" si="235"/>
        <v>8</v>
      </c>
      <c r="CI132" t="str">
        <f t="shared" si="229"/>
        <v>Cephalotaxe de fortune - SO.</v>
      </c>
      <c r="CK132" s="111" t="str">
        <f>IF(DW123&gt;0,DW124,"")</f>
        <v/>
      </c>
      <c r="CL132" s="111" t="str">
        <f t="shared" si="218"/>
        <v/>
      </c>
      <c r="CM132" s="111" t="str">
        <f t="shared" si="219"/>
        <v/>
      </c>
      <c r="CN132" s="111" t="str">
        <f t="shared" si="220"/>
        <v/>
      </c>
      <c r="CO132" s="111">
        <v>8</v>
      </c>
      <c r="CP132" s="111"/>
      <c r="CQ132" s="111"/>
      <c r="CR132" s="111"/>
      <c r="CS132" s="111"/>
      <c r="CT132" s="111"/>
      <c r="CU132" s="111"/>
      <c r="CV132" s="111"/>
      <c r="CW132" s="111"/>
      <c r="CX132" s="111"/>
      <c r="CY132" s="111"/>
      <c r="CZ132" s="111"/>
      <c r="DA132" s="111"/>
      <c r="DB132" s="111"/>
      <c r="DC132" s="111"/>
      <c r="DD132" s="111"/>
      <c r="DE132" s="111"/>
      <c r="DF132" s="111"/>
      <c r="DG132" s="111"/>
      <c r="DH132" s="111"/>
      <c r="DI132" s="111"/>
      <c r="DJ132" s="111"/>
      <c r="DK132" s="111"/>
      <c r="DL132" s="111"/>
      <c r="DM132" s="111"/>
      <c r="DN132" s="111"/>
      <c r="DO132" s="111" t="str">
        <f t="shared" si="221"/>
        <v/>
      </c>
      <c r="DP132" s="110">
        <f t="shared" si="230"/>
        <v>0</v>
      </c>
      <c r="DQ132" s="110">
        <f t="shared" si="231"/>
        <v>0</v>
      </c>
      <c r="DR132" s="110">
        <f t="shared" si="222"/>
        <v>0</v>
      </c>
      <c r="DS132" s="110">
        <f t="shared" si="222"/>
        <v>0</v>
      </c>
      <c r="DT132" s="110">
        <f t="shared" si="222"/>
        <v>0</v>
      </c>
      <c r="DU132" s="110">
        <f t="shared" si="222"/>
        <v>0</v>
      </c>
      <c r="DV132" s="110">
        <f t="shared" si="222"/>
        <v>0</v>
      </c>
      <c r="DW132" s="110">
        <f t="shared" si="223"/>
        <v>0</v>
      </c>
      <c r="DX132" s="110">
        <f t="shared" si="223"/>
        <v>0</v>
      </c>
      <c r="DY132" s="110">
        <f t="shared" si="223"/>
        <v>0</v>
      </c>
      <c r="DZ132" s="110">
        <f t="shared" si="223"/>
        <v>0</v>
      </c>
      <c r="EA132" s="110">
        <f t="shared" si="223"/>
        <v>0</v>
      </c>
      <c r="EB132" s="110">
        <f t="shared" si="223"/>
        <v>0</v>
      </c>
      <c r="EC132" s="110">
        <f t="shared" si="223"/>
        <v>0</v>
      </c>
      <c r="ED132" s="110"/>
      <c r="EE132" s="110">
        <f t="shared" si="223"/>
        <v>0</v>
      </c>
      <c r="EF132" s="110">
        <f t="shared" si="223"/>
        <v>0</v>
      </c>
      <c r="EG132" s="110">
        <f t="shared" si="223"/>
        <v>0</v>
      </c>
      <c r="EH132" s="110">
        <f t="shared" si="224"/>
        <v>0</v>
      </c>
      <c r="EI132" s="110">
        <f t="shared" si="224"/>
        <v>0</v>
      </c>
      <c r="EJ132" s="110">
        <f t="shared" si="224"/>
        <v>0</v>
      </c>
      <c r="EK132" s="110">
        <f t="shared" si="224"/>
        <v>0</v>
      </c>
      <c r="EL132" s="110">
        <f t="shared" si="224"/>
        <v>0</v>
      </c>
      <c r="EM132" s="110">
        <f t="shared" si="224"/>
        <v>0</v>
      </c>
      <c r="EN132" s="110">
        <f t="shared" si="224"/>
        <v>1</v>
      </c>
      <c r="EO132" s="110">
        <f t="shared" si="224"/>
        <v>0</v>
      </c>
      <c r="EP132" s="110">
        <f t="shared" si="224"/>
        <v>0</v>
      </c>
    </row>
    <row r="133" spans="2:146" x14ac:dyDescent="0.2">
      <c r="B133" s="26">
        <v>9</v>
      </c>
      <c r="C133" s="27" t="str">
        <f t="shared" si="204"/>
        <v/>
      </c>
      <c r="D133">
        <f t="shared" si="205"/>
        <v>0</v>
      </c>
      <c r="H133" t="str">
        <f t="shared" si="206"/>
        <v/>
      </c>
      <c r="I133" t="str">
        <f t="shared" si="207"/>
        <v/>
      </c>
      <c r="J133" t="str">
        <f t="shared" si="208"/>
        <v/>
      </c>
      <c r="P133">
        <v>9</v>
      </c>
      <c r="AA133" t="str">
        <f t="shared" si="209"/>
        <v>Chèvrefeuille - BEL</v>
      </c>
      <c r="AC133">
        <f t="shared" si="210"/>
        <v>0</v>
      </c>
      <c r="AE133" t="str">
        <f t="shared" si="225"/>
        <v xml:space="preserve">Chèvrefeuille </v>
      </c>
      <c r="AF133" s="5">
        <f>IF(AM64="","",AM64)</f>
        <v>3</v>
      </c>
      <c r="AG133" s="5"/>
      <c r="AH133" s="5" t="str">
        <f>IF(AO64="","",AO64)</f>
        <v>Aucuba - PRG - 3</v>
      </c>
      <c r="AJ133">
        <f t="shared" si="226"/>
        <v>3</v>
      </c>
      <c r="AK133">
        <f t="shared" si="227"/>
        <v>1</v>
      </c>
      <c r="AM133" t="str">
        <f t="shared" si="211"/>
        <v>Aucuba - PRG - 3</v>
      </c>
      <c r="AQ133">
        <f t="shared" si="212"/>
        <v>3</v>
      </c>
      <c r="BM133" s="5">
        <v>9</v>
      </c>
      <c r="BN133" s="93" t="str">
        <f t="shared" si="232"/>
        <v>Chèvrefeuille - BEL - 9</v>
      </c>
      <c r="BO133" s="89"/>
      <c r="BP133" s="90"/>
      <c r="BQ133" s="5">
        <f t="shared" si="233"/>
        <v>37</v>
      </c>
      <c r="BR133" s="76">
        <f>IF(BS133&lt;&gt;"",MAX($BR$125:BR132)+1,"" )</f>
        <v>9</v>
      </c>
      <c r="BS133">
        <f t="shared" si="213"/>
        <v>3</v>
      </c>
      <c r="BT133" t="str">
        <f t="shared" si="214"/>
        <v>Aucuba - PRG - 3</v>
      </c>
      <c r="BU133">
        <f t="shared" si="215"/>
        <v>3</v>
      </c>
      <c r="BV133">
        <f t="shared" si="216"/>
        <v>3.0000049999999998</v>
      </c>
      <c r="BW133" s="1">
        <f t="shared" si="228"/>
        <v>37</v>
      </c>
      <c r="BX133" s="93" t="str">
        <f t="shared" si="234"/>
        <v>Chèvrefeuille - BEL - 9</v>
      </c>
      <c r="CA133" t="str">
        <f t="shared" si="217"/>
        <v xml:space="preserve"> BEL - 9</v>
      </c>
      <c r="CH133">
        <f t="shared" si="235"/>
        <v>9</v>
      </c>
      <c r="CI133" t="str">
        <f t="shared" si="229"/>
        <v>Chèvrefeuille - BEL</v>
      </c>
      <c r="CK133" s="111" t="str">
        <f>IF(DX123&gt;0,DX124,"")</f>
        <v/>
      </c>
      <c r="CL133" s="111" t="str">
        <f t="shared" si="218"/>
        <v/>
      </c>
      <c r="CM133" s="111" t="str">
        <f t="shared" si="219"/>
        <v/>
      </c>
      <c r="CN133" s="111" t="str">
        <f t="shared" si="220"/>
        <v/>
      </c>
      <c r="CO133" s="111">
        <v>9</v>
      </c>
      <c r="CP133" s="111"/>
      <c r="CQ133" s="111"/>
      <c r="CR133" s="111"/>
      <c r="CS133" s="111"/>
      <c r="CT133" s="111"/>
      <c r="CU133" s="111"/>
      <c r="CV133" s="111"/>
      <c r="CW133" s="111"/>
      <c r="CX133" s="111"/>
      <c r="CY133" s="111"/>
      <c r="CZ133" s="111"/>
      <c r="DA133" s="111"/>
      <c r="DB133" s="111"/>
      <c r="DC133" s="111"/>
      <c r="DD133" s="111"/>
      <c r="DE133" s="111"/>
      <c r="DF133" s="111"/>
      <c r="DG133" s="111"/>
      <c r="DH133" s="111"/>
      <c r="DI133" s="111"/>
      <c r="DJ133" s="111"/>
      <c r="DK133" s="111"/>
      <c r="DL133" s="111"/>
      <c r="DM133" s="111"/>
      <c r="DN133" s="111"/>
      <c r="DO133" s="111" t="str">
        <f t="shared" si="221"/>
        <v/>
      </c>
      <c r="DP133" s="110">
        <f t="shared" si="230"/>
        <v>0</v>
      </c>
      <c r="DQ133" s="110">
        <f t="shared" si="231"/>
        <v>0</v>
      </c>
      <c r="DR133" s="110">
        <f t="shared" si="222"/>
        <v>1</v>
      </c>
      <c r="DS133" s="110">
        <f t="shared" si="222"/>
        <v>0</v>
      </c>
      <c r="DT133" s="110">
        <f t="shared" si="222"/>
        <v>0</v>
      </c>
      <c r="DU133" s="110">
        <f t="shared" si="222"/>
        <v>0</v>
      </c>
      <c r="DV133" s="110">
        <f t="shared" si="222"/>
        <v>0</v>
      </c>
      <c r="DW133" s="110">
        <f t="shared" si="223"/>
        <v>0</v>
      </c>
      <c r="DX133" s="110">
        <f t="shared" si="223"/>
        <v>0</v>
      </c>
      <c r="DY133" s="110">
        <f t="shared" si="223"/>
        <v>0</v>
      </c>
      <c r="DZ133" s="110">
        <f t="shared" si="223"/>
        <v>0</v>
      </c>
      <c r="EA133" s="110">
        <f t="shared" si="223"/>
        <v>0</v>
      </c>
      <c r="EB133" s="110">
        <f t="shared" si="223"/>
        <v>0</v>
      </c>
      <c r="EC133" s="110">
        <f t="shared" si="223"/>
        <v>0</v>
      </c>
      <c r="ED133" s="110"/>
      <c r="EE133" s="110">
        <f t="shared" si="223"/>
        <v>0</v>
      </c>
      <c r="EF133" s="110">
        <f t="shared" si="223"/>
        <v>0</v>
      </c>
      <c r="EG133" s="110">
        <f t="shared" si="223"/>
        <v>0</v>
      </c>
      <c r="EH133" s="110">
        <f t="shared" si="224"/>
        <v>0</v>
      </c>
      <c r="EI133" s="110">
        <f t="shared" si="224"/>
        <v>0</v>
      </c>
      <c r="EJ133" s="110">
        <f t="shared" si="224"/>
        <v>0</v>
      </c>
      <c r="EK133" s="110">
        <f t="shared" si="224"/>
        <v>0</v>
      </c>
      <c r="EL133" s="110">
        <f t="shared" si="224"/>
        <v>0</v>
      </c>
      <c r="EM133" s="110">
        <f t="shared" si="224"/>
        <v>0</v>
      </c>
      <c r="EN133" s="110">
        <f t="shared" si="224"/>
        <v>0</v>
      </c>
      <c r="EO133" s="110">
        <f t="shared" si="224"/>
        <v>0</v>
      </c>
      <c r="EP133" s="110">
        <f t="shared" si="224"/>
        <v>0</v>
      </c>
    </row>
    <row r="134" spans="2:146" x14ac:dyDescent="0.2">
      <c r="B134" s="26">
        <v>10</v>
      </c>
      <c r="C134" s="27" t="str">
        <f t="shared" si="204"/>
        <v/>
      </c>
      <c r="D134">
        <f t="shared" si="205"/>
        <v>0</v>
      </c>
      <c r="H134" t="str">
        <f t="shared" si="206"/>
        <v/>
      </c>
      <c r="I134" t="str">
        <f t="shared" si="207"/>
        <v/>
      </c>
      <c r="J134" t="str">
        <f t="shared" si="208"/>
        <v/>
      </c>
      <c r="P134">
        <v>10</v>
      </c>
      <c r="AA134" t="str">
        <f t="shared" si="209"/>
        <v>Brachychiton acerifolius - BEL</v>
      </c>
      <c r="AC134">
        <f t="shared" si="210"/>
        <v>0</v>
      </c>
      <c r="AE134" t="str">
        <f t="shared" si="225"/>
        <v xml:space="preserve">Brachychiton acerifolius </v>
      </c>
      <c r="AF134" s="5">
        <f>IF(AM65="","",AM65)</f>
        <v>45</v>
      </c>
      <c r="AG134" s="5"/>
      <c r="AH134" s="5" t="str">
        <f>IF(AO65="","",AO65)</f>
        <v>Muscari - FER - 3</v>
      </c>
      <c r="AJ134">
        <f t="shared" si="226"/>
        <v>17</v>
      </c>
      <c r="AK134">
        <f t="shared" si="227"/>
        <v>1</v>
      </c>
      <c r="AM134" t="str">
        <f t="shared" si="211"/>
        <v>Muscari - FER - 3</v>
      </c>
      <c r="AQ134">
        <f t="shared" si="212"/>
        <v>45</v>
      </c>
      <c r="BM134" s="5">
        <v>10</v>
      </c>
      <c r="BN134" s="93" t="str">
        <f t="shared" si="232"/>
        <v>Brachychiton acerifolius - BEL - 10</v>
      </c>
      <c r="BO134" s="89"/>
      <c r="BP134" s="90"/>
      <c r="BQ134" s="5">
        <f t="shared" si="233"/>
        <v>38</v>
      </c>
      <c r="BR134" s="76">
        <f>IF(BS134&lt;&gt;"",MAX($BR$125:BR133)+1,"" )</f>
        <v>10</v>
      </c>
      <c r="BS134">
        <f t="shared" si="213"/>
        <v>17</v>
      </c>
      <c r="BT134" t="str">
        <f t="shared" si="214"/>
        <v>Muscari - FER - 3</v>
      </c>
      <c r="BU134">
        <f t="shared" si="215"/>
        <v>45</v>
      </c>
      <c r="BV134">
        <f t="shared" si="216"/>
        <v>45.000005000000002</v>
      </c>
      <c r="BW134" s="1">
        <f t="shared" si="228"/>
        <v>38</v>
      </c>
      <c r="BX134" s="93" t="str">
        <f t="shared" si="234"/>
        <v>Brachychiton acerifolius - BEL - 10</v>
      </c>
      <c r="CA134" t="str">
        <f t="shared" si="217"/>
        <v>BEL - 10</v>
      </c>
      <c r="CH134">
        <f t="shared" si="235"/>
        <v>10</v>
      </c>
      <c r="CI134" t="str">
        <f t="shared" si="229"/>
        <v>Brachychiton acerifolius - BEL</v>
      </c>
      <c r="CK134" s="111" t="str">
        <f>IF(DY123&gt;0,DY124,"")</f>
        <v>FER</v>
      </c>
      <c r="CL134" s="111">
        <f t="shared" si="218"/>
        <v>10</v>
      </c>
      <c r="CM134" s="111">
        <f t="shared" si="219"/>
        <v>3</v>
      </c>
      <c r="CN134" s="111" t="str">
        <f t="shared" si="220"/>
        <v>FER</v>
      </c>
      <c r="CO134" s="111">
        <v>10</v>
      </c>
      <c r="CP134" s="111"/>
      <c r="CQ134" s="111"/>
      <c r="CR134" s="111"/>
      <c r="CS134" s="111"/>
      <c r="CT134" s="111"/>
      <c r="CU134" s="111"/>
      <c r="CV134" s="111"/>
      <c r="CW134" s="111"/>
      <c r="CX134" s="111"/>
      <c r="CY134" s="111"/>
      <c r="CZ134" s="111"/>
      <c r="DA134" s="111"/>
      <c r="DB134" s="111"/>
      <c r="DC134" s="111"/>
      <c r="DD134" s="111"/>
      <c r="DE134" s="111"/>
      <c r="DF134" s="111"/>
      <c r="DG134" s="111"/>
      <c r="DH134" s="111"/>
      <c r="DI134" s="111"/>
      <c r="DJ134" s="111"/>
      <c r="DK134" s="111"/>
      <c r="DL134" s="111"/>
      <c r="DM134" s="111"/>
      <c r="DN134" s="111"/>
      <c r="DO134" s="111" t="str">
        <f t="shared" si="221"/>
        <v/>
      </c>
      <c r="DP134" s="110">
        <f t="shared" si="230"/>
        <v>0</v>
      </c>
      <c r="DQ134" s="110">
        <f t="shared" si="231"/>
        <v>0</v>
      </c>
      <c r="DR134" s="110">
        <f t="shared" si="222"/>
        <v>1</v>
      </c>
      <c r="DS134" s="110">
        <f t="shared" si="222"/>
        <v>0</v>
      </c>
      <c r="DT134" s="110">
        <f t="shared" si="222"/>
        <v>0</v>
      </c>
      <c r="DU134" s="110">
        <f t="shared" si="222"/>
        <v>0</v>
      </c>
      <c r="DV134" s="110">
        <f t="shared" si="222"/>
        <v>0</v>
      </c>
      <c r="DW134" s="110">
        <f t="shared" si="223"/>
        <v>0</v>
      </c>
      <c r="DX134" s="110">
        <f t="shared" si="223"/>
        <v>0</v>
      </c>
      <c r="DY134" s="110">
        <f t="shared" si="223"/>
        <v>0</v>
      </c>
      <c r="DZ134" s="110">
        <f t="shared" si="223"/>
        <v>0</v>
      </c>
      <c r="EA134" s="110">
        <f t="shared" si="223"/>
        <v>0</v>
      </c>
      <c r="EB134" s="110">
        <f t="shared" si="223"/>
        <v>0</v>
      </c>
      <c r="EC134" s="110">
        <f t="shared" si="223"/>
        <v>0</v>
      </c>
      <c r="ED134" s="110"/>
      <c r="EE134" s="110">
        <f t="shared" si="223"/>
        <v>0</v>
      </c>
      <c r="EF134" s="110">
        <f t="shared" si="223"/>
        <v>0</v>
      </c>
      <c r="EG134" s="110">
        <f t="shared" si="223"/>
        <v>0</v>
      </c>
      <c r="EH134" s="110">
        <f t="shared" si="224"/>
        <v>0</v>
      </c>
      <c r="EI134" s="110">
        <f t="shared" si="224"/>
        <v>0</v>
      </c>
      <c r="EJ134" s="110">
        <f t="shared" si="224"/>
        <v>0</v>
      </c>
      <c r="EK134" s="110">
        <f t="shared" si="224"/>
        <v>0</v>
      </c>
      <c r="EL134" s="110">
        <f t="shared" si="224"/>
        <v>0</v>
      </c>
      <c r="EM134" s="110">
        <f t="shared" si="224"/>
        <v>0</v>
      </c>
      <c r="EN134" s="110">
        <f t="shared" si="224"/>
        <v>0</v>
      </c>
      <c r="EO134" s="110">
        <f t="shared" si="224"/>
        <v>0</v>
      </c>
      <c r="EP134" s="110">
        <f t="shared" si="224"/>
        <v>0</v>
      </c>
    </row>
    <row r="135" spans="2:146" x14ac:dyDescent="0.2">
      <c r="B135" s="26">
        <v>11</v>
      </c>
      <c r="C135" s="27" t="str">
        <f t="shared" si="204"/>
        <v/>
      </c>
      <c r="D135">
        <f t="shared" si="205"/>
        <v>0</v>
      </c>
      <c r="H135" t="str">
        <f t="shared" si="206"/>
        <v/>
      </c>
      <c r="I135" t="str">
        <f t="shared" si="207"/>
        <v/>
      </c>
      <c r="J135" t="str">
        <f t="shared" si="208"/>
        <v/>
      </c>
      <c r="P135">
        <v>11</v>
      </c>
      <c r="AA135" t="str">
        <f t="shared" si="209"/>
        <v>Exochorda - BEL</v>
      </c>
      <c r="AC135">
        <f t="shared" si="210"/>
        <v>0</v>
      </c>
      <c r="AE135" t="str">
        <f t="shared" si="225"/>
        <v xml:space="preserve">Exochorda </v>
      </c>
      <c r="AF135" s="5">
        <f>IF(AM66="","",AM66)</f>
        <v>74</v>
      </c>
      <c r="AG135" s="5"/>
      <c r="AH135" s="5" t="str">
        <f>IF(AO66="","",AO66)</f>
        <v>Globulaire - BEL - 3</v>
      </c>
      <c r="AJ135">
        <f t="shared" si="226"/>
        <v>31</v>
      </c>
      <c r="AK135">
        <f t="shared" si="227"/>
        <v>1</v>
      </c>
      <c r="AM135" t="str">
        <f t="shared" si="211"/>
        <v>Globulaire - BEL - 3</v>
      </c>
      <c r="AQ135">
        <f t="shared" si="212"/>
        <v>74</v>
      </c>
      <c r="BM135" s="5">
        <v>11</v>
      </c>
      <c r="BN135" s="93" t="str">
        <f t="shared" si="232"/>
        <v>Exochorda - BEL - 11</v>
      </c>
      <c r="BO135" s="89"/>
      <c r="BP135" s="90"/>
      <c r="BQ135" s="5">
        <f t="shared" si="233"/>
        <v>39</v>
      </c>
      <c r="BR135" s="76">
        <f>IF(BS135&lt;&gt;"",MAX($BR$125:BR134)+1,"" )</f>
        <v>11</v>
      </c>
      <c r="BS135">
        <f t="shared" si="213"/>
        <v>31</v>
      </c>
      <c r="BT135" t="str">
        <f t="shared" si="214"/>
        <v>Globulaire - BEL - 3</v>
      </c>
      <c r="BU135">
        <f t="shared" si="215"/>
        <v>74</v>
      </c>
      <c r="BV135">
        <f t="shared" si="216"/>
        <v>74.000005000000002</v>
      </c>
      <c r="BW135" s="1">
        <f t="shared" si="228"/>
        <v>39</v>
      </c>
      <c r="BX135" s="93" t="str">
        <f t="shared" si="234"/>
        <v>Exochorda - BEL - 11</v>
      </c>
      <c r="CA135" t="str">
        <f t="shared" si="217"/>
        <v>BEL - 11</v>
      </c>
      <c r="CH135">
        <f t="shared" si="235"/>
        <v>11</v>
      </c>
      <c r="CI135" t="str">
        <f t="shared" si="229"/>
        <v>Exochorda - BEL</v>
      </c>
      <c r="CK135" s="111" t="str">
        <f>IF(DZ123&gt;0,DZ124,"")</f>
        <v/>
      </c>
      <c r="CL135" s="111" t="str">
        <f t="shared" si="218"/>
        <v/>
      </c>
      <c r="CM135" s="111" t="str">
        <f t="shared" si="219"/>
        <v/>
      </c>
      <c r="CN135" s="111" t="str">
        <f t="shared" si="220"/>
        <v/>
      </c>
      <c r="CO135" s="111">
        <v>11</v>
      </c>
      <c r="CP135" s="111"/>
      <c r="CQ135" s="111"/>
      <c r="CR135" s="111"/>
      <c r="CS135" s="111"/>
      <c r="CT135" s="111"/>
      <c r="CU135" s="111"/>
      <c r="CV135" s="111"/>
      <c r="CW135" s="111"/>
      <c r="CX135" s="111"/>
      <c r="CY135" s="111"/>
      <c r="CZ135" s="111"/>
      <c r="DA135" s="111"/>
      <c r="DB135" s="111"/>
      <c r="DC135" s="111"/>
      <c r="DD135" s="111"/>
      <c r="DE135" s="111"/>
      <c r="DF135" s="111"/>
      <c r="DG135" s="111"/>
      <c r="DH135" s="111"/>
      <c r="DI135" s="111"/>
      <c r="DJ135" s="111"/>
      <c r="DK135" s="111"/>
      <c r="DL135" s="111"/>
      <c r="DM135" s="111"/>
      <c r="DN135" s="111"/>
      <c r="DO135" s="111" t="str">
        <f t="shared" si="221"/>
        <v/>
      </c>
      <c r="DP135" s="110">
        <f t="shared" si="230"/>
        <v>0</v>
      </c>
      <c r="DQ135" s="110">
        <f t="shared" si="231"/>
        <v>0</v>
      </c>
      <c r="DR135" s="110">
        <f t="shared" si="222"/>
        <v>1</v>
      </c>
      <c r="DS135" s="110">
        <f t="shared" si="222"/>
        <v>0</v>
      </c>
      <c r="DT135" s="110">
        <f t="shared" si="222"/>
        <v>0</v>
      </c>
      <c r="DU135" s="110">
        <f t="shared" si="222"/>
        <v>0</v>
      </c>
      <c r="DV135" s="110">
        <f t="shared" si="222"/>
        <v>0</v>
      </c>
      <c r="DW135" s="110">
        <f t="shared" ref="DW135:EG144" si="236">IF($CI135="","",IF(RIGHT($CI135,3)=DW$124,1,0))</f>
        <v>0</v>
      </c>
      <c r="DX135" s="110">
        <f t="shared" si="236"/>
        <v>0</v>
      </c>
      <c r="DY135" s="110">
        <f t="shared" si="236"/>
        <v>0</v>
      </c>
      <c r="DZ135" s="110">
        <f t="shared" si="236"/>
        <v>0</v>
      </c>
      <c r="EA135" s="110">
        <f t="shared" si="236"/>
        <v>0</v>
      </c>
      <c r="EB135" s="110">
        <f t="shared" si="236"/>
        <v>0</v>
      </c>
      <c r="EC135" s="110">
        <f t="shared" si="236"/>
        <v>0</v>
      </c>
      <c r="ED135" s="110"/>
      <c r="EE135" s="110">
        <f t="shared" si="236"/>
        <v>0</v>
      </c>
      <c r="EF135" s="110">
        <f t="shared" si="236"/>
        <v>0</v>
      </c>
      <c r="EG135" s="110">
        <f t="shared" si="236"/>
        <v>0</v>
      </c>
      <c r="EH135" s="110">
        <f t="shared" ref="EH135:EP144" si="237">IF($CI135="","",IF(RIGHT($CI135,3)=EH$124,1,0))</f>
        <v>0</v>
      </c>
      <c r="EI135" s="110">
        <f t="shared" si="237"/>
        <v>0</v>
      </c>
      <c r="EJ135" s="110">
        <f t="shared" si="237"/>
        <v>0</v>
      </c>
      <c r="EK135" s="110">
        <f t="shared" si="237"/>
        <v>0</v>
      </c>
      <c r="EL135" s="110">
        <f t="shared" si="237"/>
        <v>0</v>
      </c>
      <c r="EM135" s="110">
        <f t="shared" si="237"/>
        <v>0</v>
      </c>
      <c r="EN135" s="110">
        <f t="shared" si="237"/>
        <v>0</v>
      </c>
      <c r="EO135" s="110">
        <f t="shared" si="237"/>
        <v>0</v>
      </c>
      <c r="EP135" s="110">
        <f t="shared" si="237"/>
        <v>0</v>
      </c>
    </row>
    <row r="136" spans="2:146" x14ac:dyDescent="0.2">
      <c r="B136" s="26">
        <v>12</v>
      </c>
      <c r="C136" s="27" t="str">
        <f t="shared" si="204"/>
        <v/>
      </c>
      <c r="D136">
        <f t="shared" si="205"/>
        <v>0</v>
      </c>
      <c r="H136" t="str">
        <f t="shared" si="206"/>
        <v/>
      </c>
      <c r="I136" t="str">
        <f t="shared" si="207"/>
        <v/>
      </c>
      <c r="J136" t="str">
        <f t="shared" si="208"/>
        <v/>
      </c>
      <c r="P136">
        <v>12</v>
      </c>
      <c r="AA136" t="str">
        <f t="shared" si="209"/>
        <v>Bilimbi - CAU</v>
      </c>
      <c r="AC136">
        <f t="shared" si="210"/>
        <v>0</v>
      </c>
      <c r="AE136" t="str">
        <f t="shared" si="225"/>
        <v xml:space="preserve">Bilimbi </v>
      </c>
      <c r="AF136" s="5">
        <f>IF(AM67="","",AM67)</f>
        <v>88</v>
      </c>
      <c r="AG136" s="5"/>
      <c r="AH136" s="5" t="str">
        <f>IF(AO67="","",AO67)</f>
        <v>Févier - PRG - 3</v>
      </c>
      <c r="AJ136">
        <f t="shared" si="226"/>
        <v>45</v>
      </c>
      <c r="AK136">
        <f t="shared" si="227"/>
        <v>1</v>
      </c>
      <c r="AM136" t="str">
        <f t="shared" si="211"/>
        <v>Févier - PRG - 3</v>
      </c>
      <c r="AQ136">
        <f t="shared" si="212"/>
        <v>88</v>
      </c>
      <c r="BM136" s="5">
        <v>12</v>
      </c>
      <c r="BN136" s="93" t="str">
        <f t="shared" si="232"/>
        <v>Bilimbi - CAU - 12</v>
      </c>
      <c r="BO136" s="89"/>
      <c r="BP136" s="90"/>
      <c r="BQ136" s="5">
        <f t="shared" si="233"/>
        <v>40</v>
      </c>
      <c r="BR136" s="76">
        <f>IF(BS136&lt;&gt;"",MAX($BR$125:BR135)+1,"" )</f>
        <v>12</v>
      </c>
      <c r="BS136">
        <f t="shared" si="213"/>
        <v>45</v>
      </c>
      <c r="BT136" t="str">
        <f t="shared" si="214"/>
        <v>Févier - PRG - 3</v>
      </c>
      <c r="BU136">
        <f t="shared" si="215"/>
        <v>88</v>
      </c>
      <c r="BV136">
        <f t="shared" si="216"/>
        <v>88.000005000000002</v>
      </c>
      <c r="BW136" s="1">
        <f t="shared" si="228"/>
        <v>40</v>
      </c>
      <c r="BX136" s="93" t="str">
        <f t="shared" si="234"/>
        <v>Bilimbi - CAU - 12</v>
      </c>
      <c r="CA136" t="str">
        <f t="shared" si="217"/>
        <v>CAU - 12</v>
      </c>
      <c r="CH136">
        <f t="shared" si="235"/>
        <v>12</v>
      </c>
      <c r="CI136" t="str">
        <f t="shared" si="229"/>
        <v>Bilimbi - CAU</v>
      </c>
      <c r="CK136" s="111" t="str">
        <f>IF(EA123&gt;0,EA124,"")</f>
        <v/>
      </c>
      <c r="CL136" s="111" t="str">
        <f t="shared" si="218"/>
        <v/>
      </c>
      <c r="CM136" s="111" t="str">
        <f t="shared" si="219"/>
        <v/>
      </c>
      <c r="CN136" s="111" t="str">
        <f t="shared" si="220"/>
        <v/>
      </c>
      <c r="CO136" s="111">
        <v>12</v>
      </c>
      <c r="CP136" s="111"/>
      <c r="CQ136" s="111"/>
      <c r="CR136" s="111"/>
      <c r="CS136" s="111"/>
      <c r="CT136" s="111"/>
      <c r="CU136" s="111"/>
      <c r="CV136" s="111"/>
      <c r="CW136" s="111"/>
      <c r="CX136" s="111"/>
      <c r="CY136" s="111"/>
      <c r="CZ136" s="111"/>
      <c r="DA136" s="111"/>
      <c r="DB136" s="111"/>
      <c r="DC136" s="111"/>
      <c r="DD136" s="111"/>
      <c r="DE136" s="111"/>
      <c r="DF136" s="111"/>
      <c r="DG136" s="111"/>
      <c r="DH136" s="111"/>
      <c r="DI136" s="111"/>
      <c r="DJ136" s="111"/>
      <c r="DK136" s="111"/>
      <c r="DL136" s="111"/>
      <c r="DM136" s="111"/>
      <c r="DN136" s="111"/>
      <c r="DO136" s="111" t="str">
        <f t="shared" si="221"/>
        <v/>
      </c>
      <c r="DP136" s="110">
        <f t="shared" si="230"/>
        <v>0</v>
      </c>
      <c r="DQ136" s="110">
        <f t="shared" si="231"/>
        <v>0</v>
      </c>
      <c r="DR136" s="110">
        <f t="shared" si="222"/>
        <v>0</v>
      </c>
      <c r="DS136" s="110">
        <f t="shared" si="222"/>
        <v>0</v>
      </c>
      <c r="DT136" s="110">
        <f>IF($CI136="","",IF(RIGHT($CI136,3)=DT$124,1,0))</f>
        <v>1</v>
      </c>
      <c r="DU136" s="110">
        <f>IF($CI136="","",IF(RIGHT($CI136,3)=DU$124,1,0))</f>
        <v>0</v>
      </c>
      <c r="DV136" s="110">
        <f>IF($CI136="","",IF(RIGHT($CI136,3)=DV$124,1,0))</f>
        <v>0</v>
      </c>
      <c r="DW136" s="110">
        <f t="shared" si="236"/>
        <v>0</v>
      </c>
      <c r="DX136" s="110">
        <f t="shared" si="236"/>
        <v>0</v>
      </c>
      <c r="DY136" s="110">
        <f t="shared" si="236"/>
        <v>0</v>
      </c>
      <c r="DZ136" s="110">
        <f t="shared" si="236"/>
        <v>0</v>
      </c>
      <c r="EA136" s="110">
        <f t="shared" si="236"/>
        <v>0</v>
      </c>
      <c r="EB136" s="110">
        <f t="shared" si="236"/>
        <v>0</v>
      </c>
      <c r="EC136" s="110">
        <f t="shared" si="236"/>
        <v>0</v>
      </c>
      <c r="ED136" s="110"/>
      <c r="EE136" s="110">
        <f t="shared" si="236"/>
        <v>0</v>
      </c>
      <c r="EF136" s="110">
        <f t="shared" si="236"/>
        <v>0</v>
      </c>
      <c r="EG136" s="110">
        <f t="shared" si="236"/>
        <v>0</v>
      </c>
      <c r="EH136" s="110">
        <f t="shared" si="237"/>
        <v>0</v>
      </c>
      <c r="EI136" s="110">
        <f t="shared" si="237"/>
        <v>0</v>
      </c>
      <c r="EJ136" s="110">
        <f t="shared" si="237"/>
        <v>0</v>
      </c>
      <c r="EK136" s="110">
        <f t="shared" si="237"/>
        <v>0</v>
      </c>
      <c r="EL136" s="110">
        <f t="shared" si="237"/>
        <v>0</v>
      </c>
      <c r="EM136" s="110">
        <f t="shared" si="237"/>
        <v>0</v>
      </c>
      <c r="EN136" s="110">
        <f t="shared" si="237"/>
        <v>0</v>
      </c>
      <c r="EO136" s="110">
        <f t="shared" si="237"/>
        <v>0</v>
      </c>
      <c r="EP136" s="110">
        <f t="shared" si="237"/>
        <v>0</v>
      </c>
    </row>
    <row r="137" spans="2:146" x14ac:dyDescent="0.2">
      <c r="B137" s="26">
        <v>13</v>
      </c>
      <c r="C137" s="27" t="str">
        <f t="shared" si="204"/>
        <v/>
      </c>
      <c r="D137">
        <f t="shared" si="205"/>
        <v>0</v>
      </c>
      <c r="H137" t="str">
        <f t="shared" si="206"/>
        <v/>
      </c>
      <c r="I137" t="str">
        <f t="shared" si="207"/>
        <v/>
      </c>
      <c r="J137" t="str">
        <f t="shared" si="208"/>
        <v/>
      </c>
      <c r="P137">
        <v>13</v>
      </c>
      <c r="AA137" t="str">
        <f t="shared" si="209"/>
        <v>Eglantier - CAU</v>
      </c>
      <c r="AC137">
        <f t="shared" si="210"/>
        <v>0</v>
      </c>
      <c r="AE137" t="str">
        <f t="shared" si="225"/>
        <v xml:space="preserve">Eglantier </v>
      </c>
      <c r="AF137" s="5">
        <f>IF(Y71="","",Y71)</f>
        <v>4</v>
      </c>
      <c r="AG137" s="5"/>
      <c r="AH137" s="5" t="str">
        <f>IF(AA71="","",AA71)</f>
        <v>Véronique - PRG - 4</v>
      </c>
      <c r="AJ137">
        <f t="shared" si="226"/>
        <v>4</v>
      </c>
      <c r="AK137">
        <f t="shared" si="227"/>
        <v>1</v>
      </c>
      <c r="AM137" t="str">
        <f t="shared" si="211"/>
        <v>Véronique - PRG - 4</v>
      </c>
      <c r="AQ137">
        <f t="shared" ref="AQ137:AQ200" si="238">IF(AF137="","",AF137)</f>
        <v>4</v>
      </c>
      <c r="BM137" s="5">
        <v>13</v>
      </c>
      <c r="BN137" s="93" t="str">
        <f t="shared" si="232"/>
        <v>Eglantier - CAU - 13</v>
      </c>
      <c r="BO137" s="89"/>
      <c r="BP137" s="90"/>
      <c r="BQ137" s="5">
        <f t="shared" si="233"/>
        <v>41</v>
      </c>
      <c r="BR137" s="76">
        <f>IF(BS137&lt;&gt;"",MAX($BR$125:BR136)+1,"" )</f>
        <v>13</v>
      </c>
      <c r="BS137">
        <f t="shared" si="213"/>
        <v>4</v>
      </c>
      <c r="BT137" t="str">
        <f t="shared" ref="BT137:BT200" si="239">AM137</f>
        <v>Véronique - PRG - 4</v>
      </c>
      <c r="BU137">
        <f t="shared" si="215"/>
        <v>4</v>
      </c>
      <c r="BV137">
        <f t="shared" si="216"/>
        <v>4.0000049999999998</v>
      </c>
      <c r="BW137" s="1">
        <f t="shared" si="228"/>
        <v>41</v>
      </c>
      <c r="BX137" s="93" t="str">
        <f t="shared" si="234"/>
        <v>Eglantier - CAU - 13</v>
      </c>
      <c r="CA137" t="str">
        <f t="shared" si="217"/>
        <v>CAU - 13</v>
      </c>
      <c r="CH137">
        <f t="shared" si="235"/>
        <v>13</v>
      </c>
      <c r="CI137" t="str">
        <f t="shared" si="229"/>
        <v>Eglantier - CAU</v>
      </c>
      <c r="CK137" s="111" t="str">
        <f>IF(EB123&gt;0,EB124,"")</f>
        <v>HOT</v>
      </c>
      <c r="CL137" s="111">
        <f t="shared" si="218"/>
        <v>13</v>
      </c>
      <c r="CM137" s="111">
        <f t="shared" si="219"/>
        <v>4</v>
      </c>
      <c r="CN137" s="111" t="str">
        <f t="shared" si="220"/>
        <v>HOT</v>
      </c>
      <c r="CO137" s="111">
        <v>13</v>
      </c>
      <c r="CP137" s="111"/>
      <c r="CQ137" s="111"/>
      <c r="CR137" s="111"/>
      <c r="CS137" s="111"/>
      <c r="CT137" s="111"/>
      <c r="CU137" s="111"/>
      <c r="CV137" s="111"/>
      <c r="CW137" s="111"/>
      <c r="CX137" s="111"/>
      <c r="CY137" s="111"/>
      <c r="CZ137" s="111"/>
      <c r="DA137" s="111"/>
      <c r="DB137" s="111"/>
      <c r="DC137" s="111"/>
      <c r="DD137" s="111"/>
      <c r="DE137" s="111"/>
      <c r="DF137" s="111"/>
      <c r="DG137" s="111"/>
      <c r="DH137" s="111"/>
      <c r="DI137" s="111"/>
      <c r="DJ137" s="111"/>
      <c r="DK137" s="111"/>
      <c r="DL137" s="111"/>
      <c r="DM137" s="111"/>
      <c r="DN137" s="111"/>
      <c r="DO137" s="111" t="str">
        <f t="shared" si="221"/>
        <v/>
      </c>
      <c r="DP137" s="110">
        <f t="shared" si="230"/>
        <v>0</v>
      </c>
      <c r="DQ137" s="110">
        <f t="shared" si="231"/>
        <v>0</v>
      </c>
      <c r="DR137" s="110">
        <f t="shared" si="231"/>
        <v>0</v>
      </c>
      <c r="DS137" s="110">
        <f t="shared" si="231"/>
        <v>0</v>
      </c>
      <c r="DT137" s="110">
        <f t="shared" si="231"/>
        <v>1</v>
      </c>
      <c r="DU137" s="110">
        <f t="shared" si="231"/>
        <v>0</v>
      </c>
      <c r="DV137" s="110">
        <f t="shared" si="231"/>
        <v>0</v>
      </c>
      <c r="DW137" s="110">
        <f t="shared" si="236"/>
        <v>0</v>
      </c>
      <c r="DX137" s="110">
        <f t="shared" si="236"/>
        <v>0</v>
      </c>
      <c r="DY137" s="110">
        <f t="shared" si="236"/>
        <v>0</v>
      </c>
      <c r="DZ137" s="110">
        <f t="shared" si="236"/>
        <v>0</v>
      </c>
      <c r="EA137" s="110">
        <f t="shared" si="236"/>
        <v>0</v>
      </c>
      <c r="EB137" s="110">
        <f t="shared" si="236"/>
        <v>0</v>
      </c>
      <c r="EC137" s="110">
        <f t="shared" si="236"/>
        <v>0</v>
      </c>
      <c r="ED137" s="110"/>
      <c r="EE137" s="110">
        <f t="shared" si="236"/>
        <v>0</v>
      </c>
      <c r="EF137" s="110">
        <f t="shared" si="236"/>
        <v>0</v>
      </c>
      <c r="EG137" s="110">
        <f t="shared" si="236"/>
        <v>0</v>
      </c>
      <c r="EH137" s="110">
        <f t="shared" si="237"/>
        <v>0</v>
      </c>
      <c r="EI137" s="110">
        <f t="shared" si="237"/>
        <v>0</v>
      </c>
      <c r="EJ137" s="110">
        <f t="shared" si="237"/>
        <v>0</v>
      </c>
      <c r="EK137" s="110">
        <f t="shared" si="237"/>
        <v>0</v>
      </c>
      <c r="EL137" s="110">
        <f t="shared" si="237"/>
        <v>0</v>
      </c>
      <c r="EM137" s="110">
        <f t="shared" si="237"/>
        <v>0</v>
      </c>
      <c r="EN137" s="110">
        <f t="shared" si="237"/>
        <v>0</v>
      </c>
      <c r="EO137" s="110">
        <f t="shared" si="237"/>
        <v>0</v>
      </c>
      <c r="EP137" s="110">
        <f t="shared" si="237"/>
        <v>0</v>
      </c>
    </row>
    <row r="138" spans="2:146" x14ac:dyDescent="0.2">
      <c r="B138" s="26">
        <v>14</v>
      </c>
      <c r="C138" s="27" t="str">
        <f t="shared" si="204"/>
        <v/>
      </c>
      <c r="D138">
        <f t="shared" si="205"/>
        <v>0</v>
      </c>
      <c r="H138" t="str">
        <f t="shared" si="206"/>
        <v/>
      </c>
      <c r="I138" t="str">
        <f t="shared" si="207"/>
        <v/>
      </c>
      <c r="J138" t="str">
        <f t="shared" si="208"/>
        <v/>
      </c>
      <c r="P138">
        <v>14</v>
      </c>
      <c r="AA138" t="str">
        <f t="shared" si="209"/>
        <v>Fatsia du Japon - CAU</v>
      </c>
      <c r="AC138">
        <f t="shared" si="210"/>
        <v>0</v>
      </c>
      <c r="AE138" t="str">
        <f t="shared" si="225"/>
        <v xml:space="preserve">Fatsia du Japon </v>
      </c>
      <c r="AF138" s="5">
        <f>IF(Y72="","",Y72)</f>
        <v>46</v>
      </c>
      <c r="AG138" s="5"/>
      <c r="AH138" s="5" t="str">
        <f>IF(AA72="","",AA72)</f>
        <v>Agapanthe - FER - 4</v>
      </c>
      <c r="AJ138">
        <f t="shared" si="226"/>
        <v>18</v>
      </c>
      <c r="AK138">
        <f t="shared" si="227"/>
        <v>1</v>
      </c>
      <c r="AM138" t="str">
        <f t="shared" si="211"/>
        <v>Agapanthe - FER - 4</v>
      </c>
      <c r="AQ138">
        <f t="shared" si="238"/>
        <v>46</v>
      </c>
      <c r="BM138" s="5">
        <v>14</v>
      </c>
      <c r="BN138" s="93" t="str">
        <f t="shared" si="232"/>
        <v>Fatsia du Japon - CAU - 14</v>
      </c>
      <c r="BO138" s="89"/>
      <c r="BP138" s="90"/>
      <c r="BQ138" s="5">
        <f t="shared" si="233"/>
        <v>42</v>
      </c>
      <c r="BR138" s="76">
        <f>IF(BS138&lt;&gt;"",MAX($BR$125:BR137)+1,"" )</f>
        <v>14</v>
      </c>
      <c r="BS138">
        <f t="shared" si="213"/>
        <v>18</v>
      </c>
      <c r="BT138" t="str">
        <f t="shared" si="239"/>
        <v>Agapanthe - FER - 4</v>
      </c>
      <c r="BU138">
        <f t="shared" si="215"/>
        <v>46</v>
      </c>
      <c r="BV138">
        <f t="shared" si="216"/>
        <v>46.000005000000002</v>
      </c>
      <c r="BW138" s="1">
        <f t="shared" si="228"/>
        <v>42</v>
      </c>
      <c r="BX138" s="93" t="str">
        <f t="shared" si="234"/>
        <v>Fatsia du Japon - CAU - 14</v>
      </c>
      <c r="CA138" t="str">
        <f t="shared" si="217"/>
        <v>CAU - 14</v>
      </c>
      <c r="CH138">
        <f t="shared" si="235"/>
        <v>14</v>
      </c>
      <c r="CI138" t="str">
        <f t="shared" si="229"/>
        <v>Fatsia du Japon - CAU</v>
      </c>
      <c r="CK138" s="111" t="str">
        <f>IF(EC123&gt;0,EC124,"")</f>
        <v/>
      </c>
      <c r="CL138" s="111" t="str">
        <f t="shared" si="218"/>
        <v/>
      </c>
      <c r="CM138" s="111" t="str">
        <f t="shared" si="219"/>
        <v/>
      </c>
      <c r="CN138" s="111" t="str">
        <f t="shared" si="220"/>
        <v/>
      </c>
      <c r="CO138" s="111">
        <v>14</v>
      </c>
      <c r="CP138" s="111"/>
      <c r="CQ138" s="111"/>
      <c r="CR138" s="111"/>
      <c r="CS138" s="111"/>
      <c r="CT138" s="111"/>
      <c r="CU138" s="111"/>
      <c r="CV138" s="111"/>
      <c r="CW138" s="111"/>
      <c r="CX138" s="111"/>
      <c r="CY138" s="111"/>
      <c r="CZ138" s="111"/>
      <c r="DA138" s="111"/>
      <c r="DB138" s="111"/>
      <c r="DC138" s="111"/>
      <c r="DD138" s="111"/>
      <c r="DE138" s="111"/>
      <c r="DF138" s="111"/>
      <c r="DG138" s="111"/>
      <c r="DH138" s="111"/>
      <c r="DI138" s="111"/>
      <c r="DJ138" s="111"/>
      <c r="DK138" s="111"/>
      <c r="DL138" s="111"/>
      <c r="DM138" s="111"/>
      <c r="DN138" s="111"/>
      <c r="DO138" s="111" t="str">
        <f t="shared" si="221"/>
        <v/>
      </c>
      <c r="DP138" s="110">
        <f t="shared" si="230"/>
        <v>0</v>
      </c>
      <c r="DQ138" s="110">
        <f t="shared" si="231"/>
        <v>0</v>
      </c>
      <c r="DR138" s="110">
        <f t="shared" si="231"/>
        <v>0</v>
      </c>
      <c r="DS138" s="110">
        <f t="shared" si="231"/>
        <v>0</v>
      </c>
      <c r="DT138" s="110">
        <f t="shared" si="231"/>
        <v>1</v>
      </c>
      <c r="DU138" s="110">
        <f t="shared" si="231"/>
        <v>0</v>
      </c>
      <c r="DV138" s="110">
        <f t="shared" si="231"/>
        <v>0</v>
      </c>
      <c r="DW138" s="110">
        <f t="shared" si="236"/>
        <v>0</v>
      </c>
      <c r="DX138" s="110">
        <f t="shared" si="236"/>
        <v>0</v>
      </c>
      <c r="DY138" s="110">
        <f t="shared" si="236"/>
        <v>0</v>
      </c>
      <c r="DZ138" s="110">
        <f t="shared" si="236"/>
        <v>0</v>
      </c>
      <c r="EA138" s="110">
        <f t="shared" si="236"/>
        <v>0</v>
      </c>
      <c r="EB138" s="110">
        <f t="shared" si="236"/>
        <v>0</v>
      </c>
      <c r="EC138" s="110">
        <f t="shared" si="236"/>
        <v>0</v>
      </c>
      <c r="ED138" s="110"/>
      <c r="EE138" s="110">
        <f t="shared" si="236"/>
        <v>0</v>
      </c>
      <c r="EF138" s="110">
        <f t="shared" si="236"/>
        <v>0</v>
      </c>
      <c r="EG138" s="110">
        <f t="shared" si="236"/>
        <v>0</v>
      </c>
      <c r="EH138" s="110">
        <f t="shared" si="237"/>
        <v>0</v>
      </c>
      <c r="EI138" s="110">
        <f t="shared" si="237"/>
        <v>0</v>
      </c>
      <c r="EJ138" s="110">
        <f t="shared" si="237"/>
        <v>0</v>
      </c>
      <c r="EK138" s="110">
        <f t="shared" si="237"/>
        <v>0</v>
      </c>
      <c r="EL138" s="110">
        <f t="shared" si="237"/>
        <v>0</v>
      </c>
      <c r="EM138" s="110">
        <f t="shared" si="237"/>
        <v>0</v>
      </c>
      <c r="EN138" s="110">
        <f t="shared" si="237"/>
        <v>0</v>
      </c>
      <c r="EO138" s="110">
        <f t="shared" si="237"/>
        <v>0</v>
      </c>
      <c r="EP138" s="110">
        <f t="shared" si="237"/>
        <v>0</v>
      </c>
    </row>
    <row r="139" spans="2:146" x14ac:dyDescent="0.2">
      <c r="B139" s="26">
        <v>15</v>
      </c>
      <c r="C139" s="27" t="str">
        <f t="shared" si="204"/>
        <v/>
      </c>
      <c r="D139">
        <f t="shared" si="205"/>
        <v>0</v>
      </c>
      <c r="H139" t="str">
        <f t="shared" si="206"/>
        <v/>
      </c>
      <c r="I139" t="str">
        <f t="shared" si="207"/>
        <v/>
      </c>
      <c r="J139" t="str">
        <f t="shared" si="208"/>
        <v/>
      </c>
      <c r="P139">
        <v>15</v>
      </c>
      <c r="AA139" t="str">
        <f t="shared" si="209"/>
        <v>Jonquille - FER</v>
      </c>
      <c r="AC139">
        <f t="shared" si="210"/>
        <v>0</v>
      </c>
      <c r="AE139" t="str">
        <f t="shared" si="225"/>
        <v xml:space="preserve">Jonquille </v>
      </c>
      <c r="AF139" s="5">
        <f>IF(Y73="","",Y73)</f>
        <v>75</v>
      </c>
      <c r="AG139" s="5"/>
      <c r="AH139" s="5" t="str">
        <f>IF(AA73="","",AA73)</f>
        <v>Acerola - CAU - 4</v>
      </c>
      <c r="AJ139">
        <f t="shared" si="226"/>
        <v>32</v>
      </c>
      <c r="AK139">
        <f t="shared" si="227"/>
        <v>1</v>
      </c>
      <c r="AM139" t="str">
        <f t="shared" si="211"/>
        <v>Acerola - CAU - 4</v>
      </c>
      <c r="AQ139">
        <f t="shared" si="238"/>
        <v>75</v>
      </c>
      <c r="BM139" s="5">
        <v>15</v>
      </c>
      <c r="BN139" s="93" t="str">
        <f t="shared" si="232"/>
        <v>Jonquille - FER - 1</v>
      </c>
      <c r="BO139" s="89"/>
      <c r="BP139" s="90"/>
      <c r="BQ139" s="5">
        <f t="shared" si="233"/>
        <v>43</v>
      </c>
      <c r="BR139" s="76">
        <f>IF(BS139&lt;&gt;"",MAX($BR$125:BR138)+1,"" )</f>
        <v>15</v>
      </c>
      <c r="BS139">
        <f t="shared" si="213"/>
        <v>32</v>
      </c>
      <c r="BT139" t="str">
        <f t="shared" si="239"/>
        <v>Acerola - CAU - 4</v>
      </c>
      <c r="BU139">
        <f t="shared" si="215"/>
        <v>75</v>
      </c>
      <c r="BV139">
        <f t="shared" si="216"/>
        <v>75.000005000000002</v>
      </c>
      <c r="BW139" s="1">
        <f t="shared" si="228"/>
        <v>43</v>
      </c>
      <c r="BX139" s="93" t="str">
        <f t="shared" si="234"/>
        <v>Jonquille - FER - 1</v>
      </c>
      <c r="CA139" t="str">
        <f t="shared" si="217"/>
        <v xml:space="preserve"> FER - 1</v>
      </c>
      <c r="CH139">
        <f t="shared" si="235"/>
        <v>15</v>
      </c>
      <c r="CI139" t="str">
        <f t="shared" si="229"/>
        <v>Jonquille - FER</v>
      </c>
      <c r="CK139" s="111" t="str">
        <f>IF(EE123&gt;0,EE124,"")</f>
        <v/>
      </c>
      <c r="CL139" s="111" t="str">
        <f t="shared" si="218"/>
        <v/>
      </c>
      <c r="CM139" s="111" t="str">
        <f t="shared" si="219"/>
        <v/>
      </c>
      <c r="CN139" s="111" t="str">
        <f t="shared" si="220"/>
        <v/>
      </c>
      <c r="CO139" s="111">
        <v>15</v>
      </c>
      <c r="CP139" s="111"/>
      <c r="CQ139" s="111"/>
      <c r="CR139" s="111"/>
      <c r="CS139" s="111"/>
      <c r="CT139" s="111"/>
      <c r="CU139" s="111"/>
      <c r="CV139" s="111"/>
      <c r="CW139" s="111"/>
      <c r="CX139" s="111"/>
      <c r="CY139" s="111"/>
      <c r="CZ139" s="111"/>
      <c r="DA139" s="111"/>
      <c r="DB139" s="111"/>
      <c r="DC139" s="111"/>
      <c r="DD139" s="111"/>
      <c r="DE139" s="111"/>
      <c r="DF139" s="111"/>
      <c r="DG139" s="111"/>
      <c r="DH139" s="111"/>
      <c r="DI139" s="111"/>
      <c r="DJ139" s="111"/>
      <c r="DK139" s="111"/>
      <c r="DL139" s="111"/>
      <c r="DM139" s="111"/>
      <c r="DN139" s="111"/>
      <c r="DO139" s="111" t="str">
        <f t="shared" si="221"/>
        <v/>
      </c>
      <c r="DP139" s="110">
        <f t="shared" si="230"/>
        <v>0</v>
      </c>
      <c r="DQ139" s="110">
        <f t="shared" si="231"/>
        <v>0</v>
      </c>
      <c r="DR139" s="110">
        <f t="shared" si="231"/>
        <v>0</v>
      </c>
      <c r="DS139" s="110">
        <f t="shared" si="231"/>
        <v>0</v>
      </c>
      <c r="DT139" s="110">
        <f t="shared" si="231"/>
        <v>0</v>
      </c>
      <c r="DU139" s="110">
        <f t="shared" si="231"/>
        <v>0</v>
      </c>
      <c r="DV139" s="110">
        <f t="shared" si="231"/>
        <v>0</v>
      </c>
      <c r="DW139" s="110">
        <f t="shared" si="236"/>
        <v>0</v>
      </c>
      <c r="DX139" s="110">
        <f t="shared" si="236"/>
        <v>0</v>
      </c>
      <c r="DY139" s="110">
        <f t="shared" si="236"/>
        <v>1</v>
      </c>
      <c r="DZ139" s="110">
        <f t="shared" si="236"/>
        <v>0</v>
      </c>
      <c r="EA139" s="110">
        <f t="shared" si="236"/>
        <v>0</v>
      </c>
      <c r="EB139" s="110">
        <f t="shared" si="236"/>
        <v>0</v>
      </c>
      <c r="EC139" s="110">
        <f t="shared" si="236"/>
        <v>0</v>
      </c>
      <c r="ED139" s="110"/>
      <c r="EE139" s="110">
        <f t="shared" si="236"/>
        <v>0</v>
      </c>
      <c r="EF139" s="110">
        <f t="shared" si="236"/>
        <v>0</v>
      </c>
      <c r="EG139" s="110">
        <f t="shared" si="236"/>
        <v>0</v>
      </c>
      <c r="EH139" s="110">
        <f t="shared" si="237"/>
        <v>0</v>
      </c>
      <c r="EI139" s="110">
        <f t="shared" si="237"/>
        <v>0</v>
      </c>
      <c r="EJ139" s="110">
        <f t="shared" si="237"/>
        <v>0</v>
      </c>
      <c r="EK139" s="110">
        <f t="shared" si="237"/>
        <v>0</v>
      </c>
      <c r="EL139" s="110">
        <f t="shared" si="237"/>
        <v>0</v>
      </c>
      <c r="EM139" s="110">
        <f t="shared" si="237"/>
        <v>0</v>
      </c>
      <c r="EN139" s="110">
        <f t="shared" si="237"/>
        <v>0</v>
      </c>
      <c r="EO139" s="110">
        <f t="shared" si="237"/>
        <v>0</v>
      </c>
      <c r="EP139" s="110">
        <f t="shared" si="237"/>
        <v>0</v>
      </c>
    </row>
    <row r="140" spans="2:146" x14ac:dyDescent="0.2">
      <c r="B140" s="26">
        <v>16</v>
      </c>
      <c r="C140" s="27" t="str">
        <f t="shared" si="204"/>
        <v/>
      </c>
      <c r="D140">
        <f t="shared" si="205"/>
        <v>0</v>
      </c>
      <c r="H140" t="str">
        <f t="shared" si="206"/>
        <v/>
      </c>
      <c r="I140" t="str">
        <f t="shared" si="207"/>
        <v/>
      </c>
      <c r="J140" t="str">
        <f t="shared" si="208"/>
        <v/>
      </c>
      <c r="P140">
        <v>16</v>
      </c>
      <c r="AA140" t="str">
        <f t="shared" si="209"/>
        <v>Origan - FER</v>
      </c>
      <c r="AC140">
        <f t="shared" si="210"/>
        <v>0</v>
      </c>
      <c r="AE140" t="str">
        <f t="shared" si="225"/>
        <v xml:space="preserve">Origan </v>
      </c>
      <c r="AF140" s="5">
        <f>IF(Y74="","",Y74)</f>
        <v>89</v>
      </c>
      <c r="AG140" s="5"/>
      <c r="AH140" s="5" t="str">
        <f>IF(AA74="","",AA74)</f>
        <v>Orpin - PRG - 4</v>
      </c>
      <c r="AJ140">
        <f t="shared" si="226"/>
        <v>46</v>
      </c>
      <c r="AK140">
        <f t="shared" si="227"/>
        <v>1</v>
      </c>
      <c r="AM140" t="str">
        <f t="shared" si="211"/>
        <v>Orpin - PRG - 4</v>
      </c>
      <c r="AQ140">
        <f t="shared" si="238"/>
        <v>89</v>
      </c>
      <c r="BM140" s="5">
        <v>16</v>
      </c>
      <c r="BN140" s="93" t="str">
        <f t="shared" si="232"/>
        <v>Origan - FER - 2</v>
      </c>
      <c r="BO140" s="89"/>
      <c r="BP140" s="90"/>
      <c r="BQ140" s="5">
        <f t="shared" si="233"/>
        <v>44</v>
      </c>
      <c r="BR140" s="76">
        <f>IF(BS140&lt;&gt;"",MAX($BR$125:BR139)+1,"" )</f>
        <v>16</v>
      </c>
      <c r="BS140">
        <f t="shared" si="213"/>
        <v>46</v>
      </c>
      <c r="BT140" t="str">
        <f t="shared" si="239"/>
        <v>Orpin - PRG - 4</v>
      </c>
      <c r="BU140">
        <f t="shared" si="215"/>
        <v>89</v>
      </c>
      <c r="BV140">
        <f t="shared" si="216"/>
        <v>89.000005000000002</v>
      </c>
      <c r="BW140" s="1">
        <f t="shared" si="228"/>
        <v>44</v>
      </c>
      <c r="BX140" s="93" t="str">
        <f t="shared" si="234"/>
        <v>Origan - FER - 2</v>
      </c>
      <c r="CA140" t="str">
        <f t="shared" si="217"/>
        <v xml:space="preserve"> FER - 2</v>
      </c>
      <c r="CH140">
        <f t="shared" si="235"/>
        <v>16</v>
      </c>
      <c r="CI140" t="str">
        <f t="shared" si="229"/>
        <v>Origan - FER</v>
      </c>
      <c r="CK140" s="111" t="str">
        <f>IF(EF123&gt;0,EF124,"")</f>
        <v/>
      </c>
      <c r="CL140" s="111" t="str">
        <f t="shared" si="218"/>
        <v/>
      </c>
      <c r="CM140" s="111" t="str">
        <f t="shared" si="219"/>
        <v/>
      </c>
      <c r="CN140" s="111" t="str">
        <f t="shared" si="220"/>
        <v/>
      </c>
      <c r="CO140" s="111">
        <v>16</v>
      </c>
      <c r="CP140" s="111"/>
      <c r="CQ140" s="111"/>
      <c r="CR140" s="111"/>
      <c r="CS140" s="111"/>
      <c r="CT140" s="111"/>
      <c r="CU140" s="111"/>
      <c r="CV140" s="111"/>
      <c r="CW140" s="111"/>
      <c r="CX140" s="111"/>
      <c r="CY140" s="111"/>
      <c r="CZ140" s="111"/>
      <c r="DA140" s="111"/>
      <c r="DB140" s="111"/>
      <c r="DC140" s="111"/>
      <c r="DD140" s="111"/>
      <c r="DE140" s="111"/>
      <c r="DF140" s="111"/>
      <c r="DG140" s="111"/>
      <c r="DH140" s="111"/>
      <c r="DI140" s="111"/>
      <c r="DJ140" s="111"/>
      <c r="DK140" s="111"/>
      <c r="DL140" s="111"/>
      <c r="DM140" s="111"/>
      <c r="DN140" s="111"/>
      <c r="DO140" s="111" t="str">
        <f t="shared" si="221"/>
        <v/>
      </c>
      <c r="DP140" s="110">
        <f t="shared" si="230"/>
        <v>0</v>
      </c>
      <c r="DQ140" s="110">
        <f t="shared" si="231"/>
        <v>0</v>
      </c>
      <c r="DR140" s="110">
        <f t="shared" si="231"/>
        <v>0</v>
      </c>
      <c r="DS140" s="110">
        <f t="shared" si="231"/>
        <v>0</v>
      </c>
      <c r="DT140" s="110">
        <f t="shared" si="231"/>
        <v>0</v>
      </c>
      <c r="DU140" s="110">
        <f t="shared" si="231"/>
        <v>0</v>
      </c>
      <c r="DV140" s="110">
        <f t="shared" si="231"/>
        <v>0</v>
      </c>
      <c r="DW140" s="110">
        <f t="shared" si="236"/>
        <v>0</v>
      </c>
      <c r="DX140" s="110">
        <f t="shared" si="236"/>
        <v>0</v>
      </c>
      <c r="DY140" s="110">
        <f t="shared" si="236"/>
        <v>1</v>
      </c>
      <c r="DZ140" s="110">
        <f t="shared" si="236"/>
        <v>0</v>
      </c>
      <c r="EA140" s="110">
        <f t="shared" si="236"/>
        <v>0</v>
      </c>
      <c r="EB140" s="110">
        <f t="shared" si="236"/>
        <v>0</v>
      </c>
      <c r="EC140" s="110">
        <f t="shared" si="236"/>
        <v>0</v>
      </c>
      <c r="ED140" s="110"/>
      <c r="EE140" s="110">
        <f t="shared" si="236"/>
        <v>0</v>
      </c>
      <c r="EF140" s="110">
        <f t="shared" si="236"/>
        <v>0</v>
      </c>
      <c r="EG140" s="110">
        <f t="shared" si="236"/>
        <v>0</v>
      </c>
      <c r="EH140" s="110">
        <f t="shared" si="237"/>
        <v>0</v>
      </c>
      <c r="EI140" s="110">
        <f t="shared" si="237"/>
        <v>0</v>
      </c>
      <c r="EJ140" s="110">
        <f t="shared" si="237"/>
        <v>0</v>
      </c>
      <c r="EK140" s="110">
        <f t="shared" si="237"/>
        <v>0</v>
      </c>
      <c r="EL140" s="110">
        <f t="shared" si="237"/>
        <v>0</v>
      </c>
      <c r="EM140" s="110">
        <f t="shared" si="237"/>
        <v>0</v>
      </c>
      <c r="EN140" s="110">
        <f t="shared" si="237"/>
        <v>0</v>
      </c>
      <c r="EO140" s="110">
        <f t="shared" si="237"/>
        <v>0</v>
      </c>
      <c r="EP140" s="110">
        <f t="shared" si="237"/>
        <v>0</v>
      </c>
    </row>
    <row r="141" spans="2:146" x14ac:dyDescent="0.2">
      <c r="B141" s="26">
        <v>17</v>
      </c>
      <c r="C141" s="27" t="str">
        <f t="shared" si="204"/>
        <v/>
      </c>
      <c r="D141">
        <f t="shared" si="205"/>
        <v>0</v>
      </c>
      <c r="H141" t="str">
        <f t="shared" si="206"/>
        <v/>
      </c>
      <c r="I141" t="str">
        <f t="shared" si="207"/>
        <v/>
      </c>
      <c r="J141" t="str">
        <f t="shared" si="208"/>
        <v/>
      </c>
      <c r="P141">
        <v>17</v>
      </c>
      <c r="AA141" t="str">
        <f t="shared" si="209"/>
        <v>Muscari - FER</v>
      </c>
      <c r="AC141">
        <f t="shared" si="210"/>
        <v>0</v>
      </c>
      <c r="AE141" t="str">
        <f t="shared" si="225"/>
        <v xml:space="preserve">Muscari </v>
      </c>
      <c r="AF141" s="5">
        <f>IF(AF71="","",AF71)</f>
        <v>5</v>
      </c>
      <c r="AG141" s="5"/>
      <c r="AH141" s="5" t="str">
        <f>IF(AH71="","",AH71)</f>
        <v>Citrangequat - SH. - 5</v>
      </c>
      <c r="AJ141">
        <f t="shared" si="226"/>
        <v>5</v>
      </c>
      <c r="AK141">
        <f t="shared" si="227"/>
        <v>1</v>
      </c>
      <c r="AM141" t="str">
        <f t="shared" si="211"/>
        <v>Citrangequat - SH. - 5</v>
      </c>
      <c r="AQ141">
        <f t="shared" si="238"/>
        <v>5</v>
      </c>
      <c r="BM141" s="5">
        <v>17</v>
      </c>
      <c r="BN141" s="93" t="str">
        <f t="shared" si="232"/>
        <v>Muscari - FER - 3</v>
      </c>
      <c r="BO141" s="89"/>
      <c r="BP141" s="90"/>
      <c r="BQ141" s="5">
        <f t="shared" si="233"/>
        <v>45</v>
      </c>
      <c r="BR141" s="76">
        <f>IF(BS141&lt;&gt;"",MAX($BR$125:BR140)+1,"" )</f>
        <v>17</v>
      </c>
      <c r="BS141">
        <f t="shared" si="213"/>
        <v>5</v>
      </c>
      <c r="BT141" t="str">
        <f t="shared" si="239"/>
        <v>Citrangequat - SH. - 5</v>
      </c>
      <c r="BU141">
        <f t="shared" si="215"/>
        <v>5</v>
      </c>
      <c r="BV141">
        <f t="shared" si="216"/>
        <v>5.0000049999999998</v>
      </c>
      <c r="BW141" s="1">
        <f t="shared" si="228"/>
        <v>45</v>
      </c>
      <c r="BX141" s="93" t="str">
        <f t="shared" si="234"/>
        <v>Muscari - FER - 3</v>
      </c>
      <c r="CA141" t="str">
        <f t="shared" si="217"/>
        <v xml:space="preserve"> FER - 3</v>
      </c>
      <c r="CH141">
        <f t="shared" si="235"/>
        <v>17</v>
      </c>
      <c r="CI141" t="str">
        <f t="shared" si="229"/>
        <v>Muscari - FER</v>
      </c>
      <c r="CK141" s="111" t="str">
        <f>IF(EG123&gt;0,EG124,"")</f>
        <v/>
      </c>
      <c r="CL141" s="111" t="str">
        <f t="shared" si="218"/>
        <v/>
      </c>
      <c r="CM141" s="111" t="str">
        <f t="shared" si="219"/>
        <v/>
      </c>
      <c r="CN141" s="111" t="str">
        <f t="shared" si="220"/>
        <v/>
      </c>
      <c r="CO141" s="111">
        <v>17</v>
      </c>
      <c r="CP141" s="111"/>
      <c r="CQ141" s="111"/>
      <c r="CR141" s="111"/>
      <c r="CS141" s="111"/>
      <c r="CT141" s="111"/>
      <c r="CU141" s="111"/>
      <c r="CV141" s="111"/>
      <c r="CW141" s="111"/>
      <c r="CX141" s="111"/>
      <c r="CY141" s="111"/>
      <c r="CZ141" s="111"/>
      <c r="DA141" s="111"/>
      <c r="DB141" s="111"/>
      <c r="DC141" s="111"/>
      <c r="DD141" s="111"/>
      <c r="DE141" s="111"/>
      <c r="DF141" s="111"/>
      <c r="DG141" s="111"/>
      <c r="DH141" s="111"/>
      <c r="DI141" s="111"/>
      <c r="DJ141" s="111"/>
      <c r="DK141" s="111"/>
      <c r="DL141" s="111"/>
      <c r="DM141" s="111"/>
      <c r="DN141" s="111"/>
      <c r="DO141" s="111" t="str">
        <f t="shared" si="221"/>
        <v/>
      </c>
      <c r="DP141" s="110">
        <f t="shared" si="230"/>
        <v>0</v>
      </c>
      <c r="DQ141" s="110">
        <f t="shared" si="231"/>
        <v>0</v>
      </c>
      <c r="DR141" s="110">
        <f t="shared" si="231"/>
        <v>0</v>
      </c>
      <c r="DS141" s="110">
        <f t="shared" si="231"/>
        <v>0</v>
      </c>
      <c r="DT141" s="110">
        <f t="shared" si="231"/>
        <v>0</v>
      </c>
      <c r="DU141" s="110">
        <f t="shared" si="231"/>
        <v>0</v>
      </c>
      <c r="DV141" s="110">
        <f t="shared" si="231"/>
        <v>0</v>
      </c>
      <c r="DW141" s="110">
        <f t="shared" si="236"/>
        <v>0</v>
      </c>
      <c r="DX141" s="110">
        <f t="shared" si="236"/>
        <v>0</v>
      </c>
      <c r="DY141" s="110">
        <f t="shared" si="236"/>
        <v>1</v>
      </c>
      <c r="DZ141" s="110">
        <f t="shared" si="236"/>
        <v>0</v>
      </c>
      <c r="EA141" s="110">
        <f t="shared" si="236"/>
        <v>0</v>
      </c>
      <c r="EB141" s="110">
        <f t="shared" si="236"/>
        <v>0</v>
      </c>
      <c r="EC141" s="110">
        <f t="shared" si="236"/>
        <v>0</v>
      </c>
      <c r="ED141" s="110"/>
      <c r="EE141" s="110">
        <f t="shared" si="236"/>
        <v>0</v>
      </c>
      <c r="EF141" s="110">
        <f t="shared" si="236"/>
        <v>0</v>
      </c>
      <c r="EG141" s="110">
        <f t="shared" si="236"/>
        <v>0</v>
      </c>
      <c r="EH141" s="110">
        <f t="shared" si="237"/>
        <v>0</v>
      </c>
      <c r="EI141" s="110">
        <f t="shared" si="237"/>
        <v>0</v>
      </c>
      <c r="EJ141" s="110">
        <f t="shared" si="237"/>
        <v>0</v>
      </c>
      <c r="EK141" s="110">
        <f t="shared" si="237"/>
        <v>0</v>
      </c>
      <c r="EL141" s="110">
        <f t="shared" si="237"/>
        <v>0</v>
      </c>
      <c r="EM141" s="110">
        <f t="shared" si="237"/>
        <v>0</v>
      </c>
      <c r="EN141" s="110">
        <f t="shared" si="237"/>
        <v>0</v>
      </c>
      <c r="EO141" s="110">
        <f t="shared" si="237"/>
        <v>0</v>
      </c>
      <c r="EP141" s="110">
        <f t="shared" si="237"/>
        <v>0</v>
      </c>
    </row>
    <row r="142" spans="2:146" x14ac:dyDescent="0.2">
      <c r="B142" s="26">
        <v>18</v>
      </c>
      <c r="C142" s="27" t="str">
        <f t="shared" si="204"/>
        <v/>
      </c>
      <c r="D142">
        <f t="shared" si="205"/>
        <v>0</v>
      </c>
      <c r="H142" t="str">
        <f t="shared" si="206"/>
        <v/>
      </c>
      <c r="I142" t="str">
        <f t="shared" si="207"/>
        <v/>
      </c>
      <c r="J142" t="str">
        <f t="shared" si="208"/>
        <v/>
      </c>
      <c r="P142">
        <v>18</v>
      </c>
      <c r="AA142" t="str">
        <f t="shared" si="209"/>
        <v>Agapanthe - FER</v>
      </c>
      <c r="AC142">
        <f t="shared" si="210"/>
        <v>0</v>
      </c>
      <c r="AE142" t="str">
        <f t="shared" si="225"/>
        <v xml:space="preserve">Agapanthe </v>
      </c>
      <c r="AF142" s="5">
        <f>IF(AF72="","",AF72)</f>
        <v>47</v>
      </c>
      <c r="AG142" s="5"/>
      <c r="AH142" s="5" t="str">
        <f>IF(AH72="","",AH72)</f>
        <v>Arum - HOT - 5</v>
      </c>
      <c r="AJ142">
        <f t="shared" si="226"/>
        <v>19</v>
      </c>
      <c r="AK142">
        <f t="shared" si="227"/>
        <v>1</v>
      </c>
      <c r="AM142" t="str">
        <f t="shared" si="211"/>
        <v>Arum - HOT - 5</v>
      </c>
      <c r="AQ142">
        <f t="shared" si="238"/>
        <v>47</v>
      </c>
      <c r="BM142" s="5">
        <v>18</v>
      </c>
      <c r="BN142" s="93" t="str">
        <f t="shared" si="232"/>
        <v>Agapanthe - FER - 4</v>
      </c>
      <c r="BO142" s="89"/>
      <c r="BP142" s="90"/>
      <c r="BQ142" s="5">
        <f t="shared" si="233"/>
        <v>46</v>
      </c>
      <c r="BR142" s="76">
        <f>IF(BS142&lt;&gt;"",MAX($BR$125:BR141)+1,"" )</f>
        <v>18</v>
      </c>
      <c r="BS142">
        <f t="shared" si="213"/>
        <v>19</v>
      </c>
      <c r="BT142" t="str">
        <f t="shared" si="239"/>
        <v>Arum - HOT - 5</v>
      </c>
      <c r="BU142">
        <f t="shared" si="215"/>
        <v>47</v>
      </c>
      <c r="BV142">
        <f t="shared" si="216"/>
        <v>47.000005000000002</v>
      </c>
      <c r="BW142" s="1">
        <f t="shared" si="228"/>
        <v>46</v>
      </c>
      <c r="BX142" s="93" t="str">
        <f t="shared" si="234"/>
        <v>Agapanthe - FER - 4</v>
      </c>
      <c r="CA142" t="str">
        <f t="shared" si="217"/>
        <v xml:space="preserve"> FER - 4</v>
      </c>
      <c r="CH142">
        <f t="shared" si="235"/>
        <v>18</v>
      </c>
      <c r="CI142" t="str">
        <f t="shared" si="229"/>
        <v>Agapanthe - FER</v>
      </c>
      <c r="CK142" s="111" t="str">
        <f>IF(EH123&gt;0,EH124,"")</f>
        <v>PRG</v>
      </c>
      <c r="CL142" s="111">
        <f t="shared" si="218"/>
        <v>18</v>
      </c>
      <c r="CM142" s="111">
        <f t="shared" si="219"/>
        <v>5</v>
      </c>
      <c r="CN142" s="111" t="str">
        <f t="shared" si="220"/>
        <v>PRG</v>
      </c>
      <c r="CO142" s="111">
        <v>18</v>
      </c>
      <c r="CP142" s="111"/>
      <c r="CQ142" s="111"/>
      <c r="CR142" s="111"/>
      <c r="CS142" s="111"/>
      <c r="CT142" s="111"/>
      <c r="CU142" s="111"/>
      <c r="CV142" s="111"/>
      <c r="CW142" s="111"/>
      <c r="CX142" s="111"/>
      <c r="CY142" s="111"/>
      <c r="CZ142" s="111"/>
      <c r="DA142" s="111"/>
      <c r="DB142" s="111"/>
      <c r="DC142" s="111"/>
      <c r="DD142" s="111"/>
      <c r="DE142" s="111"/>
      <c r="DF142" s="111"/>
      <c r="DG142" s="111"/>
      <c r="DH142" s="111"/>
      <c r="DI142" s="111"/>
      <c r="DJ142" s="111"/>
      <c r="DK142" s="111"/>
      <c r="DL142" s="111"/>
      <c r="DM142" s="111"/>
      <c r="DN142" s="111"/>
      <c r="DO142" s="111" t="str">
        <f t="shared" si="221"/>
        <v/>
      </c>
      <c r="DP142" s="110">
        <f t="shared" si="230"/>
        <v>0</v>
      </c>
      <c r="DQ142" s="110">
        <f t="shared" si="231"/>
        <v>0</v>
      </c>
      <c r="DR142" s="110">
        <f t="shared" si="231"/>
        <v>0</v>
      </c>
      <c r="DS142" s="110">
        <f t="shared" si="231"/>
        <v>0</v>
      </c>
      <c r="DT142" s="110">
        <f t="shared" si="231"/>
        <v>0</v>
      </c>
      <c r="DU142" s="110">
        <f t="shared" si="231"/>
        <v>0</v>
      </c>
      <c r="DV142" s="110">
        <f t="shared" si="231"/>
        <v>0</v>
      </c>
      <c r="DW142" s="110">
        <f t="shared" si="236"/>
        <v>0</v>
      </c>
      <c r="DX142" s="110">
        <f t="shared" si="236"/>
        <v>0</v>
      </c>
      <c r="DY142" s="110">
        <f t="shared" si="236"/>
        <v>1</v>
      </c>
      <c r="DZ142" s="110">
        <f t="shared" si="236"/>
        <v>0</v>
      </c>
      <c r="EA142" s="110">
        <f t="shared" si="236"/>
        <v>0</v>
      </c>
      <c r="EB142" s="110">
        <f t="shared" si="236"/>
        <v>0</v>
      </c>
      <c r="EC142" s="110">
        <f t="shared" si="236"/>
        <v>0</v>
      </c>
      <c r="ED142" s="110"/>
      <c r="EE142" s="110">
        <f t="shared" si="236"/>
        <v>0</v>
      </c>
      <c r="EF142" s="110">
        <f t="shared" si="236"/>
        <v>0</v>
      </c>
      <c r="EG142" s="110">
        <f t="shared" si="236"/>
        <v>0</v>
      </c>
      <c r="EH142" s="110">
        <f t="shared" si="237"/>
        <v>0</v>
      </c>
      <c r="EI142" s="110">
        <f t="shared" si="237"/>
        <v>0</v>
      </c>
      <c r="EJ142" s="110">
        <f t="shared" si="237"/>
        <v>0</v>
      </c>
      <c r="EK142" s="110">
        <f t="shared" si="237"/>
        <v>0</v>
      </c>
      <c r="EL142" s="110">
        <f t="shared" si="237"/>
        <v>0</v>
      </c>
      <c r="EM142" s="110">
        <f t="shared" si="237"/>
        <v>0</v>
      </c>
      <c r="EN142" s="110">
        <f t="shared" si="237"/>
        <v>0</v>
      </c>
      <c r="EO142" s="110">
        <f t="shared" si="237"/>
        <v>0</v>
      </c>
      <c r="EP142" s="110">
        <f t="shared" si="237"/>
        <v>0</v>
      </c>
    </row>
    <row r="143" spans="2:146" x14ac:dyDescent="0.2">
      <c r="B143" s="26">
        <v>19</v>
      </c>
      <c r="C143" s="27" t="str">
        <f t="shared" si="204"/>
        <v/>
      </c>
      <c r="D143">
        <f t="shared" si="205"/>
        <v>0</v>
      </c>
      <c r="H143" t="str">
        <f t="shared" si="206"/>
        <v/>
      </c>
      <c r="I143" t="str">
        <f t="shared" si="207"/>
        <v/>
      </c>
      <c r="J143" t="str">
        <f t="shared" si="208"/>
        <v/>
      </c>
      <c r="P143">
        <v>19</v>
      </c>
      <c r="AA143" t="str">
        <f t="shared" si="209"/>
        <v>Arum - HOT</v>
      </c>
      <c r="AC143">
        <f t="shared" si="210"/>
        <v>0</v>
      </c>
      <c r="AE143" t="str">
        <f t="shared" si="225"/>
        <v xml:space="preserve">Arum </v>
      </c>
      <c r="AF143" s="5">
        <f>IF(AF73="","",AF73)</f>
        <v>76</v>
      </c>
      <c r="AG143" s="5"/>
      <c r="AH143" s="5" t="str">
        <f>IF(AH73="","",AH73)</f>
        <v>Cactus - CAU - 5</v>
      </c>
      <c r="AJ143">
        <f t="shared" si="226"/>
        <v>33</v>
      </c>
      <c r="AK143">
        <f t="shared" si="227"/>
        <v>1</v>
      </c>
      <c r="AM143" t="str">
        <f t="shared" si="211"/>
        <v>Cactus - CAU - 5</v>
      </c>
      <c r="AQ143">
        <f t="shared" si="238"/>
        <v>76</v>
      </c>
      <c r="BM143" s="5">
        <v>19</v>
      </c>
      <c r="BN143" s="93" t="str">
        <f t="shared" si="232"/>
        <v>Arum - HOT - 5</v>
      </c>
      <c r="BO143" s="89"/>
      <c r="BP143" s="90"/>
      <c r="BQ143" s="5">
        <f t="shared" si="233"/>
        <v>47</v>
      </c>
      <c r="BR143" s="76">
        <f>IF(BS143&lt;&gt;"",MAX($BR$125:BR142)+1,"" )</f>
        <v>19</v>
      </c>
      <c r="BS143">
        <f t="shared" si="213"/>
        <v>33</v>
      </c>
      <c r="BT143" t="str">
        <f t="shared" si="239"/>
        <v>Cactus - CAU - 5</v>
      </c>
      <c r="BU143">
        <f t="shared" si="215"/>
        <v>76</v>
      </c>
      <c r="BV143">
        <f t="shared" si="216"/>
        <v>76.000005000000002</v>
      </c>
      <c r="BW143" s="1">
        <f t="shared" si="228"/>
        <v>47</v>
      </c>
      <c r="BX143" s="93" t="str">
        <f t="shared" si="234"/>
        <v>Arum - HOT - 5</v>
      </c>
      <c r="CA143" t="str">
        <f t="shared" si="217"/>
        <v xml:space="preserve"> HOT - 5</v>
      </c>
      <c r="CH143">
        <f t="shared" si="235"/>
        <v>19</v>
      </c>
      <c r="CI143" t="str">
        <f t="shared" si="229"/>
        <v>Arum - HOT</v>
      </c>
      <c r="CK143" s="111" t="str">
        <f>IF(EI123&gt;0,EI124,"")</f>
        <v/>
      </c>
      <c r="CL143" s="111" t="str">
        <f t="shared" si="218"/>
        <v/>
      </c>
      <c r="CM143" s="111" t="str">
        <f t="shared" si="219"/>
        <v/>
      </c>
      <c r="CN143" s="111" t="str">
        <f t="shared" si="220"/>
        <v/>
      </c>
      <c r="CO143" s="111">
        <v>19</v>
      </c>
      <c r="CP143" s="111"/>
      <c r="CQ143" s="111"/>
      <c r="CR143" s="111"/>
      <c r="CS143" s="111"/>
      <c r="CT143" s="111"/>
      <c r="CU143" s="111"/>
      <c r="CV143" s="111"/>
      <c r="CW143" s="111"/>
      <c r="CX143" s="111"/>
      <c r="CY143" s="111"/>
      <c r="CZ143" s="111"/>
      <c r="DA143" s="111"/>
      <c r="DB143" s="111"/>
      <c r="DC143" s="111"/>
      <c r="DD143" s="111"/>
      <c r="DE143" s="111"/>
      <c r="DF143" s="111"/>
      <c r="DG143" s="111"/>
      <c r="DH143" s="111"/>
      <c r="DI143" s="111"/>
      <c r="DJ143" s="111"/>
      <c r="DK143" s="111"/>
      <c r="DL143" s="111"/>
      <c r="DM143" s="111"/>
      <c r="DN143" s="111"/>
      <c r="DO143" s="111" t="str">
        <f t="shared" si="221"/>
        <v/>
      </c>
      <c r="DP143" s="110">
        <f t="shared" si="230"/>
        <v>0</v>
      </c>
      <c r="DQ143" s="110">
        <f t="shared" si="231"/>
        <v>0</v>
      </c>
      <c r="DR143" s="110">
        <f t="shared" si="231"/>
        <v>0</v>
      </c>
      <c r="DS143" s="110">
        <f t="shared" si="231"/>
        <v>0</v>
      </c>
      <c r="DT143" s="110">
        <f t="shared" si="231"/>
        <v>0</v>
      </c>
      <c r="DU143" s="110">
        <f t="shared" si="231"/>
        <v>0</v>
      </c>
      <c r="DV143" s="110">
        <f t="shared" si="231"/>
        <v>0</v>
      </c>
      <c r="DW143" s="110">
        <f t="shared" si="236"/>
        <v>0</v>
      </c>
      <c r="DX143" s="110">
        <f t="shared" si="236"/>
        <v>0</v>
      </c>
      <c r="DY143" s="110">
        <f t="shared" si="236"/>
        <v>0</v>
      </c>
      <c r="DZ143" s="110">
        <f t="shared" si="236"/>
        <v>0</v>
      </c>
      <c r="EA143" s="110">
        <f t="shared" si="236"/>
        <v>0</v>
      </c>
      <c r="EB143" s="110">
        <f t="shared" si="236"/>
        <v>1</v>
      </c>
      <c r="EC143" s="110">
        <f t="shared" si="236"/>
        <v>0</v>
      </c>
      <c r="ED143" s="110"/>
      <c r="EE143" s="110">
        <f t="shared" si="236"/>
        <v>0</v>
      </c>
      <c r="EF143" s="110">
        <f t="shared" si="236"/>
        <v>0</v>
      </c>
      <c r="EG143" s="110">
        <f t="shared" si="236"/>
        <v>0</v>
      </c>
      <c r="EH143" s="110">
        <f t="shared" si="237"/>
        <v>0</v>
      </c>
      <c r="EI143" s="110">
        <f t="shared" si="237"/>
        <v>0</v>
      </c>
      <c r="EJ143" s="110">
        <f t="shared" si="237"/>
        <v>0</v>
      </c>
      <c r="EK143" s="110">
        <f t="shared" si="237"/>
        <v>0</v>
      </c>
      <c r="EL143" s="110">
        <f t="shared" si="237"/>
        <v>0</v>
      </c>
      <c r="EM143" s="110">
        <f t="shared" si="237"/>
        <v>0</v>
      </c>
      <c r="EN143" s="110">
        <f t="shared" si="237"/>
        <v>0</v>
      </c>
      <c r="EO143" s="110">
        <f t="shared" si="237"/>
        <v>0</v>
      </c>
      <c r="EP143" s="110">
        <f t="shared" si="237"/>
        <v>0</v>
      </c>
    </row>
    <row r="144" spans="2:146" x14ac:dyDescent="0.2">
      <c r="B144" s="26">
        <v>20</v>
      </c>
      <c r="C144" s="27" t="str">
        <f t="shared" si="204"/>
        <v/>
      </c>
      <c r="D144">
        <f t="shared" si="205"/>
        <v>0</v>
      </c>
      <c r="H144" t="str">
        <f t="shared" si="206"/>
        <v/>
      </c>
      <c r="I144" t="str">
        <f t="shared" si="207"/>
        <v/>
      </c>
      <c r="J144" t="str">
        <f t="shared" si="208"/>
        <v/>
      </c>
      <c r="P144">
        <v>20</v>
      </c>
      <c r="AA144" t="str">
        <f t="shared" si="209"/>
        <v>Lysimaque - PRG</v>
      </c>
      <c r="AC144">
        <f t="shared" si="210"/>
        <v>0</v>
      </c>
      <c r="AE144" t="str">
        <f t="shared" si="225"/>
        <v xml:space="preserve">Lysimaque </v>
      </c>
      <c r="AF144" s="5">
        <f>IF(AF74="","",AF74)</f>
        <v>90</v>
      </c>
      <c r="AG144" s="5"/>
      <c r="AH144" s="5" t="str">
        <f>IF(AH74="","",AH74)</f>
        <v>Elaeagnus multiflore - PRG - 5</v>
      </c>
      <c r="AJ144">
        <f t="shared" si="226"/>
        <v>47</v>
      </c>
      <c r="AK144">
        <f t="shared" si="227"/>
        <v>1</v>
      </c>
      <c r="AM144" t="str">
        <f t="shared" si="211"/>
        <v>Elaeagnus multiflore - PRG - 5</v>
      </c>
      <c r="AQ144">
        <f t="shared" si="238"/>
        <v>90</v>
      </c>
      <c r="BM144" s="5">
        <v>20</v>
      </c>
      <c r="BN144" s="93" t="str">
        <f t="shared" si="232"/>
        <v>Lysimaque - PRG - 6</v>
      </c>
      <c r="BO144" s="89"/>
      <c r="BP144" s="90"/>
      <c r="BQ144" s="5">
        <f t="shared" si="233"/>
        <v>48</v>
      </c>
      <c r="BR144" s="76">
        <f>IF(BS144&lt;&gt;"",MAX($BR$125:BR143)+1,"" )</f>
        <v>20</v>
      </c>
      <c r="BS144">
        <f t="shared" si="213"/>
        <v>47</v>
      </c>
      <c r="BT144" t="str">
        <f t="shared" si="239"/>
        <v>Elaeagnus multiflore - PRG - 5</v>
      </c>
      <c r="BU144">
        <f t="shared" si="215"/>
        <v>90</v>
      </c>
      <c r="BV144">
        <f t="shared" si="216"/>
        <v>90.000005000000002</v>
      </c>
      <c r="BW144" s="1">
        <f t="shared" si="228"/>
        <v>48</v>
      </c>
      <c r="BX144" s="93" t="str">
        <f t="shared" si="234"/>
        <v>Lysimaque - PRG - 6</v>
      </c>
      <c r="CA144" t="str">
        <f t="shared" si="217"/>
        <v xml:space="preserve"> PRG - 6</v>
      </c>
      <c r="CH144">
        <f t="shared" si="235"/>
        <v>20</v>
      </c>
      <c r="CI144" t="str">
        <f t="shared" si="229"/>
        <v>Lysimaque - PRG</v>
      </c>
      <c r="CK144" s="111" t="str">
        <f>IF(EJ123&gt;0,EJ124,"")</f>
        <v/>
      </c>
      <c r="CL144" s="111" t="str">
        <f t="shared" si="218"/>
        <v/>
      </c>
      <c r="CM144" s="111" t="str">
        <f t="shared" si="219"/>
        <v/>
      </c>
      <c r="CN144" s="111" t="str">
        <f t="shared" si="220"/>
        <v/>
      </c>
      <c r="CO144" s="111">
        <v>20</v>
      </c>
      <c r="CP144" s="111"/>
      <c r="CQ144" s="111"/>
      <c r="CR144" s="111"/>
      <c r="CS144" s="111"/>
      <c r="CT144" s="111"/>
      <c r="CU144" s="111"/>
      <c r="CV144" s="111"/>
      <c r="CW144" s="111"/>
      <c r="CX144" s="111"/>
      <c r="CY144" s="111"/>
      <c r="CZ144" s="111"/>
      <c r="DA144" s="111"/>
      <c r="DB144" s="111"/>
      <c r="DC144" s="111"/>
      <c r="DD144" s="111"/>
      <c r="DE144" s="111"/>
      <c r="DF144" s="111"/>
      <c r="DG144" s="111"/>
      <c r="DH144" s="111"/>
      <c r="DI144" s="111"/>
      <c r="DJ144" s="111"/>
      <c r="DK144" s="111"/>
      <c r="DL144" s="111"/>
      <c r="DM144" s="111"/>
      <c r="DN144" s="111"/>
      <c r="DO144" s="111" t="str">
        <f t="shared" si="221"/>
        <v/>
      </c>
      <c r="DP144" s="110">
        <f t="shared" si="230"/>
        <v>0</v>
      </c>
      <c r="DQ144" s="110">
        <f t="shared" si="231"/>
        <v>0</v>
      </c>
      <c r="DR144" s="110">
        <f t="shared" si="231"/>
        <v>0</v>
      </c>
      <c r="DS144" s="110">
        <f t="shared" si="231"/>
        <v>0</v>
      </c>
      <c r="DT144" s="110">
        <f t="shared" si="231"/>
        <v>0</v>
      </c>
      <c r="DU144" s="110">
        <f t="shared" si="231"/>
        <v>0</v>
      </c>
      <c r="DV144" s="110">
        <f t="shared" si="231"/>
        <v>0</v>
      </c>
      <c r="DW144" s="110">
        <f t="shared" si="236"/>
        <v>0</v>
      </c>
      <c r="DX144" s="110">
        <f t="shared" si="236"/>
        <v>0</v>
      </c>
      <c r="DY144" s="110">
        <f t="shared" si="236"/>
        <v>0</v>
      </c>
      <c r="DZ144" s="110">
        <f t="shared" si="236"/>
        <v>0</v>
      </c>
      <c r="EA144" s="110">
        <f t="shared" si="236"/>
        <v>0</v>
      </c>
      <c r="EB144" s="110">
        <f t="shared" si="236"/>
        <v>0</v>
      </c>
      <c r="EC144" s="110">
        <f t="shared" si="236"/>
        <v>0</v>
      </c>
      <c r="ED144" s="110"/>
      <c r="EE144" s="110">
        <f t="shared" si="236"/>
        <v>0</v>
      </c>
      <c r="EF144" s="110">
        <f t="shared" si="236"/>
        <v>0</v>
      </c>
      <c r="EG144" s="110">
        <f t="shared" si="236"/>
        <v>0</v>
      </c>
      <c r="EH144" s="110">
        <f t="shared" si="237"/>
        <v>1</v>
      </c>
      <c r="EI144" s="110">
        <f t="shared" si="237"/>
        <v>0</v>
      </c>
      <c r="EJ144" s="110">
        <f t="shared" si="237"/>
        <v>0</v>
      </c>
      <c r="EK144" s="110">
        <f t="shared" si="237"/>
        <v>0</v>
      </c>
      <c r="EL144" s="110">
        <f t="shared" si="237"/>
        <v>0</v>
      </c>
      <c r="EM144" s="110">
        <f t="shared" si="237"/>
        <v>0</v>
      </c>
      <c r="EN144" s="110">
        <f t="shared" si="237"/>
        <v>0</v>
      </c>
      <c r="EO144" s="110">
        <f t="shared" si="237"/>
        <v>0</v>
      </c>
      <c r="EP144" s="110">
        <f t="shared" si="237"/>
        <v>0</v>
      </c>
    </row>
    <row r="145" spans="2:146" x14ac:dyDescent="0.2">
      <c r="B145" s="26">
        <v>21</v>
      </c>
      <c r="C145" s="27" t="str">
        <f t="shared" si="204"/>
        <v/>
      </c>
      <c r="D145">
        <f t="shared" si="205"/>
        <v>0</v>
      </c>
      <c r="H145" t="str">
        <f t="shared" si="206"/>
        <v/>
      </c>
      <c r="I145" t="str">
        <f t="shared" si="207"/>
        <v/>
      </c>
      <c r="J145" t="str">
        <f t="shared" si="208"/>
        <v/>
      </c>
      <c r="P145">
        <v>21</v>
      </c>
      <c r="AA145" t="str">
        <f t="shared" si="209"/>
        <v>Arbre du clergé - PRG</v>
      </c>
      <c r="AC145">
        <f t="shared" si="210"/>
        <v>0</v>
      </c>
      <c r="AE145" t="str">
        <f t="shared" si="225"/>
        <v xml:space="preserve">Arbre du clergé </v>
      </c>
      <c r="AF145" s="5">
        <f>IF(AM71="","",AM71)</f>
        <v>6</v>
      </c>
      <c r="AG145" s="5"/>
      <c r="AH145" s="5" t="str">
        <f>IF(AO71="","",AO71)</f>
        <v>Forsythia - SH. - 6</v>
      </c>
      <c r="AJ145">
        <f t="shared" si="226"/>
        <v>6</v>
      </c>
      <c r="AK145">
        <f t="shared" si="227"/>
        <v>1</v>
      </c>
      <c r="AM145" t="str">
        <f t="shared" si="211"/>
        <v>Forsythia - SH. - 6</v>
      </c>
      <c r="AQ145">
        <f t="shared" si="238"/>
        <v>6</v>
      </c>
      <c r="BM145" s="5">
        <v>21</v>
      </c>
      <c r="BN145" s="93" t="str">
        <f t="shared" si="232"/>
        <v>Arbre du clergé - PRG - 7</v>
      </c>
      <c r="BO145" s="89"/>
      <c r="BP145" s="90"/>
      <c r="BQ145" s="5">
        <f t="shared" si="233"/>
        <v>49</v>
      </c>
      <c r="BR145" s="76">
        <f>IF(BS145&lt;&gt;"",MAX($BR$125:BR144)+1,"" )</f>
        <v>21</v>
      </c>
      <c r="BS145">
        <f t="shared" si="213"/>
        <v>6</v>
      </c>
      <c r="BT145" t="str">
        <f t="shared" si="239"/>
        <v>Forsythia - SH. - 6</v>
      </c>
      <c r="BU145">
        <f t="shared" si="215"/>
        <v>6</v>
      </c>
      <c r="BV145">
        <f t="shared" si="216"/>
        <v>6.0000049999999998</v>
      </c>
      <c r="BW145" s="1">
        <f t="shared" si="228"/>
        <v>49</v>
      </c>
      <c r="BX145" s="93" t="str">
        <f t="shared" si="234"/>
        <v>Arbre du clergé - PRG - 7</v>
      </c>
      <c r="CA145" t="str">
        <f t="shared" si="217"/>
        <v xml:space="preserve"> PRG - 7</v>
      </c>
      <c r="CH145">
        <f t="shared" si="235"/>
        <v>21</v>
      </c>
      <c r="CI145" t="str">
        <f t="shared" si="229"/>
        <v>Arbre du clergé - PRG</v>
      </c>
      <c r="CK145" s="111" t="str">
        <f>IF(EK123&gt;0,EK124,"")</f>
        <v>SH.</v>
      </c>
      <c r="CL145" s="111">
        <f t="shared" si="218"/>
        <v>21</v>
      </c>
      <c r="CM145" s="111">
        <f t="shared" si="219"/>
        <v>6</v>
      </c>
      <c r="CN145" s="111" t="str">
        <f t="shared" si="220"/>
        <v>SH.</v>
      </c>
      <c r="CO145" s="111">
        <v>21</v>
      </c>
      <c r="CP145" s="111"/>
      <c r="CQ145" s="111"/>
      <c r="CR145" s="111"/>
      <c r="CS145" s="111"/>
      <c r="CT145" s="111"/>
      <c r="CU145" s="111"/>
      <c r="CV145" s="111"/>
      <c r="CW145" s="111"/>
      <c r="CX145" s="111"/>
      <c r="CY145" s="111"/>
      <c r="CZ145" s="111"/>
      <c r="DA145" s="111"/>
      <c r="DB145" s="111"/>
      <c r="DC145" s="111"/>
      <c r="DD145" s="111"/>
      <c r="DE145" s="111"/>
      <c r="DF145" s="111"/>
      <c r="DG145" s="111"/>
      <c r="DH145" s="111"/>
      <c r="DI145" s="111"/>
      <c r="DJ145" s="111"/>
      <c r="DK145" s="111"/>
      <c r="DL145" s="111"/>
      <c r="DM145" s="111"/>
      <c r="DN145" s="111"/>
      <c r="DO145" s="111" t="str">
        <f t="shared" si="221"/>
        <v/>
      </c>
      <c r="DP145" s="110">
        <f t="shared" si="230"/>
        <v>0</v>
      </c>
      <c r="DQ145" s="110">
        <f t="shared" si="231"/>
        <v>0</v>
      </c>
      <c r="DR145" s="110">
        <f t="shared" si="231"/>
        <v>0</v>
      </c>
      <c r="DS145" s="110">
        <f t="shared" si="231"/>
        <v>0</v>
      </c>
      <c r="DT145" s="110">
        <f t="shared" si="231"/>
        <v>0</v>
      </c>
      <c r="DU145" s="110">
        <f t="shared" si="231"/>
        <v>0</v>
      </c>
      <c r="DV145" s="110">
        <f t="shared" si="231"/>
        <v>0</v>
      </c>
      <c r="DW145" s="110">
        <f t="shared" ref="DW145:EG154" si="240">IF($CI145="","",IF(RIGHT($CI145,3)=DW$124,1,0))</f>
        <v>0</v>
      </c>
      <c r="DX145" s="110">
        <f t="shared" si="240"/>
        <v>0</v>
      </c>
      <c r="DY145" s="110">
        <f t="shared" si="240"/>
        <v>0</v>
      </c>
      <c r="DZ145" s="110">
        <f t="shared" si="240"/>
        <v>0</v>
      </c>
      <c r="EA145" s="110">
        <f t="shared" si="240"/>
        <v>0</v>
      </c>
      <c r="EB145" s="110">
        <f t="shared" si="240"/>
        <v>0</v>
      </c>
      <c r="EC145" s="110">
        <f t="shared" si="240"/>
        <v>0</v>
      </c>
      <c r="ED145" s="110"/>
      <c r="EE145" s="110">
        <f t="shared" si="240"/>
        <v>0</v>
      </c>
      <c r="EF145" s="110">
        <f t="shared" si="240"/>
        <v>0</v>
      </c>
      <c r="EG145" s="110">
        <f t="shared" si="240"/>
        <v>0</v>
      </c>
      <c r="EH145" s="110">
        <f t="shared" ref="EH145:EP154" si="241">IF($CI145="","",IF(RIGHT($CI145,3)=EH$124,1,0))</f>
        <v>1</v>
      </c>
      <c r="EI145" s="110">
        <f t="shared" si="241"/>
        <v>0</v>
      </c>
      <c r="EJ145" s="110">
        <f t="shared" si="241"/>
        <v>0</v>
      </c>
      <c r="EK145" s="110">
        <f t="shared" si="241"/>
        <v>0</v>
      </c>
      <c r="EL145" s="110">
        <f t="shared" si="241"/>
        <v>0</v>
      </c>
      <c r="EM145" s="110">
        <f t="shared" si="241"/>
        <v>0</v>
      </c>
      <c r="EN145" s="110">
        <f t="shared" si="241"/>
        <v>0</v>
      </c>
      <c r="EO145" s="110">
        <f t="shared" si="241"/>
        <v>0</v>
      </c>
      <c r="EP145" s="110">
        <f t="shared" si="241"/>
        <v>0</v>
      </c>
    </row>
    <row r="146" spans="2:146" x14ac:dyDescent="0.2">
      <c r="B146" s="26">
        <v>22</v>
      </c>
      <c r="C146" s="27" t="str">
        <f t="shared" si="204"/>
        <v/>
      </c>
      <c r="D146">
        <f t="shared" si="205"/>
        <v>0</v>
      </c>
      <c r="H146" t="str">
        <f t="shared" si="206"/>
        <v/>
      </c>
      <c r="I146" t="str">
        <f t="shared" si="207"/>
        <v/>
      </c>
      <c r="J146" t="str">
        <f t="shared" si="208"/>
        <v/>
      </c>
      <c r="P146">
        <v>22</v>
      </c>
      <c r="AA146" t="str">
        <f t="shared" si="209"/>
        <v>Grebera - PRG</v>
      </c>
      <c r="AC146">
        <f t="shared" si="210"/>
        <v>0</v>
      </c>
      <c r="AE146" t="str">
        <f t="shared" si="225"/>
        <v xml:space="preserve">Grebera </v>
      </c>
      <c r="AF146" s="5">
        <f>IF(AM72="","",AM72)</f>
        <v>48</v>
      </c>
      <c r="AG146" s="5"/>
      <c r="AH146" s="5" t="str">
        <f>IF(AO72="","",AO72)</f>
        <v>Lysimaque - PRG - 6</v>
      </c>
      <c r="AJ146">
        <f t="shared" si="226"/>
        <v>20</v>
      </c>
      <c r="AK146">
        <f t="shared" si="227"/>
        <v>1</v>
      </c>
      <c r="AM146" t="str">
        <f t="shared" si="211"/>
        <v>Lysimaque - PRG - 6</v>
      </c>
      <c r="AQ146">
        <f t="shared" si="238"/>
        <v>48</v>
      </c>
      <c r="BM146" s="5">
        <v>22</v>
      </c>
      <c r="BN146" s="93" t="str">
        <f t="shared" si="232"/>
        <v>Grebera - PRG - 8</v>
      </c>
      <c r="BO146" s="89"/>
      <c r="BP146" s="90"/>
      <c r="BQ146" s="5">
        <f t="shared" si="233"/>
        <v>50</v>
      </c>
      <c r="BR146" s="76">
        <f>IF(BS146&lt;&gt;"",MAX($BR$125:BR145)+1,"" )</f>
        <v>22</v>
      </c>
      <c r="BS146">
        <f t="shared" si="213"/>
        <v>20</v>
      </c>
      <c r="BT146" t="str">
        <f t="shared" si="239"/>
        <v>Lysimaque - PRG - 6</v>
      </c>
      <c r="BU146">
        <f t="shared" si="215"/>
        <v>48</v>
      </c>
      <c r="BV146">
        <f t="shared" si="216"/>
        <v>48.000005000000002</v>
      </c>
      <c r="BW146" s="1">
        <f t="shared" si="228"/>
        <v>50</v>
      </c>
      <c r="BX146" s="93" t="str">
        <f t="shared" si="234"/>
        <v>Grebera - PRG - 8</v>
      </c>
      <c r="CA146" t="str">
        <f t="shared" si="217"/>
        <v xml:space="preserve"> PRG - 8</v>
      </c>
      <c r="CH146">
        <f t="shared" si="235"/>
        <v>22</v>
      </c>
      <c r="CI146" t="str">
        <f t="shared" si="229"/>
        <v>Grebera - PRG</v>
      </c>
      <c r="CK146" s="111" t="str">
        <f>IF(EL123&gt;0,EL124,"")</f>
        <v/>
      </c>
      <c r="CL146" s="111" t="str">
        <f t="shared" si="218"/>
        <v/>
      </c>
      <c r="CM146" s="111" t="str">
        <f t="shared" si="219"/>
        <v/>
      </c>
      <c r="CN146" s="111" t="str">
        <f t="shared" si="220"/>
        <v/>
      </c>
      <c r="CO146" s="111">
        <v>22</v>
      </c>
      <c r="CP146" s="111"/>
      <c r="CQ146" s="111"/>
      <c r="CR146" s="111"/>
      <c r="CS146" s="111"/>
      <c r="CT146" s="111"/>
      <c r="CU146" s="111"/>
      <c r="CV146" s="111"/>
      <c r="CW146" s="111"/>
      <c r="CX146" s="111"/>
      <c r="CY146" s="111"/>
      <c r="CZ146" s="111"/>
      <c r="DA146" s="111"/>
      <c r="DB146" s="111"/>
      <c r="DC146" s="111"/>
      <c r="DD146" s="111"/>
      <c r="DE146" s="111"/>
      <c r="DF146" s="111"/>
      <c r="DG146" s="111"/>
      <c r="DH146" s="111"/>
      <c r="DI146" s="111"/>
      <c r="DJ146" s="111"/>
      <c r="DK146" s="111"/>
      <c r="DL146" s="111"/>
      <c r="DM146" s="111"/>
      <c r="DN146" s="111"/>
      <c r="DO146" s="111" t="str">
        <f t="shared" si="221"/>
        <v/>
      </c>
      <c r="DP146" s="110">
        <f t="shared" si="230"/>
        <v>0</v>
      </c>
      <c r="DQ146" s="110">
        <f t="shared" si="231"/>
        <v>0</v>
      </c>
      <c r="DR146" s="110">
        <f t="shared" si="231"/>
        <v>0</v>
      </c>
      <c r="DS146" s="110">
        <f t="shared" si="231"/>
        <v>0</v>
      </c>
      <c r="DT146" s="110">
        <f t="shared" si="231"/>
        <v>0</v>
      </c>
      <c r="DU146" s="110">
        <f t="shared" si="231"/>
        <v>0</v>
      </c>
      <c r="DV146" s="110">
        <f t="shared" si="231"/>
        <v>0</v>
      </c>
      <c r="DW146" s="110">
        <f t="shared" si="240"/>
        <v>0</v>
      </c>
      <c r="DX146" s="110">
        <f t="shared" si="240"/>
        <v>0</v>
      </c>
      <c r="DY146" s="110">
        <f t="shared" si="240"/>
        <v>0</v>
      </c>
      <c r="DZ146" s="110">
        <f t="shared" si="240"/>
        <v>0</v>
      </c>
      <c r="EA146" s="110">
        <f t="shared" si="240"/>
        <v>0</v>
      </c>
      <c r="EB146" s="110">
        <f t="shared" si="240"/>
        <v>0</v>
      </c>
      <c r="EC146" s="110">
        <f t="shared" si="240"/>
        <v>0</v>
      </c>
      <c r="ED146" s="110"/>
      <c r="EE146" s="110">
        <f t="shared" si="240"/>
        <v>0</v>
      </c>
      <c r="EF146" s="110">
        <f t="shared" si="240"/>
        <v>0</v>
      </c>
      <c r="EG146" s="110">
        <f t="shared" si="240"/>
        <v>0</v>
      </c>
      <c r="EH146" s="110">
        <f t="shared" si="241"/>
        <v>1</v>
      </c>
      <c r="EI146" s="110">
        <f t="shared" si="241"/>
        <v>0</v>
      </c>
      <c r="EJ146" s="110">
        <f t="shared" si="241"/>
        <v>0</v>
      </c>
      <c r="EK146" s="110">
        <f t="shared" si="241"/>
        <v>0</v>
      </c>
      <c r="EL146" s="110">
        <f t="shared" si="241"/>
        <v>0</v>
      </c>
      <c r="EM146" s="110">
        <f t="shared" si="241"/>
        <v>0</v>
      </c>
      <c r="EN146" s="110">
        <f t="shared" si="241"/>
        <v>0</v>
      </c>
      <c r="EO146" s="110">
        <f t="shared" si="241"/>
        <v>0</v>
      </c>
      <c r="EP146" s="110">
        <f t="shared" si="241"/>
        <v>0</v>
      </c>
    </row>
    <row r="147" spans="2:146" x14ac:dyDescent="0.2">
      <c r="B147" s="26">
        <v>23</v>
      </c>
      <c r="C147" s="27" t="str">
        <f t="shared" si="204"/>
        <v/>
      </c>
      <c r="D147">
        <f t="shared" si="205"/>
        <v>0</v>
      </c>
      <c r="H147" t="str">
        <f t="shared" si="206"/>
        <v/>
      </c>
      <c r="I147" t="str">
        <f t="shared" si="207"/>
        <v/>
      </c>
      <c r="J147" t="str">
        <f t="shared" si="208"/>
        <v/>
      </c>
      <c r="P147">
        <v>23</v>
      </c>
      <c r="AA147" t="str">
        <f t="shared" si="209"/>
        <v>Fragon - SH.</v>
      </c>
      <c r="AC147">
        <f t="shared" si="210"/>
        <v>0</v>
      </c>
      <c r="AE147" t="str">
        <f t="shared" si="225"/>
        <v xml:space="preserve">Fragon </v>
      </c>
      <c r="AF147" s="5">
        <f>IF(AM73="","",AM73)</f>
        <v>77</v>
      </c>
      <c r="AG147" s="5"/>
      <c r="AH147" s="5" t="str">
        <f>IF(AO73="","",AO73)</f>
        <v>Aulne - FER - 6</v>
      </c>
      <c r="AJ147">
        <f t="shared" si="226"/>
        <v>34</v>
      </c>
      <c r="AK147">
        <f t="shared" si="227"/>
        <v>1</v>
      </c>
      <c r="AM147" t="str">
        <f t="shared" si="211"/>
        <v>Aulne - FER - 6</v>
      </c>
      <c r="AQ147">
        <f t="shared" si="238"/>
        <v>77</v>
      </c>
      <c r="BM147" s="5">
        <v>23</v>
      </c>
      <c r="BN147" s="93" t="str">
        <f t="shared" si="232"/>
        <v>Fragon - SH. - 9</v>
      </c>
      <c r="BO147" s="89"/>
      <c r="BP147" s="90"/>
      <c r="BQ147" s="5">
        <f t="shared" si="233"/>
        <v>51</v>
      </c>
      <c r="BR147" s="76">
        <f>IF(BS147&lt;&gt;"",MAX($BR$125:BR146)+1,"" )</f>
        <v>23</v>
      </c>
      <c r="BS147">
        <f t="shared" si="213"/>
        <v>34</v>
      </c>
      <c r="BT147" t="str">
        <f t="shared" si="239"/>
        <v>Aulne - FER - 6</v>
      </c>
      <c r="BU147">
        <f t="shared" si="215"/>
        <v>77</v>
      </c>
      <c r="BV147">
        <f t="shared" si="216"/>
        <v>77.000005000000002</v>
      </c>
      <c r="BW147" s="1">
        <f t="shared" si="228"/>
        <v>51</v>
      </c>
      <c r="BX147" s="93" t="str">
        <f t="shared" si="234"/>
        <v>Fragon - SH. - 9</v>
      </c>
      <c r="CA147" t="str">
        <f t="shared" si="217"/>
        <v xml:space="preserve"> SH. - 9</v>
      </c>
      <c r="CH147">
        <f t="shared" si="235"/>
        <v>23</v>
      </c>
      <c r="CI147" t="str">
        <f t="shared" si="229"/>
        <v>Fragon - SH.</v>
      </c>
      <c r="CK147" s="111" t="str">
        <f>IF(EM123&gt;0,EM124,"")</f>
        <v/>
      </c>
      <c r="CL147" s="111" t="str">
        <f t="shared" si="218"/>
        <v/>
      </c>
      <c r="CM147" s="111" t="str">
        <f t="shared" si="219"/>
        <v/>
      </c>
      <c r="CN147" s="111" t="str">
        <f t="shared" si="220"/>
        <v/>
      </c>
      <c r="CO147" s="111">
        <v>23</v>
      </c>
      <c r="CP147" s="111"/>
      <c r="CQ147" s="111"/>
      <c r="CR147" s="111"/>
      <c r="CS147" s="111"/>
      <c r="CT147" s="111"/>
      <c r="CU147" s="111"/>
      <c r="CV147" s="111"/>
      <c r="CW147" s="111"/>
      <c r="CX147" s="111"/>
      <c r="CY147" s="111"/>
      <c r="CZ147" s="111"/>
      <c r="DA147" s="111"/>
      <c r="DB147" s="111"/>
      <c r="DC147" s="111"/>
      <c r="DD147" s="111"/>
      <c r="DE147" s="111"/>
      <c r="DF147" s="111"/>
      <c r="DG147" s="111"/>
      <c r="DH147" s="111"/>
      <c r="DI147" s="111"/>
      <c r="DJ147" s="111"/>
      <c r="DK147" s="111"/>
      <c r="DL147" s="111"/>
      <c r="DM147" s="111"/>
      <c r="DN147" s="111"/>
      <c r="DO147" s="111" t="str">
        <f t="shared" si="221"/>
        <v/>
      </c>
      <c r="DP147" s="110">
        <f t="shared" si="230"/>
        <v>0</v>
      </c>
      <c r="DQ147" s="110">
        <f t="shared" si="231"/>
        <v>0</v>
      </c>
      <c r="DR147" s="110">
        <f t="shared" si="231"/>
        <v>0</v>
      </c>
      <c r="DS147" s="110">
        <f t="shared" si="231"/>
        <v>0</v>
      </c>
      <c r="DT147" s="110">
        <f t="shared" si="231"/>
        <v>0</v>
      </c>
      <c r="DU147" s="110">
        <f t="shared" si="231"/>
        <v>0</v>
      </c>
      <c r="DV147" s="110">
        <f t="shared" si="231"/>
        <v>0</v>
      </c>
      <c r="DW147" s="110">
        <f t="shared" si="240"/>
        <v>0</v>
      </c>
      <c r="DX147" s="110">
        <f t="shared" si="240"/>
        <v>0</v>
      </c>
      <c r="DY147" s="110">
        <f t="shared" si="240"/>
        <v>0</v>
      </c>
      <c r="DZ147" s="110">
        <f t="shared" si="240"/>
        <v>0</v>
      </c>
      <c r="EA147" s="110">
        <f t="shared" si="240"/>
        <v>0</v>
      </c>
      <c r="EB147" s="110">
        <f t="shared" si="240"/>
        <v>0</v>
      </c>
      <c r="EC147" s="110">
        <f t="shared" si="240"/>
        <v>0</v>
      </c>
      <c r="ED147" s="110"/>
      <c r="EE147" s="110">
        <f t="shared" si="240"/>
        <v>0</v>
      </c>
      <c r="EF147" s="110">
        <f t="shared" si="240"/>
        <v>0</v>
      </c>
      <c r="EG147" s="110">
        <f t="shared" si="240"/>
        <v>0</v>
      </c>
      <c r="EH147" s="110">
        <f t="shared" si="241"/>
        <v>0</v>
      </c>
      <c r="EI147" s="110">
        <f t="shared" si="241"/>
        <v>0</v>
      </c>
      <c r="EJ147" s="110">
        <f t="shared" si="241"/>
        <v>0</v>
      </c>
      <c r="EK147" s="110">
        <f t="shared" si="241"/>
        <v>1</v>
      </c>
      <c r="EL147" s="110">
        <f t="shared" si="241"/>
        <v>0</v>
      </c>
      <c r="EM147" s="110">
        <f t="shared" si="241"/>
        <v>0</v>
      </c>
      <c r="EN147" s="110">
        <f t="shared" si="241"/>
        <v>0</v>
      </c>
      <c r="EO147" s="110">
        <f t="shared" si="241"/>
        <v>0</v>
      </c>
      <c r="EP147" s="110">
        <f t="shared" si="241"/>
        <v>0</v>
      </c>
    </row>
    <row r="148" spans="2:146" x14ac:dyDescent="0.2">
      <c r="B148" s="26">
        <v>24</v>
      </c>
      <c r="C148" s="27" t="str">
        <f t="shared" si="204"/>
        <v/>
      </c>
      <c r="D148">
        <f t="shared" si="205"/>
        <v>0</v>
      </c>
      <c r="H148" t="str">
        <f t="shared" si="206"/>
        <v/>
      </c>
      <c r="I148" t="str">
        <f t="shared" si="207"/>
        <v/>
      </c>
      <c r="J148" t="str">
        <f t="shared" si="208"/>
        <v/>
      </c>
      <c r="P148">
        <v>24</v>
      </c>
      <c r="AA148" t="str">
        <f t="shared" si="209"/>
        <v>Bougainvillier - SH.</v>
      </c>
      <c r="AC148">
        <f t="shared" si="210"/>
        <v>0</v>
      </c>
      <c r="AE148" t="str">
        <f t="shared" si="225"/>
        <v xml:space="preserve">Bougainvillier </v>
      </c>
      <c r="AF148" s="5">
        <f>IF(AM74="","",AM74)</f>
        <v>91</v>
      </c>
      <c r="AG148" s="5"/>
      <c r="AH148" s="5" t="str">
        <f>IF(AO74="","",AO74)</f>
        <v>Ophrys - PRG - 6</v>
      </c>
      <c r="AJ148">
        <f t="shared" si="226"/>
        <v>48</v>
      </c>
      <c r="AK148">
        <f t="shared" si="227"/>
        <v>1</v>
      </c>
      <c r="AM148" t="str">
        <f t="shared" si="211"/>
        <v>Ophrys - PRG - 6</v>
      </c>
      <c r="AQ148">
        <f t="shared" si="238"/>
        <v>91</v>
      </c>
      <c r="BM148" s="5">
        <v>24</v>
      </c>
      <c r="BN148" s="93" t="str">
        <f t="shared" si="232"/>
        <v>Bougainvillier - SH. - 10</v>
      </c>
      <c r="BO148" s="89"/>
      <c r="BP148" s="90"/>
      <c r="BQ148" s="5">
        <f t="shared" si="233"/>
        <v>52</v>
      </c>
      <c r="BR148" s="76">
        <f>IF(BS148&lt;&gt;"",MAX($BR$125:BR147)+1,"" )</f>
        <v>24</v>
      </c>
      <c r="BS148">
        <f t="shared" si="213"/>
        <v>48</v>
      </c>
      <c r="BT148" t="str">
        <f t="shared" si="239"/>
        <v>Ophrys - PRG - 6</v>
      </c>
      <c r="BU148">
        <f t="shared" si="215"/>
        <v>91</v>
      </c>
      <c r="BV148">
        <f t="shared" si="216"/>
        <v>91.000005000000002</v>
      </c>
      <c r="BW148" s="1">
        <f t="shared" si="228"/>
        <v>52</v>
      </c>
      <c r="BX148" s="93" t="str">
        <f t="shared" si="234"/>
        <v>Bougainvillier - SH. - 10</v>
      </c>
      <c r="CA148" t="str">
        <f t="shared" si="217"/>
        <v>SH. - 10</v>
      </c>
      <c r="CH148">
        <f t="shared" si="235"/>
        <v>24</v>
      </c>
      <c r="CI148" t="str">
        <f t="shared" si="229"/>
        <v>Bougainvillier - SH.</v>
      </c>
      <c r="CK148" s="111" t="str">
        <f>IF(EN123&gt;0,EN124,"")</f>
        <v>SO.</v>
      </c>
      <c r="CL148" s="111">
        <f t="shared" si="218"/>
        <v>24</v>
      </c>
      <c r="CM148" s="111">
        <f t="shared" si="219"/>
        <v>7</v>
      </c>
      <c r="CN148" s="111" t="str">
        <f t="shared" si="220"/>
        <v>SO.</v>
      </c>
      <c r="CO148" s="111">
        <v>24</v>
      </c>
      <c r="CP148" s="111"/>
      <c r="CQ148" s="111"/>
      <c r="CR148" s="111"/>
      <c r="CS148" s="111"/>
      <c r="CT148" s="111"/>
      <c r="CU148" s="111"/>
      <c r="CV148" s="111"/>
      <c r="CW148" s="111"/>
      <c r="CX148" s="111"/>
      <c r="CY148" s="111"/>
      <c r="CZ148" s="111"/>
      <c r="DA148" s="111"/>
      <c r="DB148" s="111"/>
      <c r="DC148" s="111"/>
      <c r="DD148" s="111"/>
      <c r="DE148" s="111"/>
      <c r="DF148" s="111"/>
      <c r="DG148" s="111"/>
      <c r="DH148" s="111"/>
      <c r="DI148" s="111"/>
      <c r="DJ148" s="111"/>
      <c r="DK148" s="111"/>
      <c r="DL148" s="111"/>
      <c r="DM148" s="111"/>
      <c r="DN148" s="111"/>
      <c r="DO148" s="111" t="str">
        <f t="shared" si="221"/>
        <v/>
      </c>
      <c r="DP148" s="110">
        <f t="shared" si="230"/>
        <v>0</v>
      </c>
      <c r="DQ148" s="110">
        <f t="shared" si="231"/>
        <v>0</v>
      </c>
      <c r="DR148" s="110">
        <f t="shared" si="231"/>
        <v>0</v>
      </c>
      <c r="DS148" s="110">
        <f t="shared" si="231"/>
        <v>0</v>
      </c>
      <c r="DT148" s="110">
        <f t="shared" si="231"/>
        <v>0</v>
      </c>
      <c r="DU148" s="110">
        <f t="shared" si="231"/>
        <v>0</v>
      </c>
      <c r="DV148" s="110">
        <f t="shared" si="231"/>
        <v>0</v>
      </c>
      <c r="DW148" s="110">
        <f t="shared" si="240"/>
        <v>0</v>
      </c>
      <c r="DX148" s="110">
        <f t="shared" si="240"/>
        <v>0</v>
      </c>
      <c r="DY148" s="110">
        <f t="shared" si="240"/>
        <v>0</v>
      </c>
      <c r="DZ148" s="110">
        <f t="shared" si="240"/>
        <v>0</v>
      </c>
      <c r="EA148" s="110">
        <f t="shared" si="240"/>
        <v>0</v>
      </c>
      <c r="EB148" s="110">
        <f t="shared" si="240"/>
        <v>0</v>
      </c>
      <c r="EC148" s="110">
        <f t="shared" si="240"/>
        <v>0</v>
      </c>
      <c r="ED148" s="110"/>
      <c r="EE148" s="110">
        <f t="shared" si="240"/>
        <v>0</v>
      </c>
      <c r="EF148" s="110">
        <f t="shared" si="240"/>
        <v>0</v>
      </c>
      <c r="EG148" s="110">
        <f t="shared" si="240"/>
        <v>0</v>
      </c>
      <c r="EH148" s="110">
        <f t="shared" si="241"/>
        <v>0</v>
      </c>
      <c r="EI148" s="110">
        <f t="shared" si="241"/>
        <v>0</v>
      </c>
      <c r="EJ148" s="110">
        <f t="shared" si="241"/>
        <v>0</v>
      </c>
      <c r="EK148" s="110">
        <f t="shared" si="241"/>
        <v>1</v>
      </c>
      <c r="EL148" s="110">
        <f t="shared" si="241"/>
        <v>0</v>
      </c>
      <c r="EM148" s="110">
        <f t="shared" si="241"/>
        <v>0</v>
      </c>
      <c r="EN148" s="110">
        <f t="shared" si="241"/>
        <v>0</v>
      </c>
      <c r="EO148" s="110">
        <f t="shared" si="241"/>
        <v>0</v>
      </c>
      <c r="EP148" s="110">
        <f t="shared" si="241"/>
        <v>0</v>
      </c>
    </row>
    <row r="149" spans="2:146" x14ac:dyDescent="0.2">
      <c r="B149" s="26">
        <v>25</v>
      </c>
      <c r="C149" s="27" t="str">
        <f t="shared" si="204"/>
        <v/>
      </c>
      <c r="D149">
        <f t="shared" si="205"/>
        <v>0</v>
      </c>
      <c r="H149" t="str">
        <f t="shared" si="206"/>
        <v/>
      </c>
      <c r="I149" t="str">
        <f t="shared" si="207"/>
        <v/>
      </c>
      <c r="J149" t="str">
        <f t="shared" si="208"/>
        <v/>
      </c>
      <c r="P149">
        <v>25</v>
      </c>
      <c r="AA149" t="str">
        <f t="shared" si="209"/>
        <v>Hélianthème - SH.</v>
      </c>
      <c r="AC149">
        <f t="shared" si="210"/>
        <v>0</v>
      </c>
      <c r="AE149" t="str">
        <f t="shared" si="225"/>
        <v xml:space="preserve">Hélianthème </v>
      </c>
      <c r="AF149" s="5">
        <f>IF(Y78="","",Y78)</f>
        <v>7</v>
      </c>
      <c r="AG149" s="5"/>
      <c r="AH149" s="5" t="str">
        <f>IF(AA78="","",AA78)</f>
        <v>Agave - SO. - 7</v>
      </c>
      <c r="AJ149">
        <f t="shared" si="226"/>
        <v>7</v>
      </c>
      <c r="AK149">
        <f t="shared" si="227"/>
        <v>1</v>
      </c>
      <c r="AM149" t="str">
        <f t="shared" si="211"/>
        <v>Agave - SO. - 7</v>
      </c>
      <c r="AQ149">
        <f t="shared" si="238"/>
        <v>7</v>
      </c>
      <c r="BM149" s="5">
        <v>25</v>
      </c>
      <c r="BN149" s="93" t="str">
        <f t="shared" si="232"/>
        <v>Hélianthème - SH. - 11</v>
      </c>
      <c r="BO149" s="89"/>
      <c r="BP149" s="90"/>
      <c r="BQ149" s="5">
        <f t="shared" si="233"/>
        <v>53</v>
      </c>
      <c r="BR149" s="76">
        <f>IF(BS149&lt;&gt;"",MAX($BR$125:BR148)+1,"" )</f>
        <v>25</v>
      </c>
      <c r="BS149">
        <f t="shared" si="213"/>
        <v>7</v>
      </c>
      <c r="BT149" t="str">
        <f t="shared" si="239"/>
        <v>Agave - SO. - 7</v>
      </c>
      <c r="BU149">
        <f t="shared" si="215"/>
        <v>7</v>
      </c>
      <c r="BV149">
        <f t="shared" si="216"/>
        <v>7.0000049999999998</v>
      </c>
      <c r="BW149" s="1">
        <f t="shared" si="228"/>
        <v>53</v>
      </c>
      <c r="BX149" s="93" t="str">
        <f t="shared" si="234"/>
        <v>Hélianthème - SH. - 11</v>
      </c>
      <c r="CA149" t="str">
        <f t="shared" si="217"/>
        <v>SH. - 11</v>
      </c>
      <c r="CH149">
        <f t="shared" si="235"/>
        <v>25</v>
      </c>
      <c r="CI149" t="str">
        <f t="shared" si="229"/>
        <v>Hélianthème - SH.</v>
      </c>
      <c r="CK149" s="111" t="str">
        <f>IF(EO123&gt;0,EO124,"")</f>
        <v/>
      </c>
      <c r="CL149" s="111" t="str">
        <f t="shared" si="218"/>
        <v/>
      </c>
      <c r="CM149" s="111" t="str">
        <f t="shared" si="219"/>
        <v/>
      </c>
      <c r="CN149" s="111" t="str">
        <f t="shared" si="220"/>
        <v/>
      </c>
      <c r="CO149" s="111">
        <v>25</v>
      </c>
      <c r="CP149" s="111"/>
      <c r="CQ149" s="111"/>
      <c r="CR149" s="111"/>
      <c r="CS149" s="111"/>
      <c r="CT149" s="111"/>
      <c r="CU149" s="111"/>
      <c r="CV149" s="111"/>
      <c r="CW149" s="111"/>
      <c r="CX149" s="111"/>
      <c r="CY149" s="111"/>
      <c r="CZ149" s="111"/>
      <c r="DA149" s="111"/>
      <c r="DB149" s="111"/>
      <c r="DC149" s="111"/>
      <c r="DD149" s="111"/>
      <c r="DE149" s="111"/>
      <c r="DF149" s="111"/>
      <c r="DG149" s="111"/>
      <c r="DH149" s="111"/>
      <c r="DI149" s="111"/>
      <c r="DJ149" s="111"/>
      <c r="DK149" s="111"/>
      <c r="DL149" s="111"/>
      <c r="DM149" s="111"/>
      <c r="DN149" s="111"/>
      <c r="DO149" s="111" t="str">
        <f t="shared" si="221"/>
        <v/>
      </c>
      <c r="DP149" s="110">
        <f t="shared" si="230"/>
        <v>0</v>
      </c>
      <c r="DQ149" s="110">
        <f t="shared" si="231"/>
        <v>0</v>
      </c>
      <c r="DR149" s="110">
        <f t="shared" si="231"/>
        <v>0</v>
      </c>
      <c r="DS149" s="110">
        <f t="shared" si="231"/>
        <v>0</v>
      </c>
      <c r="DT149" s="110">
        <f t="shared" si="231"/>
        <v>0</v>
      </c>
      <c r="DU149" s="110">
        <f t="shared" si="231"/>
        <v>0</v>
      </c>
      <c r="DV149" s="110">
        <f t="shared" si="231"/>
        <v>0</v>
      </c>
      <c r="DW149" s="110">
        <f t="shared" si="240"/>
        <v>0</v>
      </c>
      <c r="DX149" s="110">
        <f t="shared" si="240"/>
        <v>0</v>
      </c>
      <c r="DY149" s="110">
        <f t="shared" si="240"/>
        <v>0</v>
      </c>
      <c r="DZ149" s="110">
        <f t="shared" si="240"/>
        <v>0</v>
      </c>
      <c r="EA149" s="110">
        <f t="shared" si="240"/>
        <v>0</v>
      </c>
      <c r="EB149" s="110">
        <f t="shared" si="240"/>
        <v>0</v>
      </c>
      <c r="EC149" s="110">
        <f t="shared" si="240"/>
        <v>0</v>
      </c>
      <c r="ED149" s="110"/>
      <c r="EE149" s="110">
        <f t="shared" si="240"/>
        <v>0</v>
      </c>
      <c r="EF149" s="110">
        <f t="shared" si="240"/>
        <v>0</v>
      </c>
      <c r="EG149" s="110">
        <f t="shared" si="240"/>
        <v>0</v>
      </c>
      <c r="EH149" s="110">
        <f t="shared" si="241"/>
        <v>0</v>
      </c>
      <c r="EI149" s="110">
        <f t="shared" si="241"/>
        <v>0</v>
      </c>
      <c r="EJ149" s="110">
        <f t="shared" si="241"/>
        <v>0</v>
      </c>
      <c r="EK149" s="110">
        <f t="shared" si="241"/>
        <v>1</v>
      </c>
      <c r="EL149" s="110">
        <f t="shared" si="241"/>
        <v>0</v>
      </c>
      <c r="EM149" s="110">
        <f t="shared" si="241"/>
        <v>0</v>
      </c>
      <c r="EN149" s="110">
        <f t="shared" si="241"/>
        <v>0</v>
      </c>
      <c r="EO149" s="110">
        <f t="shared" si="241"/>
        <v>0</v>
      </c>
      <c r="EP149" s="110">
        <f t="shared" si="241"/>
        <v>0</v>
      </c>
    </row>
    <row r="150" spans="2:146" x14ac:dyDescent="0.2">
      <c r="B150" s="26">
        <v>26</v>
      </c>
      <c r="C150" s="27" t="str">
        <f t="shared" si="204"/>
        <v/>
      </c>
      <c r="D150">
        <f t="shared" si="205"/>
        <v>0</v>
      </c>
      <c r="H150" t="str">
        <f t="shared" si="206"/>
        <v/>
      </c>
      <c r="I150" t="str">
        <f t="shared" si="207"/>
        <v/>
      </c>
      <c r="J150" t="str">
        <f t="shared" si="208"/>
        <v/>
      </c>
      <c r="P150">
        <v>26</v>
      </c>
      <c r="AA150" t="str">
        <f t="shared" si="209"/>
        <v>Joubarde - SH.</v>
      </c>
      <c r="AC150">
        <f t="shared" si="210"/>
        <v>0</v>
      </c>
      <c r="AE150" t="str">
        <f t="shared" si="225"/>
        <v xml:space="preserve">Joubarde </v>
      </c>
      <c r="AF150" s="5">
        <f>IF(Y79="","",Y79)</f>
        <v>49</v>
      </c>
      <c r="AG150" s="5"/>
      <c r="AH150" s="5" t="str">
        <f>IF(AA79="","",AA79)</f>
        <v>Arbre du clergé - PRG - 7</v>
      </c>
      <c r="AJ150">
        <f t="shared" si="226"/>
        <v>21</v>
      </c>
      <c r="AK150">
        <f t="shared" si="227"/>
        <v>1</v>
      </c>
      <c r="AM150" t="str">
        <f t="shared" si="211"/>
        <v>Arbre du clergé - PRG - 7</v>
      </c>
      <c r="AQ150">
        <f t="shared" si="238"/>
        <v>49</v>
      </c>
      <c r="BM150" s="5">
        <v>26</v>
      </c>
      <c r="BN150" s="93" t="str">
        <f t="shared" si="232"/>
        <v>Joubarde - SH. - 12</v>
      </c>
      <c r="BO150" s="89"/>
      <c r="BP150" s="90"/>
      <c r="BQ150" s="5">
        <f t="shared" si="233"/>
        <v>54</v>
      </c>
      <c r="BR150" s="76">
        <f>IF(BS150&lt;&gt;"",MAX($BR$125:BR149)+1,"" )</f>
        <v>26</v>
      </c>
      <c r="BS150">
        <f t="shared" si="213"/>
        <v>21</v>
      </c>
      <c r="BT150" t="str">
        <f t="shared" si="239"/>
        <v>Arbre du clergé - PRG - 7</v>
      </c>
      <c r="BU150">
        <f t="shared" si="215"/>
        <v>49</v>
      </c>
      <c r="BV150">
        <f t="shared" si="216"/>
        <v>49.000005000000002</v>
      </c>
      <c r="BW150" s="1">
        <f t="shared" si="228"/>
        <v>54</v>
      </c>
      <c r="BX150" s="93" t="str">
        <f t="shared" si="234"/>
        <v>Joubarde - SH. - 12</v>
      </c>
      <c r="CA150" t="str">
        <f t="shared" si="217"/>
        <v>SH. - 12</v>
      </c>
      <c r="CH150">
        <f t="shared" si="235"/>
        <v>26</v>
      </c>
      <c r="CI150" t="str">
        <f t="shared" si="229"/>
        <v>Joubarde - SH.</v>
      </c>
      <c r="CK150" s="111" t="str">
        <f>IF(EP123&gt;0,EP124,"")</f>
        <v/>
      </c>
      <c r="CL150" s="111" t="str">
        <f t="shared" si="218"/>
        <v/>
      </c>
      <c r="CM150" s="111" t="str">
        <f t="shared" si="219"/>
        <v/>
      </c>
      <c r="CN150" s="111" t="str">
        <f t="shared" si="220"/>
        <v/>
      </c>
      <c r="CO150" s="111">
        <v>26</v>
      </c>
      <c r="CP150" s="111"/>
      <c r="CQ150" s="111"/>
      <c r="CR150" s="111"/>
      <c r="CS150" s="111"/>
      <c r="CT150" s="111"/>
      <c r="CU150" s="111"/>
      <c r="CV150" s="111"/>
      <c r="CW150" s="111"/>
      <c r="CX150" s="111"/>
      <c r="CY150" s="111"/>
      <c r="CZ150" s="111"/>
      <c r="DA150" s="111"/>
      <c r="DB150" s="111"/>
      <c r="DC150" s="111"/>
      <c r="DD150" s="111"/>
      <c r="DE150" s="111"/>
      <c r="DF150" s="111"/>
      <c r="DG150" s="111"/>
      <c r="DH150" s="111"/>
      <c r="DI150" s="111"/>
      <c r="DJ150" s="111"/>
      <c r="DK150" s="111"/>
      <c r="DL150" s="111"/>
      <c r="DM150" s="111"/>
      <c r="DN150" s="111"/>
      <c r="DO150" s="111" t="str">
        <f t="shared" si="221"/>
        <v/>
      </c>
      <c r="DP150" s="110">
        <f t="shared" si="230"/>
        <v>0</v>
      </c>
      <c r="DQ150" s="110">
        <f t="shared" si="231"/>
        <v>0</v>
      </c>
      <c r="DR150" s="110">
        <f t="shared" si="231"/>
        <v>0</v>
      </c>
      <c r="DS150" s="110">
        <f t="shared" si="231"/>
        <v>0</v>
      </c>
      <c r="DT150" s="110">
        <f t="shared" si="231"/>
        <v>0</v>
      </c>
      <c r="DU150" s="110">
        <f t="shared" si="231"/>
        <v>0</v>
      </c>
      <c r="DV150" s="110">
        <f t="shared" si="231"/>
        <v>0</v>
      </c>
      <c r="DW150" s="110">
        <f t="shared" si="240"/>
        <v>0</v>
      </c>
      <c r="DX150" s="110">
        <f t="shared" si="240"/>
        <v>0</v>
      </c>
      <c r="DY150" s="110">
        <f t="shared" si="240"/>
        <v>0</v>
      </c>
      <c r="DZ150" s="110">
        <f t="shared" si="240"/>
        <v>0</v>
      </c>
      <c r="EA150" s="110">
        <f t="shared" si="240"/>
        <v>0</v>
      </c>
      <c r="EB150" s="110">
        <f t="shared" si="240"/>
        <v>0</v>
      </c>
      <c r="EC150" s="110">
        <f t="shared" si="240"/>
        <v>0</v>
      </c>
      <c r="ED150" s="110"/>
      <c r="EE150" s="110">
        <f t="shared" si="240"/>
        <v>0</v>
      </c>
      <c r="EF150" s="110">
        <f t="shared" si="240"/>
        <v>0</v>
      </c>
      <c r="EG150" s="110">
        <f t="shared" si="240"/>
        <v>0</v>
      </c>
      <c r="EH150" s="110">
        <f t="shared" si="241"/>
        <v>0</v>
      </c>
      <c r="EI150" s="110">
        <f t="shared" si="241"/>
        <v>0</v>
      </c>
      <c r="EJ150" s="110">
        <f t="shared" si="241"/>
        <v>0</v>
      </c>
      <c r="EK150" s="110">
        <f t="shared" si="241"/>
        <v>1</v>
      </c>
      <c r="EL150" s="110">
        <f t="shared" si="241"/>
        <v>0</v>
      </c>
      <c r="EM150" s="110">
        <f t="shared" si="241"/>
        <v>0</v>
      </c>
      <c r="EN150" s="110">
        <f t="shared" si="241"/>
        <v>0</v>
      </c>
      <c r="EO150" s="110">
        <f t="shared" si="241"/>
        <v>0</v>
      </c>
      <c r="EP150" s="110">
        <f t="shared" si="241"/>
        <v>0</v>
      </c>
    </row>
    <row r="151" spans="2:146" x14ac:dyDescent="0.2">
      <c r="B151" s="26">
        <v>27</v>
      </c>
      <c r="C151" s="27" t="str">
        <f t="shared" si="204"/>
        <v/>
      </c>
      <c r="D151">
        <f t="shared" si="205"/>
        <v>0</v>
      </c>
      <c r="H151" t="str">
        <f t="shared" si="206"/>
        <v/>
      </c>
      <c r="I151" t="str">
        <f t="shared" si="207"/>
        <v/>
      </c>
      <c r="J151" t="str">
        <f t="shared" si="208"/>
        <v/>
      </c>
      <c r="P151">
        <v>27</v>
      </c>
      <c r="AA151" t="str">
        <f t="shared" si="209"/>
        <v>Orchis - SO.</v>
      </c>
      <c r="AC151">
        <f t="shared" si="210"/>
        <v>0</v>
      </c>
      <c r="AE151" t="str">
        <f t="shared" si="225"/>
        <v xml:space="preserve">Orchis </v>
      </c>
      <c r="AF151" s="5">
        <f>IF(Y80="","",Y80)</f>
        <v>78</v>
      </c>
      <c r="AG151" s="5"/>
      <c r="AH151" s="5" t="str">
        <f>IF(AA80="","",AA80)</f>
        <v>Charme - FER - 7</v>
      </c>
      <c r="AJ151">
        <f t="shared" si="226"/>
        <v>35</v>
      </c>
      <c r="AK151">
        <f t="shared" si="227"/>
        <v>1</v>
      </c>
      <c r="AM151" t="str">
        <f t="shared" si="211"/>
        <v>Charme - FER - 7</v>
      </c>
      <c r="AQ151">
        <f t="shared" si="238"/>
        <v>78</v>
      </c>
      <c r="BM151" s="5">
        <v>27</v>
      </c>
      <c r="BN151" s="93" t="str">
        <f t="shared" si="232"/>
        <v>Orchis - SO. - 13</v>
      </c>
      <c r="BO151" s="89"/>
      <c r="BP151" s="90"/>
      <c r="BQ151" s="5">
        <f t="shared" si="233"/>
        <v>55</v>
      </c>
      <c r="BR151" s="76">
        <f>IF(BS151&lt;&gt;"",MAX($BR$125:BR150)+1,"" )</f>
        <v>27</v>
      </c>
      <c r="BS151">
        <f t="shared" si="213"/>
        <v>35</v>
      </c>
      <c r="BT151" t="str">
        <f t="shared" si="239"/>
        <v>Charme - FER - 7</v>
      </c>
      <c r="BU151">
        <f t="shared" si="215"/>
        <v>78</v>
      </c>
      <c r="BV151">
        <f t="shared" si="216"/>
        <v>78.000005000000002</v>
      </c>
      <c r="BW151" s="1">
        <f t="shared" si="228"/>
        <v>55</v>
      </c>
      <c r="BX151" s="93" t="str">
        <f t="shared" si="234"/>
        <v>Orchis - SO. - 13</v>
      </c>
      <c r="CA151" t="str">
        <f t="shared" si="217"/>
        <v>SO. - 13</v>
      </c>
      <c r="CH151">
        <f t="shared" si="235"/>
        <v>27</v>
      </c>
      <c r="CI151" t="str">
        <f t="shared" si="229"/>
        <v>Orchis - SO.</v>
      </c>
      <c r="CK151" s="110"/>
      <c r="CL151" s="110"/>
      <c r="CM151" s="110"/>
      <c r="CN151" s="110"/>
      <c r="CO151" s="110"/>
      <c r="CP151" s="110"/>
      <c r="CQ151" s="110"/>
      <c r="CR151" s="110"/>
      <c r="CS151" s="110"/>
      <c r="CT151" s="110"/>
      <c r="CU151" s="110"/>
      <c r="CV151" s="110"/>
      <c r="CW151" s="110"/>
      <c r="CX151" s="110"/>
      <c r="CY151" s="110"/>
      <c r="CZ151" s="110"/>
      <c r="DA151" s="110"/>
      <c r="DB151" s="110"/>
      <c r="DC151" s="110"/>
      <c r="DD151" s="110"/>
      <c r="DE151" s="110"/>
      <c r="DF151" s="110"/>
      <c r="DG151" s="110"/>
      <c r="DH151" s="110"/>
      <c r="DI151" s="110"/>
      <c r="DJ151" s="110"/>
      <c r="DK151" s="110"/>
      <c r="DL151" s="110"/>
      <c r="DM151" s="110"/>
      <c r="DN151" s="110"/>
      <c r="DO151" s="110"/>
      <c r="DP151" s="110">
        <f t="shared" si="230"/>
        <v>0</v>
      </c>
      <c r="DQ151" s="110">
        <f t="shared" si="231"/>
        <v>0</v>
      </c>
      <c r="DR151" s="110">
        <f t="shared" si="231"/>
        <v>0</v>
      </c>
      <c r="DS151" s="110">
        <f t="shared" si="231"/>
        <v>0</v>
      </c>
      <c r="DT151" s="110">
        <f t="shared" si="231"/>
        <v>0</v>
      </c>
      <c r="DU151" s="110">
        <f t="shared" si="231"/>
        <v>0</v>
      </c>
      <c r="DV151" s="110">
        <f t="shared" si="231"/>
        <v>0</v>
      </c>
      <c r="DW151" s="110">
        <f t="shared" si="240"/>
        <v>0</v>
      </c>
      <c r="DX151" s="110">
        <f t="shared" si="240"/>
        <v>0</v>
      </c>
      <c r="DY151" s="110">
        <f t="shared" si="240"/>
        <v>0</v>
      </c>
      <c r="DZ151" s="110">
        <f t="shared" si="240"/>
        <v>0</v>
      </c>
      <c r="EA151" s="110">
        <f t="shared" si="240"/>
        <v>0</v>
      </c>
      <c r="EB151" s="110">
        <f t="shared" si="240"/>
        <v>0</v>
      </c>
      <c r="EC151" s="110">
        <f t="shared" si="240"/>
        <v>0</v>
      </c>
      <c r="ED151" s="110"/>
      <c r="EE151" s="110">
        <f t="shared" si="240"/>
        <v>0</v>
      </c>
      <c r="EF151" s="110">
        <f t="shared" si="240"/>
        <v>0</v>
      </c>
      <c r="EG151" s="110">
        <f t="shared" si="240"/>
        <v>0</v>
      </c>
      <c r="EH151" s="110">
        <f t="shared" si="241"/>
        <v>0</v>
      </c>
      <c r="EI151" s="110">
        <f t="shared" si="241"/>
        <v>0</v>
      </c>
      <c r="EJ151" s="110">
        <f t="shared" si="241"/>
        <v>0</v>
      </c>
      <c r="EK151" s="110">
        <f t="shared" si="241"/>
        <v>0</v>
      </c>
      <c r="EL151" s="110">
        <f t="shared" si="241"/>
        <v>0</v>
      </c>
      <c r="EM151" s="110">
        <f t="shared" si="241"/>
        <v>0</v>
      </c>
      <c r="EN151" s="110">
        <f t="shared" si="241"/>
        <v>1</v>
      </c>
      <c r="EO151" s="110">
        <f t="shared" si="241"/>
        <v>0</v>
      </c>
      <c r="EP151" s="110">
        <f t="shared" si="241"/>
        <v>0</v>
      </c>
    </row>
    <row r="152" spans="2:146" x14ac:dyDescent="0.2">
      <c r="B152" s="26">
        <v>28</v>
      </c>
      <c r="C152" s="27" t="str">
        <f t="shared" si="204"/>
        <v/>
      </c>
      <c r="D152">
        <f t="shared" si="205"/>
        <v>0</v>
      </c>
      <c r="H152" t="str">
        <f t="shared" si="206"/>
        <v/>
      </c>
      <c r="I152" t="str">
        <f t="shared" si="207"/>
        <v/>
      </c>
      <c r="J152" t="str">
        <f t="shared" si="208"/>
        <v/>
      </c>
      <c r="P152">
        <v>28</v>
      </c>
      <c r="AA152" t="str">
        <f t="shared" si="209"/>
        <v>Millepertuis - SO.</v>
      </c>
      <c r="AC152">
        <f t="shared" si="210"/>
        <v>0</v>
      </c>
      <c r="AE152" t="str">
        <f t="shared" si="225"/>
        <v xml:space="preserve">Millepertuis </v>
      </c>
      <c r="AF152" s="5">
        <f>IF(Y81="","",Y81)</f>
        <v>92</v>
      </c>
      <c r="AG152" s="5"/>
      <c r="AH152" s="5" t="str">
        <f>IF(AA81="","",AA81)</f>
        <v>Pissenlit - SH. - 7</v>
      </c>
      <c r="AJ152">
        <f t="shared" si="226"/>
        <v>49</v>
      </c>
      <c r="AK152">
        <f t="shared" si="227"/>
        <v>1</v>
      </c>
      <c r="AM152" t="str">
        <f t="shared" si="211"/>
        <v>Pissenlit - SH. - 7</v>
      </c>
      <c r="AQ152">
        <f t="shared" si="238"/>
        <v>92</v>
      </c>
      <c r="BM152" s="5">
        <v>28</v>
      </c>
      <c r="BN152" s="93" t="str">
        <f t="shared" si="232"/>
        <v>Millepertuis - SO. - 14</v>
      </c>
      <c r="BO152" s="89"/>
      <c r="BP152" s="90"/>
      <c r="BQ152" s="5">
        <f t="shared" si="233"/>
        <v>56</v>
      </c>
      <c r="BR152" s="76">
        <f>IF(BS152&lt;&gt;"",MAX($BR$125:BR151)+1,"" )</f>
        <v>28</v>
      </c>
      <c r="BS152">
        <f t="shared" si="213"/>
        <v>49</v>
      </c>
      <c r="BT152" t="str">
        <f t="shared" si="239"/>
        <v>Pissenlit - SH. - 7</v>
      </c>
      <c r="BU152">
        <f t="shared" si="215"/>
        <v>92</v>
      </c>
      <c r="BV152">
        <f t="shared" si="216"/>
        <v>92.000005000000002</v>
      </c>
      <c r="BW152" s="1">
        <f t="shared" si="228"/>
        <v>56</v>
      </c>
      <c r="BX152" s="93" t="str">
        <f t="shared" si="234"/>
        <v>Millepertuis - SO. - 14</v>
      </c>
      <c r="CA152" t="str">
        <f t="shared" si="217"/>
        <v>SO. - 14</v>
      </c>
      <c r="CH152">
        <f t="shared" si="235"/>
        <v>28</v>
      </c>
      <c r="CI152" t="str">
        <f t="shared" si="229"/>
        <v>Millepertuis - SO.</v>
      </c>
      <c r="CK152" s="110"/>
      <c r="CL152" s="110"/>
      <c r="CM152" s="110"/>
      <c r="CN152" s="110"/>
      <c r="CO152" s="110"/>
      <c r="CP152" s="110"/>
      <c r="CQ152" s="110"/>
      <c r="CR152" s="110"/>
      <c r="CS152" s="110"/>
      <c r="CT152" s="110"/>
      <c r="CU152" s="110"/>
      <c r="CV152" s="110"/>
      <c r="CW152" s="110"/>
      <c r="CX152" s="110"/>
      <c r="CY152" s="110"/>
      <c r="CZ152" s="110"/>
      <c r="DA152" s="110"/>
      <c r="DB152" s="110"/>
      <c r="DC152" s="110"/>
      <c r="DD152" s="110"/>
      <c r="DE152" s="110"/>
      <c r="DF152" s="110"/>
      <c r="DG152" s="110"/>
      <c r="DH152" s="110"/>
      <c r="DI152" s="110"/>
      <c r="DJ152" s="110"/>
      <c r="DK152" s="110"/>
      <c r="DL152" s="110"/>
      <c r="DM152" s="110"/>
      <c r="DN152" s="110"/>
      <c r="DO152" s="110"/>
      <c r="DP152" s="110">
        <f t="shared" si="230"/>
        <v>0</v>
      </c>
      <c r="DQ152" s="110">
        <f t="shared" si="231"/>
        <v>0</v>
      </c>
      <c r="DR152" s="110">
        <f t="shared" si="231"/>
        <v>0</v>
      </c>
      <c r="DS152" s="110">
        <f t="shared" si="231"/>
        <v>0</v>
      </c>
      <c r="DT152" s="110">
        <f t="shared" si="231"/>
        <v>0</v>
      </c>
      <c r="DU152" s="110">
        <f>IF($CI152="","",IF(RIGHT($CI152,3)=DU$124,1,0))</f>
        <v>0</v>
      </c>
      <c r="DV152" s="110">
        <f>IF($CI152="","",IF(RIGHT($CI152,3)=DV$124,1,0))</f>
        <v>0</v>
      </c>
      <c r="DW152" s="110">
        <f t="shared" si="240"/>
        <v>0</v>
      </c>
      <c r="DX152" s="110">
        <f t="shared" si="240"/>
        <v>0</v>
      </c>
      <c r="DY152" s="110">
        <f t="shared" si="240"/>
        <v>0</v>
      </c>
      <c r="DZ152" s="110">
        <f t="shared" si="240"/>
        <v>0</v>
      </c>
      <c r="EA152" s="110">
        <f t="shared" si="240"/>
        <v>0</v>
      </c>
      <c r="EB152" s="110">
        <f t="shared" si="240"/>
        <v>0</v>
      </c>
      <c r="EC152" s="110">
        <f t="shared" si="240"/>
        <v>0</v>
      </c>
      <c r="ED152" s="110"/>
      <c r="EE152" s="110">
        <f t="shared" si="240"/>
        <v>0</v>
      </c>
      <c r="EF152" s="110">
        <f t="shared" si="240"/>
        <v>0</v>
      </c>
      <c r="EG152" s="110">
        <f t="shared" si="240"/>
        <v>0</v>
      </c>
      <c r="EH152" s="110">
        <f t="shared" si="241"/>
        <v>0</v>
      </c>
      <c r="EI152" s="110">
        <f t="shared" si="241"/>
        <v>0</v>
      </c>
      <c r="EJ152" s="110">
        <f t="shared" si="241"/>
        <v>0</v>
      </c>
      <c r="EK152" s="110">
        <f t="shared" si="241"/>
        <v>0</v>
      </c>
      <c r="EL152" s="110">
        <f t="shared" si="241"/>
        <v>0</v>
      </c>
      <c r="EM152" s="110">
        <f t="shared" si="241"/>
        <v>0</v>
      </c>
      <c r="EN152" s="110">
        <f t="shared" si="241"/>
        <v>1</v>
      </c>
      <c r="EO152" s="110">
        <f t="shared" si="241"/>
        <v>0</v>
      </c>
      <c r="EP152" s="110">
        <f t="shared" si="241"/>
        <v>0</v>
      </c>
    </row>
    <row r="153" spans="2:146" x14ac:dyDescent="0.2">
      <c r="B153" s="26">
        <v>29</v>
      </c>
      <c r="C153" s="27" t="str">
        <f t="shared" si="204"/>
        <v/>
      </c>
      <c r="D153">
        <f t="shared" si="205"/>
        <v>0</v>
      </c>
      <c r="H153" t="str">
        <f t="shared" si="206"/>
        <v/>
      </c>
      <c r="I153" t="str">
        <f t="shared" si="207"/>
        <v/>
      </c>
      <c r="J153" t="str">
        <f t="shared" si="208"/>
        <v/>
      </c>
      <c r="P153">
        <v>29</v>
      </c>
      <c r="AA153" t="str">
        <f t="shared" si="209"/>
        <v>Avocatier - SO.</v>
      </c>
      <c r="AC153">
        <f t="shared" si="210"/>
        <v>0</v>
      </c>
      <c r="AE153" t="str">
        <f t="shared" si="225"/>
        <v xml:space="preserve">Avocatier </v>
      </c>
      <c r="AF153" s="5">
        <f>IF(AF78="","",AF78)</f>
        <v>8</v>
      </c>
      <c r="AG153" s="5"/>
      <c r="AH153" s="5" t="str">
        <f>IF(AH78="","",AH78)</f>
        <v>Cephalotaxe de fortune - SO. - 8</v>
      </c>
      <c r="AJ153">
        <f t="shared" si="226"/>
        <v>8</v>
      </c>
      <c r="AK153">
        <f t="shared" si="227"/>
        <v>1</v>
      </c>
      <c r="AM153" t="str">
        <f t="shared" si="211"/>
        <v>Cephalotaxe de fortune - SO. - 8</v>
      </c>
      <c r="AQ153">
        <f t="shared" si="238"/>
        <v>8</v>
      </c>
      <c r="BM153" s="5">
        <v>29</v>
      </c>
      <c r="BN153" s="93" t="str">
        <f t="shared" si="232"/>
        <v>Avocatier - SO. - 1</v>
      </c>
      <c r="BO153" s="89"/>
      <c r="BP153" s="90"/>
      <c r="BQ153" s="5">
        <f t="shared" si="233"/>
        <v>57</v>
      </c>
      <c r="BR153" s="76">
        <f>IF(BS153&lt;&gt;"",MAX($BR$125:BR152)+1,"" )</f>
        <v>29</v>
      </c>
      <c r="BS153">
        <f t="shared" si="213"/>
        <v>8</v>
      </c>
      <c r="BT153" t="str">
        <f t="shared" si="239"/>
        <v>Cephalotaxe de fortune - SO. - 8</v>
      </c>
      <c r="BU153">
        <f t="shared" si="215"/>
        <v>8</v>
      </c>
      <c r="BV153">
        <f t="shared" si="216"/>
        <v>8.0000049999999998</v>
      </c>
      <c r="BW153" s="1">
        <f t="shared" si="228"/>
        <v>57</v>
      </c>
      <c r="BX153" s="93" t="str">
        <f t="shared" si="234"/>
        <v>Avocatier - SO. - 1</v>
      </c>
      <c r="CA153" t="str">
        <f t="shared" si="217"/>
        <v xml:space="preserve"> SO. - 1</v>
      </c>
      <c r="CH153">
        <f t="shared" si="235"/>
        <v>29</v>
      </c>
      <c r="CI153" t="str">
        <f t="shared" si="229"/>
        <v>Avocatier - SO.</v>
      </c>
      <c r="CK153" s="110"/>
      <c r="CL153" s="110"/>
      <c r="CM153" s="110"/>
      <c r="CN153" s="110"/>
      <c r="CO153" s="110"/>
      <c r="CP153" s="110"/>
      <c r="CQ153" s="110"/>
      <c r="CR153" s="110"/>
      <c r="CS153" s="110"/>
      <c r="CT153" s="110"/>
      <c r="CU153" s="110"/>
      <c r="CV153" s="110"/>
      <c r="CW153" s="110"/>
      <c r="CX153" s="110"/>
      <c r="CY153" s="110"/>
      <c r="CZ153" s="110"/>
      <c r="DA153" s="110"/>
      <c r="DB153" s="110"/>
      <c r="DC153" s="110"/>
      <c r="DD153" s="110"/>
      <c r="DE153" s="110"/>
      <c r="DF153" s="110"/>
      <c r="DG153" s="110"/>
      <c r="DH153" s="110"/>
      <c r="DI153" s="110"/>
      <c r="DJ153" s="110"/>
      <c r="DK153" s="110"/>
      <c r="DL153" s="110"/>
      <c r="DM153" s="110"/>
      <c r="DN153" s="110"/>
      <c r="DO153" s="110"/>
      <c r="DP153" s="110">
        <f t="shared" si="230"/>
        <v>0</v>
      </c>
      <c r="DQ153" s="110">
        <f t="shared" ref="DQ153:DV168" si="242">IF($CI153="","",IF(RIGHT($CI153,3)=DQ$124,1,0))</f>
        <v>0</v>
      </c>
      <c r="DR153" s="110">
        <f t="shared" si="242"/>
        <v>0</v>
      </c>
      <c r="DS153" s="110">
        <f t="shared" si="242"/>
        <v>0</v>
      </c>
      <c r="DT153" s="110">
        <f t="shared" si="242"/>
        <v>0</v>
      </c>
      <c r="DU153" s="110">
        <f t="shared" si="242"/>
        <v>0</v>
      </c>
      <c r="DV153" s="110">
        <f t="shared" si="242"/>
        <v>0</v>
      </c>
      <c r="DW153" s="110">
        <f t="shared" si="240"/>
        <v>0</v>
      </c>
      <c r="DX153" s="110">
        <f t="shared" si="240"/>
        <v>0</v>
      </c>
      <c r="DY153" s="110">
        <f t="shared" si="240"/>
        <v>0</v>
      </c>
      <c r="DZ153" s="110">
        <f t="shared" si="240"/>
        <v>0</v>
      </c>
      <c r="EA153" s="110">
        <f t="shared" si="240"/>
        <v>0</v>
      </c>
      <c r="EB153" s="110">
        <f t="shared" si="240"/>
        <v>0</v>
      </c>
      <c r="EC153" s="110">
        <f t="shared" si="240"/>
        <v>0</v>
      </c>
      <c r="ED153" s="110"/>
      <c r="EE153" s="110">
        <f t="shared" si="240"/>
        <v>0</v>
      </c>
      <c r="EF153" s="110">
        <f t="shared" si="240"/>
        <v>0</v>
      </c>
      <c r="EG153" s="110">
        <f t="shared" si="240"/>
        <v>0</v>
      </c>
      <c r="EH153" s="110">
        <f t="shared" si="241"/>
        <v>0</v>
      </c>
      <c r="EI153" s="110">
        <f t="shared" si="241"/>
        <v>0</v>
      </c>
      <c r="EJ153" s="110">
        <f t="shared" si="241"/>
        <v>0</v>
      </c>
      <c r="EK153" s="110">
        <f t="shared" si="241"/>
        <v>0</v>
      </c>
      <c r="EL153" s="110">
        <f t="shared" si="241"/>
        <v>0</v>
      </c>
      <c r="EM153" s="110">
        <f t="shared" si="241"/>
        <v>0</v>
      </c>
      <c r="EN153" s="110">
        <f t="shared" si="241"/>
        <v>1</v>
      </c>
      <c r="EO153" s="110">
        <f t="shared" si="241"/>
        <v>0</v>
      </c>
      <c r="EP153" s="110">
        <f t="shared" si="241"/>
        <v>0</v>
      </c>
    </row>
    <row r="154" spans="2:146" x14ac:dyDescent="0.2">
      <c r="B154" s="26">
        <v>30</v>
      </c>
      <c r="C154" s="27" t="str">
        <f t="shared" si="204"/>
        <v/>
      </c>
      <c r="D154">
        <f t="shared" si="205"/>
        <v>0</v>
      </c>
      <c r="H154" t="str">
        <f t="shared" si="206"/>
        <v/>
      </c>
      <c r="I154" t="str">
        <f t="shared" si="207"/>
        <v/>
      </c>
      <c r="J154" t="str">
        <f t="shared" si="208"/>
        <v/>
      </c>
      <c r="P154">
        <v>30</v>
      </c>
      <c r="AA154" t="str">
        <f t="shared" si="209"/>
        <v>Aporocactus - BEL</v>
      </c>
      <c r="AC154">
        <f t="shared" si="210"/>
        <v>0</v>
      </c>
      <c r="AE154" t="str">
        <f t="shared" si="225"/>
        <v xml:space="preserve">Aporocactus </v>
      </c>
      <c r="AF154" s="5">
        <f>IF(AF79="","",AF79)</f>
        <v>50</v>
      </c>
      <c r="AG154" s="5"/>
      <c r="AH154" s="5" t="str">
        <f>IF(AH79="","",AH79)</f>
        <v>Grebera - PRG - 8</v>
      </c>
      <c r="AJ154">
        <f t="shared" si="226"/>
        <v>22</v>
      </c>
      <c r="AK154">
        <f t="shared" si="227"/>
        <v>1</v>
      </c>
      <c r="AM154" t="str">
        <f t="shared" si="211"/>
        <v>Grebera - PRG - 8</v>
      </c>
      <c r="AQ154">
        <f t="shared" si="238"/>
        <v>50</v>
      </c>
      <c r="BM154" s="5">
        <v>30</v>
      </c>
      <c r="BN154" s="93" t="str">
        <f t="shared" si="232"/>
        <v>Aporocactus - BEL - 2</v>
      </c>
      <c r="BO154" s="89"/>
      <c r="BP154" s="90"/>
      <c r="BQ154" s="5">
        <f t="shared" si="233"/>
        <v>73</v>
      </c>
      <c r="BR154" s="76">
        <f>IF(BS154&lt;&gt;"",MAX($BR$125:BR153)+1,"" )</f>
        <v>30</v>
      </c>
      <c r="BS154">
        <f t="shared" si="213"/>
        <v>22</v>
      </c>
      <c r="BT154" t="str">
        <f t="shared" si="239"/>
        <v>Grebera - PRG - 8</v>
      </c>
      <c r="BU154">
        <f t="shared" si="215"/>
        <v>50</v>
      </c>
      <c r="BV154">
        <f t="shared" si="216"/>
        <v>50.000005000000002</v>
      </c>
      <c r="BW154" s="1">
        <f t="shared" si="228"/>
        <v>73</v>
      </c>
      <c r="BX154" s="93" t="str">
        <f t="shared" si="234"/>
        <v>Aporocactus - BEL - 2</v>
      </c>
      <c r="CA154" t="str">
        <f t="shared" si="217"/>
        <v xml:space="preserve"> BEL - 2</v>
      </c>
      <c r="CH154">
        <f t="shared" si="235"/>
        <v>30</v>
      </c>
      <c r="CI154" t="str">
        <f t="shared" si="229"/>
        <v>Aporocactus - BEL</v>
      </c>
      <c r="CK154" s="110"/>
      <c r="CL154" s="110"/>
      <c r="CM154" s="110"/>
      <c r="CN154" s="110"/>
      <c r="CO154" s="110"/>
      <c r="CP154" s="110"/>
      <c r="CQ154" s="110"/>
      <c r="CR154" s="110"/>
      <c r="CS154" s="110"/>
      <c r="CT154" s="110"/>
      <c r="CU154" s="110"/>
      <c r="CV154" s="110"/>
      <c r="CW154" s="110"/>
      <c r="CX154" s="110"/>
      <c r="CY154" s="110"/>
      <c r="CZ154" s="110"/>
      <c r="DA154" s="110"/>
      <c r="DB154" s="110"/>
      <c r="DC154" s="110"/>
      <c r="DD154" s="110"/>
      <c r="DE154" s="110"/>
      <c r="DF154" s="110"/>
      <c r="DG154" s="110"/>
      <c r="DH154" s="110"/>
      <c r="DI154" s="110"/>
      <c r="DJ154" s="110"/>
      <c r="DK154" s="110"/>
      <c r="DL154" s="110"/>
      <c r="DM154" s="110"/>
      <c r="DN154" s="110"/>
      <c r="DO154" s="110"/>
      <c r="DP154" s="110">
        <f t="shared" si="230"/>
        <v>0</v>
      </c>
      <c r="DQ154" s="110">
        <f t="shared" si="242"/>
        <v>0</v>
      </c>
      <c r="DR154" s="110">
        <f t="shared" si="242"/>
        <v>1</v>
      </c>
      <c r="DS154" s="110">
        <f t="shared" si="242"/>
        <v>0</v>
      </c>
      <c r="DT154" s="110">
        <f t="shared" si="242"/>
        <v>0</v>
      </c>
      <c r="DU154" s="110">
        <f t="shared" si="242"/>
        <v>0</v>
      </c>
      <c r="DV154" s="110">
        <f t="shared" si="242"/>
        <v>0</v>
      </c>
      <c r="DW154" s="110">
        <f t="shared" si="240"/>
        <v>0</v>
      </c>
      <c r="DX154" s="110">
        <f t="shared" si="240"/>
        <v>0</v>
      </c>
      <c r="DY154" s="110">
        <f t="shared" si="240"/>
        <v>0</v>
      </c>
      <c r="DZ154" s="110">
        <f t="shared" si="240"/>
        <v>0</v>
      </c>
      <c r="EA154" s="110">
        <f t="shared" si="240"/>
        <v>0</v>
      </c>
      <c r="EB154" s="110">
        <f t="shared" si="240"/>
        <v>0</v>
      </c>
      <c r="EC154" s="110">
        <f t="shared" si="240"/>
        <v>0</v>
      </c>
      <c r="ED154" s="110"/>
      <c r="EE154" s="110">
        <f t="shared" si="240"/>
        <v>0</v>
      </c>
      <c r="EF154" s="110">
        <f t="shared" si="240"/>
        <v>0</v>
      </c>
      <c r="EG154" s="110">
        <f t="shared" si="240"/>
        <v>0</v>
      </c>
      <c r="EH154" s="110">
        <f t="shared" si="241"/>
        <v>0</v>
      </c>
      <c r="EI154" s="110">
        <f t="shared" si="241"/>
        <v>0</v>
      </c>
      <c r="EJ154" s="110">
        <f t="shared" si="241"/>
        <v>0</v>
      </c>
      <c r="EK154" s="110">
        <f t="shared" si="241"/>
        <v>0</v>
      </c>
      <c r="EL154" s="110">
        <f t="shared" si="241"/>
        <v>0</v>
      </c>
      <c r="EM154" s="110">
        <f t="shared" si="241"/>
        <v>0</v>
      </c>
      <c r="EN154" s="110">
        <f t="shared" si="241"/>
        <v>0</v>
      </c>
      <c r="EO154" s="110">
        <f t="shared" si="241"/>
        <v>0</v>
      </c>
      <c r="EP154" s="110">
        <f t="shared" si="241"/>
        <v>0</v>
      </c>
    </row>
    <row r="155" spans="2:146" x14ac:dyDescent="0.2">
      <c r="B155" s="26">
        <v>31</v>
      </c>
      <c r="C155" s="27" t="str">
        <f t="shared" si="204"/>
        <v/>
      </c>
      <c r="D155">
        <f t="shared" si="205"/>
        <v>0</v>
      </c>
      <c r="H155" t="str">
        <f t="shared" si="206"/>
        <v/>
      </c>
      <c r="I155" t="str">
        <f t="shared" si="207"/>
        <v/>
      </c>
      <c r="J155" t="str">
        <f t="shared" si="208"/>
        <v/>
      </c>
      <c r="P155">
        <v>31</v>
      </c>
      <c r="AA155" t="str">
        <f t="shared" si="209"/>
        <v>Globulaire - BEL</v>
      </c>
      <c r="AC155">
        <f t="shared" si="210"/>
        <v>0</v>
      </c>
      <c r="AE155" t="str">
        <f t="shared" si="225"/>
        <v xml:space="preserve">Globulaire </v>
      </c>
      <c r="AF155" s="5">
        <f>IF(AF80="","",AF80)</f>
        <v>79</v>
      </c>
      <c r="AG155" s="5"/>
      <c r="AH155" s="5" t="str">
        <f>IF(AH80="","",AH80)</f>
        <v>Filao - FER - 8</v>
      </c>
      <c r="AJ155">
        <f t="shared" si="226"/>
        <v>36</v>
      </c>
      <c r="AK155">
        <f t="shared" si="227"/>
        <v>1</v>
      </c>
      <c r="AM155" t="str">
        <f t="shared" si="211"/>
        <v>Filao - FER - 8</v>
      </c>
      <c r="AQ155">
        <f t="shared" si="238"/>
        <v>79</v>
      </c>
      <c r="BM155" s="5">
        <v>31</v>
      </c>
      <c r="BN155" s="93" t="str">
        <f t="shared" si="232"/>
        <v>Globulaire - BEL - 3</v>
      </c>
      <c r="BO155" s="89"/>
      <c r="BP155" s="90"/>
      <c r="BQ155" s="5">
        <f t="shared" si="233"/>
        <v>74</v>
      </c>
      <c r="BR155" s="76">
        <f>IF(BS155&lt;&gt;"",MAX($BR$125:BR154)+1,"" )</f>
        <v>31</v>
      </c>
      <c r="BS155">
        <f t="shared" si="213"/>
        <v>36</v>
      </c>
      <c r="BT155" t="str">
        <f t="shared" si="239"/>
        <v>Filao - FER - 8</v>
      </c>
      <c r="BU155">
        <f t="shared" si="215"/>
        <v>79</v>
      </c>
      <c r="BV155">
        <f t="shared" si="216"/>
        <v>79.000005000000002</v>
      </c>
      <c r="BW155" s="1">
        <f t="shared" si="228"/>
        <v>74</v>
      </c>
      <c r="BX155" s="93" t="str">
        <f t="shared" si="234"/>
        <v>Globulaire - BEL - 3</v>
      </c>
      <c r="CA155" t="str">
        <f t="shared" si="217"/>
        <v xml:space="preserve"> BEL - 3</v>
      </c>
      <c r="CH155">
        <f t="shared" si="235"/>
        <v>31</v>
      </c>
      <c r="CI155" t="str">
        <f t="shared" si="229"/>
        <v>Globulaire - BEL</v>
      </c>
      <c r="CK155" s="110"/>
      <c r="CL155" s="110"/>
      <c r="CM155" s="110"/>
      <c r="CN155" s="110"/>
      <c r="CO155" s="110"/>
      <c r="CP155" s="110"/>
      <c r="CQ155" s="110"/>
      <c r="CR155" s="110"/>
      <c r="CS155" s="110"/>
      <c r="CT155" s="110"/>
      <c r="CU155" s="110"/>
      <c r="CV155" s="110"/>
      <c r="CW155" s="110"/>
      <c r="CX155" s="110"/>
      <c r="CY155" s="110"/>
      <c r="CZ155" s="110"/>
      <c r="DA155" s="110"/>
      <c r="DB155" s="110"/>
      <c r="DC155" s="110"/>
      <c r="DD155" s="110"/>
      <c r="DE155" s="110"/>
      <c r="DF155" s="110"/>
      <c r="DG155" s="110"/>
      <c r="DH155" s="110"/>
      <c r="DI155" s="110"/>
      <c r="DJ155" s="110"/>
      <c r="DK155" s="110"/>
      <c r="DL155" s="110"/>
      <c r="DM155" s="110"/>
      <c r="DN155" s="110"/>
      <c r="DO155" s="110"/>
      <c r="DP155" s="110">
        <f t="shared" si="230"/>
        <v>0</v>
      </c>
      <c r="DQ155" s="110">
        <f t="shared" si="242"/>
        <v>0</v>
      </c>
      <c r="DR155" s="110">
        <f t="shared" si="242"/>
        <v>1</v>
      </c>
      <c r="DS155" s="110">
        <f t="shared" si="242"/>
        <v>0</v>
      </c>
      <c r="DT155" s="110">
        <f t="shared" si="242"/>
        <v>0</v>
      </c>
      <c r="DU155" s="110">
        <f t="shared" si="242"/>
        <v>0</v>
      </c>
      <c r="DV155" s="110">
        <f t="shared" si="242"/>
        <v>0</v>
      </c>
      <c r="DW155" s="110">
        <f t="shared" ref="DW155:EG164" si="243">IF($CI155="","",IF(RIGHT($CI155,3)=DW$124,1,0))</f>
        <v>0</v>
      </c>
      <c r="DX155" s="110">
        <f t="shared" si="243"/>
        <v>0</v>
      </c>
      <c r="DY155" s="110">
        <f t="shared" si="243"/>
        <v>0</v>
      </c>
      <c r="DZ155" s="110">
        <f t="shared" si="243"/>
        <v>0</v>
      </c>
      <c r="EA155" s="110">
        <f t="shared" si="243"/>
        <v>0</v>
      </c>
      <c r="EB155" s="110">
        <f t="shared" si="243"/>
        <v>0</v>
      </c>
      <c r="EC155" s="110">
        <f t="shared" si="243"/>
        <v>0</v>
      </c>
      <c r="ED155" s="110"/>
      <c r="EE155" s="110">
        <f t="shared" si="243"/>
        <v>0</v>
      </c>
      <c r="EF155" s="110">
        <f t="shared" si="243"/>
        <v>0</v>
      </c>
      <c r="EG155" s="110">
        <f t="shared" si="243"/>
        <v>0</v>
      </c>
      <c r="EH155" s="110">
        <f t="shared" ref="EH155:EP164" si="244">IF($CI155="","",IF(RIGHT($CI155,3)=EH$124,1,0))</f>
        <v>0</v>
      </c>
      <c r="EI155" s="110">
        <f t="shared" si="244"/>
        <v>0</v>
      </c>
      <c r="EJ155" s="110">
        <f t="shared" si="244"/>
        <v>0</v>
      </c>
      <c r="EK155" s="110">
        <f t="shared" si="244"/>
        <v>0</v>
      </c>
      <c r="EL155" s="110">
        <f t="shared" si="244"/>
        <v>0</v>
      </c>
      <c r="EM155" s="110">
        <f t="shared" si="244"/>
        <v>0</v>
      </c>
      <c r="EN155" s="110">
        <f t="shared" si="244"/>
        <v>0</v>
      </c>
      <c r="EO155" s="110">
        <f t="shared" si="244"/>
        <v>0</v>
      </c>
      <c r="EP155" s="110">
        <f t="shared" si="244"/>
        <v>0</v>
      </c>
    </row>
    <row r="156" spans="2:146" x14ac:dyDescent="0.2">
      <c r="B156" s="26">
        <v>32</v>
      </c>
      <c r="C156" s="27" t="str">
        <f t="shared" si="204"/>
        <v/>
      </c>
      <c r="D156">
        <f t="shared" si="205"/>
        <v>0</v>
      </c>
      <c r="H156" t="str">
        <f t="shared" si="206"/>
        <v/>
      </c>
      <c r="I156" t="str">
        <f t="shared" si="207"/>
        <v/>
      </c>
      <c r="J156" t="str">
        <f t="shared" si="208"/>
        <v/>
      </c>
      <c r="P156">
        <v>32</v>
      </c>
      <c r="AA156" t="str">
        <f t="shared" si="209"/>
        <v>Acerola - CAU</v>
      </c>
      <c r="AC156">
        <f t="shared" si="210"/>
        <v>0</v>
      </c>
      <c r="AE156" t="str">
        <f t="shared" si="225"/>
        <v xml:space="preserve">Acerola </v>
      </c>
      <c r="AF156" s="5">
        <f>IF(AF81="","",AF81)</f>
        <v>93</v>
      </c>
      <c r="AG156" s="5"/>
      <c r="AH156" s="5" t="str">
        <f>IF(AH81="","",AH81)</f>
        <v>Erable - SH. - 8</v>
      </c>
      <c r="AJ156">
        <f t="shared" si="226"/>
        <v>50</v>
      </c>
      <c r="AK156">
        <f t="shared" si="227"/>
        <v>1</v>
      </c>
      <c r="AM156" t="str">
        <f t="shared" si="211"/>
        <v>Erable - SH. - 8</v>
      </c>
      <c r="AQ156">
        <f t="shared" si="238"/>
        <v>93</v>
      </c>
      <c r="BM156" s="5">
        <v>32</v>
      </c>
      <c r="BN156" s="93" t="str">
        <f t="shared" si="232"/>
        <v>Acerola - CAU - 4</v>
      </c>
      <c r="BO156" s="89"/>
      <c r="BP156" s="90"/>
      <c r="BQ156" s="5">
        <f t="shared" si="233"/>
        <v>75</v>
      </c>
      <c r="BR156" s="76">
        <f>IF(BS156&lt;&gt;"",MAX($BR$125:BR155)+1,"" )</f>
        <v>32</v>
      </c>
      <c r="BS156">
        <f t="shared" si="213"/>
        <v>50</v>
      </c>
      <c r="BT156" t="str">
        <f t="shared" si="239"/>
        <v>Erable - SH. - 8</v>
      </c>
      <c r="BU156">
        <f t="shared" si="215"/>
        <v>93</v>
      </c>
      <c r="BV156">
        <f t="shared" si="216"/>
        <v>93.000005000000002</v>
      </c>
      <c r="BW156" s="1">
        <f t="shared" si="228"/>
        <v>75</v>
      </c>
      <c r="BX156" s="93" t="str">
        <f t="shared" si="234"/>
        <v>Acerola - CAU - 4</v>
      </c>
      <c r="CA156" t="str">
        <f t="shared" si="217"/>
        <v xml:space="preserve"> CAU - 4</v>
      </c>
      <c r="CH156">
        <f t="shared" si="235"/>
        <v>32</v>
      </c>
      <c r="CI156" t="str">
        <f t="shared" si="229"/>
        <v>Acerola - CAU</v>
      </c>
      <c r="CK156" s="110"/>
      <c r="CL156" s="110"/>
      <c r="CM156" s="110"/>
      <c r="CN156" s="110"/>
      <c r="CO156" s="110"/>
      <c r="CP156" s="110"/>
      <c r="CQ156" s="110"/>
      <c r="CR156" s="110"/>
      <c r="CS156" s="110"/>
      <c r="CT156" s="110"/>
      <c r="CU156" s="110"/>
      <c r="CV156" s="110"/>
      <c r="CW156" s="110"/>
      <c r="CX156" s="110"/>
      <c r="CY156" s="110"/>
      <c r="CZ156" s="110"/>
      <c r="DA156" s="110"/>
      <c r="DB156" s="110"/>
      <c r="DC156" s="110"/>
      <c r="DD156" s="110"/>
      <c r="DE156" s="110"/>
      <c r="DF156" s="110"/>
      <c r="DG156" s="110"/>
      <c r="DH156" s="110"/>
      <c r="DI156" s="110"/>
      <c r="DJ156" s="110"/>
      <c r="DK156" s="110"/>
      <c r="DL156" s="110"/>
      <c r="DM156" s="110"/>
      <c r="DN156" s="110"/>
      <c r="DO156" s="110"/>
      <c r="DP156" s="110">
        <f t="shared" si="230"/>
        <v>0</v>
      </c>
      <c r="DQ156" s="110">
        <f t="shared" si="242"/>
        <v>0</v>
      </c>
      <c r="DR156" s="110">
        <f t="shared" si="242"/>
        <v>0</v>
      </c>
      <c r="DS156" s="110">
        <f t="shared" si="242"/>
        <v>0</v>
      </c>
      <c r="DT156" s="110">
        <f t="shared" si="242"/>
        <v>1</v>
      </c>
      <c r="DU156" s="110">
        <f t="shared" si="242"/>
        <v>0</v>
      </c>
      <c r="DV156" s="110">
        <f t="shared" si="242"/>
        <v>0</v>
      </c>
      <c r="DW156" s="110">
        <f t="shared" si="243"/>
        <v>0</v>
      </c>
      <c r="DX156" s="110">
        <f t="shared" si="243"/>
        <v>0</v>
      </c>
      <c r="DY156" s="110">
        <f t="shared" si="243"/>
        <v>0</v>
      </c>
      <c r="DZ156" s="110">
        <f t="shared" si="243"/>
        <v>0</v>
      </c>
      <c r="EA156" s="110">
        <f t="shared" si="243"/>
        <v>0</v>
      </c>
      <c r="EB156" s="110">
        <f t="shared" si="243"/>
        <v>0</v>
      </c>
      <c r="EC156" s="110">
        <f t="shared" si="243"/>
        <v>0</v>
      </c>
      <c r="ED156" s="110"/>
      <c r="EE156" s="110">
        <f t="shared" si="243"/>
        <v>0</v>
      </c>
      <c r="EF156" s="110">
        <f t="shared" si="243"/>
        <v>0</v>
      </c>
      <c r="EG156" s="110">
        <f t="shared" si="243"/>
        <v>0</v>
      </c>
      <c r="EH156" s="110">
        <f t="shared" si="244"/>
        <v>0</v>
      </c>
      <c r="EI156" s="110">
        <f t="shared" si="244"/>
        <v>0</v>
      </c>
      <c r="EJ156" s="110">
        <f t="shared" si="244"/>
        <v>0</v>
      </c>
      <c r="EK156" s="110">
        <f t="shared" si="244"/>
        <v>0</v>
      </c>
      <c r="EL156" s="110">
        <f t="shared" si="244"/>
        <v>0</v>
      </c>
      <c r="EM156" s="110">
        <f t="shared" si="244"/>
        <v>0</v>
      </c>
      <c r="EN156" s="110">
        <f t="shared" si="244"/>
        <v>0</v>
      </c>
      <c r="EO156" s="110">
        <f t="shared" si="244"/>
        <v>0</v>
      </c>
      <c r="EP156" s="110">
        <f t="shared" si="244"/>
        <v>0</v>
      </c>
    </row>
    <row r="157" spans="2:146" x14ac:dyDescent="0.2">
      <c r="B157" s="26">
        <v>33</v>
      </c>
      <c r="C157" s="27" t="str">
        <f t="shared" si="204"/>
        <v/>
      </c>
      <c r="D157">
        <f t="shared" ref="D157:D188" si="245">IF(C157="",0,1)</f>
        <v>0</v>
      </c>
      <c r="H157" t="str">
        <f t="shared" ref="H157:H188" si="246">IF(C157="","",B157)</f>
        <v/>
      </c>
      <c r="I157" t="str">
        <f t="shared" ref="I157:I188" si="247">IF(H157="","",RANK(H157,$H$125:$H$292,1))</f>
        <v/>
      </c>
      <c r="J157" t="str">
        <f t="shared" ref="J157:J188" si="248">IF(I157="","",C157)</f>
        <v/>
      </c>
      <c r="P157">
        <v>33</v>
      </c>
      <c r="AA157" t="str">
        <f t="shared" ref="AA157:AA188" si="249">IF(P157&gt;$D$123,"",VLOOKUP(P157,$I$125:$P$292,2))</f>
        <v>Cactus - CAU</v>
      </c>
      <c r="AC157">
        <f t="shared" ref="AC157:AC188" si="250">IF(P157&gt;$D$123,"",VLOOKUP(P157,$I$125:$P$292,7))</f>
        <v>0</v>
      </c>
      <c r="AE157" t="str">
        <f t="shared" si="225"/>
        <v xml:space="preserve">Cactus </v>
      </c>
      <c r="AF157" s="5">
        <f>IF(AM78="","",AM78)</f>
        <v>37</v>
      </c>
      <c r="AG157" s="5"/>
      <c r="AH157" s="5" t="str">
        <f>IF(AO78="","",AO78)</f>
        <v>Chèvrefeuille - BEL - 9</v>
      </c>
      <c r="AJ157">
        <f t="shared" si="226"/>
        <v>9</v>
      </c>
      <c r="AK157">
        <f t="shared" si="227"/>
        <v>1</v>
      </c>
      <c r="AM157" t="str">
        <f t="shared" si="211"/>
        <v>Chèvrefeuille - BEL - 9</v>
      </c>
      <c r="AQ157">
        <f t="shared" si="238"/>
        <v>37</v>
      </c>
      <c r="BM157" s="5">
        <v>33</v>
      </c>
      <c r="BN157" s="93" t="str">
        <f t="shared" ref="BN157:BN188" si="251">IF(BS157="","",VLOOKUP(BR157,$BS$125:$BU$265,2,0))</f>
        <v>Cactus - CAU - 5</v>
      </c>
      <c r="BO157" s="89"/>
      <c r="BP157" s="90"/>
      <c r="BQ157" s="5">
        <f t="shared" ref="BQ157:BQ188" si="252">IF(BU157="","",VLOOKUP(BR157,$BS$125:$BU$265,3,0))</f>
        <v>76</v>
      </c>
      <c r="BR157" s="76">
        <f>IF(BS157&lt;&gt;"",MAX($BR$125:BR156)+1,"" )</f>
        <v>33</v>
      </c>
      <c r="BS157">
        <f t="shared" ref="BS157:BS188" si="253">IF(BV157="","",RANK(BV157,$BV$125:$BV$265,1))</f>
        <v>9</v>
      </c>
      <c r="BT157" t="str">
        <f t="shared" si="239"/>
        <v>Chèvrefeuille - BEL - 9</v>
      </c>
      <c r="BU157">
        <f t="shared" ref="BU157:BU188" si="254">IF(AF157="","",AF157)</f>
        <v>37</v>
      </c>
      <c r="BV157">
        <f t="shared" ref="BV157:BV188" si="255">IF(BU157="","",BU157+0.000005)</f>
        <v>37.000005000000002</v>
      </c>
      <c r="BW157" s="1">
        <f t="shared" si="228"/>
        <v>76</v>
      </c>
      <c r="BX157" s="93" t="str">
        <f t="shared" si="234"/>
        <v>Cactus - CAU - 5</v>
      </c>
      <c r="CA157" t="str">
        <f t="shared" ref="CA157:CA188" si="256">RIGHT(BX157,8)</f>
        <v xml:space="preserve"> CAU - 5</v>
      </c>
      <c r="CH157">
        <f t="shared" si="235"/>
        <v>33</v>
      </c>
      <c r="CI157" t="str">
        <f t="shared" si="229"/>
        <v>Cactus - CAU</v>
      </c>
      <c r="CK157" s="110"/>
      <c r="CL157" s="110"/>
      <c r="CM157" s="110"/>
      <c r="CN157" s="110"/>
      <c r="CO157" s="110"/>
      <c r="CP157" s="110"/>
      <c r="CQ157" s="110"/>
      <c r="CR157" s="110"/>
      <c r="CS157" s="110"/>
      <c r="CT157" s="110"/>
      <c r="CU157" s="110"/>
      <c r="CV157" s="110"/>
      <c r="CW157" s="110"/>
      <c r="CX157" s="110"/>
      <c r="CY157" s="110"/>
      <c r="CZ157" s="110"/>
      <c r="DA157" s="110"/>
      <c r="DB157" s="110"/>
      <c r="DC157" s="110"/>
      <c r="DD157" s="110"/>
      <c r="DE157" s="110"/>
      <c r="DF157" s="110"/>
      <c r="DG157" s="110"/>
      <c r="DH157" s="110"/>
      <c r="DI157" s="110"/>
      <c r="DJ157" s="110"/>
      <c r="DK157" s="110"/>
      <c r="DL157" s="110"/>
      <c r="DM157" s="110"/>
      <c r="DN157" s="110"/>
      <c r="DO157" s="110"/>
      <c r="DP157" s="110">
        <f t="shared" si="230"/>
        <v>0</v>
      </c>
      <c r="DQ157" s="110">
        <f t="shared" si="242"/>
        <v>0</v>
      </c>
      <c r="DR157" s="110">
        <f t="shared" si="242"/>
        <v>0</v>
      </c>
      <c r="DS157" s="110">
        <f t="shared" si="242"/>
        <v>0</v>
      </c>
      <c r="DT157" s="110">
        <f t="shared" si="242"/>
        <v>1</v>
      </c>
      <c r="DU157" s="110">
        <f t="shared" si="242"/>
        <v>0</v>
      </c>
      <c r="DV157" s="110">
        <f t="shared" si="242"/>
        <v>0</v>
      </c>
      <c r="DW157" s="110">
        <f t="shared" si="243"/>
        <v>0</v>
      </c>
      <c r="DX157" s="110">
        <f t="shared" si="243"/>
        <v>0</v>
      </c>
      <c r="DY157" s="110">
        <f t="shared" si="243"/>
        <v>0</v>
      </c>
      <c r="DZ157" s="110">
        <f t="shared" si="243"/>
        <v>0</v>
      </c>
      <c r="EA157" s="110">
        <f t="shared" si="243"/>
        <v>0</v>
      </c>
      <c r="EB157" s="110">
        <f t="shared" si="243"/>
        <v>0</v>
      </c>
      <c r="EC157" s="110">
        <f t="shared" si="243"/>
        <v>0</v>
      </c>
      <c r="ED157" s="110"/>
      <c r="EE157" s="110">
        <f t="shared" si="243"/>
        <v>0</v>
      </c>
      <c r="EF157" s="110">
        <f t="shared" si="243"/>
        <v>0</v>
      </c>
      <c r="EG157" s="110">
        <f t="shared" si="243"/>
        <v>0</v>
      </c>
      <c r="EH157" s="110">
        <f t="shared" si="244"/>
        <v>0</v>
      </c>
      <c r="EI157" s="110">
        <f t="shared" si="244"/>
        <v>0</v>
      </c>
      <c r="EJ157" s="110">
        <f t="shared" si="244"/>
        <v>0</v>
      </c>
      <c r="EK157" s="110">
        <f t="shared" si="244"/>
        <v>0</v>
      </c>
      <c r="EL157" s="110">
        <f t="shared" si="244"/>
        <v>0</v>
      </c>
      <c r="EM157" s="110">
        <f t="shared" si="244"/>
        <v>0</v>
      </c>
      <c r="EN157" s="110">
        <f t="shared" si="244"/>
        <v>0</v>
      </c>
      <c r="EO157" s="110">
        <f t="shared" si="244"/>
        <v>0</v>
      </c>
      <c r="EP157" s="110">
        <f t="shared" si="244"/>
        <v>0</v>
      </c>
    </row>
    <row r="158" spans="2:146" x14ac:dyDescent="0.2">
      <c r="B158" s="26">
        <v>34</v>
      </c>
      <c r="C158" s="27" t="str">
        <f t="shared" si="204"/>
        <v/>
      </c>
      <c r="D158">
        <f t="shared" si="245"/>
        <v>0</v>
      </c>
      <c r="H158" t="str">
        <f t="shared" si="246"/>
        <v/>
      </c>
      <c r="I158" t="str">
        <f t="shared" si="247"/>
        <v/>
      </c>
      <c r="J158" t="str">
        <f t="shared" si="248"/>
        <v/>
      </c>
      <c r="P158">
        <v>34</v>
      </c>
      <c r="AA158" t="str">
        <f t="shared" si="249"/>
        <v>Aulne - FER</v>
      </c>
      <c r="AC158">
        <f t="shared" si="250"/>
        <v>0</v>
      </c>
      <c r="AE158" t="str">
        <f t="shared" si="225"/>
        <v xml:space="preserve">Aulne </v>
      </c>
      <c r="AF158" s="5">
        <f>IF(AM79="","",AM79)</f>
        <v>51</v>
      </c>
      <c r="AG158" s="5"/>
      <c r="AH158" s="5" t="str">
        <f>IF(AO79="","",AO79)</f>
        <v>Fragon - SH. - 9</v>
      </c>
      <c r="AJ158">
        <f t="shared" si="226"/>
        <v>23</v>
      </c>
      <c r="AK158">
        <f t="shared" si="227"/>
        <v>1</v>
      </c>
      <c r="AM158" t="str">
        <f t="shared" si="211"/>
        <v>Fragon - SH. - 9</v>
      </c>
      <c r="AQ158">
        <f t="shared" si="238"/>
        <v>51</v>
      </c>
      <c r="BM158" s="5">
        <v>34</v>
      </c>
      <c r="BN158" s="93" t="str">
        <f t="shared" si="251"/>
        <v>Aulne - FER - 6</v>
      </c>
      <c r="BO158" s="89"/>
      <c r="BP158" s="90"/>
      <c r="BQ158" s="5">
        <f t="shared" si="252"/>
        <v>77</v>
      </c>
      <c r="BR158" s="76">
        <f>IF(BS158&lt;&gt;"",MAX($BR$125:BR157)+1,"" )</f>
        <v>34</v>
      </c>
      <c r="BS158">
        <f t="shared" si="253"/>
        <v>23</v>
      </c>
      <c r="BT158" t="str">
        <f t="shared" si="239"/>
        <v>Fragon - SH. - 9</v>
      </c>
      <c r="BU158">
        <f t="shared" si="254"/>
        <v>51</v>
      </c>
      <c r="BV158">
        <f t="shared" si="255"/>
        <v>51.000005000000002</v>
      </c>
      <c r="BW158" s="1">
        <f t="shared" si="228"/>
        <v>77</v>
      </c>
      <c r="BX158" s="93" t="str">
        <f t="shared" si="234"/>
        <v>Aulne - FER - 6</v>
      </c>
      <c r="CA158" t="str">
        <f t="shared" si="256"/>
        <v xml:space="preserve"> FER - 6</v>
      </c>
      <c r="CE158">
        <v>1</v>
      </c>
      <c r="CH158">
        <f t="shared" si="235"/>
        <v>34</v>
      </c>
      <c r="CI158" t="str">
        <f t="shared" si="229"/>
        <v>Aulne - FER</v>
      </c>
      <c r="CK158" s="110"/>
      <c r="CL158" s="110"/>
      <c r="CM158" s="110"/>
      <c r="CN158" s="110"/>
      <c r="CO158" s="110"/>
      <c r="CP158" s="110"/>
      <c r="CQ158" s="110"/>
      <c r="CR158" s="110"/>
      <c r="CS158" s="110"/>
      <c r="CT158" s="110"/>
      <c r="CU158" s="110"/>
      <c r="CV158" s="110"/>
      <c r="CW158" s="110"/>
      <c r="CX158" s="110"/>
      <c r="CY158" s="110"/>
      <c r="CZ158" s="110"/>
      <c r="DA158" s="110"/>
      <c r="DB158" s="110"/>
      <c r="DC158" s="110"/>
      <c r="DD158" s="110"/>
      <c r="DE158" s="110"/>
      <c r="DF158" s="110"/>
      <c r="DG158" s="110"/>
      <c r="DH158" s="110"/>
      <c r="DI158" s="110"/>
      <c r="DJ158" s="110"/>
      <c r="DK158" s="110"/>
      <c r="DL158" s="110"/>
      <c r="DM158" s="110"/>
      <c r="DN158" s="110"/>
      <c r="DO158" s="110"/>
      <c r="DP158" s="110">
        <f t="shared" si="230"/>
        <v>0</v>
      </c>
      <c r="DQ158" s="110">
        <f t="shared" si="242"/>
        <v>0</v>
      </c>
      <c r="DR158" s="110">
        <f t="shared" si="242"/>
        <v>0</v>
      </c>
      <c r="DS158" s="110">
        <f t="shared" si="242"/>
        <v>0</v>
      </c>
      <c r="DT158" s="110">
        <f t="shared" si="242"/>
        <v>0</v>
      </c>
      <c r="DU158" s="110">
        <f t="shared" si="242"/>
        <v>0</v>
      </c>
      <c r="DV158" s="110">
        <f t="shared" si="242"/>
        <v>0</v>
      </c>
      <c r="DW158" s="110">
        <f t="shared" si="243"/>
        <v>0</v>
      </c>
      <c r="DX158" s="110">
        <f t="shared" si="243"/>
        <v>0</v>
      </c>
      <c r="DY158" s="110">
        <f t="shared" si="243"/>
        <v>1</v>
      </c>
      <c r="DZ158" s="110">
        <f t="shared" si="243"/>
        <v>0</v>
      </c>
      <c r="EA158" s="110">
        <f t="shared" si="243"/>
        <v>0</v>
      </c>
      <c r="EB158" s="110">
        <f t="shared" si="243"/>
        <v>0</v>
      </c>
      <c r="EC158" s="110">
        <f t="shared" si="243"/>
        <v>0</v>
      </c>
      <c r="ED158" s="110"/>
      <c r="EE158" s="110">
        <f t="shared" si="243"/>
        <v>0</v>
      </c>
      <c r="EF158" s="110">
        <f t="shared" si="243"/>
        <v>0</v>
      </c>
      <c r="EG158" s="110">
        <f t="shared" si="243"/>
        <v>0</v>
      </c>
      <c r="EH158" s="110">
        <f t="shared" si="244"/>
        <v>0</v>
      </c>
      <c r="EI158" s="110">
        <f t="shared" si="244"/>
        <v>0</v>
      </c>
      <c r="EJ158" s="110">
        <f t="shared" si="244"/>
        <v>0</v>
      </c>
      <c r="EK158" s="110">
        <f t="shared" si="244"/>
        <v>0</v>
      </c>
      <c r="EL158" s="110">
        <f t="shared" si="244"/>
        <v>0</v>
      </c>
      <c r="EM158" s="110">
        <f t="shared" si="244"/>
        <v>0</v>
      </c>
      <c r="EN158" s="110">
        <f t="shared" si="244"/>
        <v>0</v>
      </c>
      <c r="EO158" s="110">
        <f t="shared" si="244"/>
        <v>0</v>
      </c>
      <c r="EP158" s="110">
        <f t="shared" si="244"/>
        <v>0</v>
      </c>
    </row>
    <row r="159" spans="2:146" x14ac:dyDescent="0.2">
      <c r="B159" s="26">
        <v>35</v>
      </c>
      <c r="C159" s="27" t="str">
        <f t="shared" si="204"/>
        <v/>
      </c>
      <c r="D159">
        <f t="shared" si="245"/>
        <v>0</v>
      </c>
      <c r="H159" t="str">
        <f t="shared" si="246"/>
        <v/>
      </c>
      <c r="I159" t="str">
        <f t="shared" si="247"/>
        <v/>
      </c>
      <c r="J159" t="str">
        <f t="shared" si="248"/>
        <v/>
      </c>
      <c r="P159">
        <v>35</v>
      </c>
      <c r="AA159" t="str">
        <f t="shared" si="249"/>
        <v>Charme - FER</v>
      </c>
      <c r="AC159">
        <f t="shared" si="250"/>
        <v>0</v>
      </c>
      <c r="AE159" t="str">
        <f t="shared" si="225"/>
        <v xml:space="preserve">Charme </v>
      </c>
      <c r="AF159" s="5">
        <f>IF(AM80="","",AM80)</f>
        <v>80</v>
      </c>
      <c r="AG159" s="5"/>
      <c r="AH159" s="5" t="str">
        <f>IF(AO80="","",AO80)</f>
        <v>Silène - FER - 9</v>
      </c>
      <c r="AJ159">
        <f t="shared" si="226"/>
        <v>37</v>
      </c>
      <c r="AK159">
        <f t="shared" si="227"/>
        <v>1</v>
      </c>
      <c r="AM159" t="str">
        <f t="shared" si="211"/>
        <v>Silène - FER - 9</v>
      </c>
      <c r="AQ159">
        <f t="shared" si="238"/>
        <v>80</v>
      </c>
      <c r="BM159" s="5">
        <v>35</v>
      </c>
      <c r="BN159" s="93" t="str">
        <f t="shared" si="251"/>
        <v>Charme - FER - 7</v>
      </c>
      <c r="BO159" s="89"/>
      <c r="BP159" s="90"/>
      <c r="BQ159" s="5">
        <f t="shared" si="252"/>
        <v>78</v>
      </c>
      <c r="BR159" s="76">
        <f>IF(BS159&lt;&gt;"",MAX($BR$125:BR158)+1,"" )</f>
        <v>35</v>
      </c>
      <c r="BS159">
        <f t="shared" si="253"/>
        <v>37</v>
      </c>
      <c r="BT159" t="str">
        <f t="shared" si="239"/>
        <v>Silène - FER - 9</v>
      </c>
      <c r="BU159">
        <f t="shared" si="254"/>
        <v>80</v>
      </c>
      <c r="BV159">
        <f t="shared" si="255"/>
        <v>80.000005000000002</v>
      </c>
      <c r="BW159" s="1">
        <f t="shared" si="228"/>
        <v>78</v>
      </c>
      <c r="BX159" s="93" t="str">
        <f t="shared" si="234"/>
        <v>Charme - FER - 7</v>
      </c>
      <c r="CA159" t="str">
        <f t="shared" si="256"/>
        <v xml:space="preserve"> FER - 7</v>
      </c>
      <c r="CE159">
        <v>2</v>
      </c>
      <c r="CH159">
        <f t="shared" si="235"/>
        <v>35</v>
      </c>
      <c r="CI159" t="str">
        <f t="shared" si="229"/>
        <v>Charme - FER</v>
      </c>
      <c r="CK159" s="110"/>
      <c r="CL159" s="110"/>
      <c r="CM159" s="110"/>
      <c r="CN159" s="110"/>
      <c r="CO159" s="110"/>
      <c r="CP159" s="110"/>
      <c r="CQ159" s="110"/>
      <c r="CR159" s="110"/>
      <c r="CS159" s="110"/>
      <c r="CT159" s="110"/>
      <c r="CU159" s="110"/>
      <c r="CV159" s="110"/>
      <c r="CW159" s="110"/>
      <c r="CX159" s="110"/>
      <c r="CY159" s="110"/>
      <c r="CZ159" s="110"/>
      <c r="DA159" s="110"/>
      <c r="DB159" s="110"/>
      <c r="DC159" s="110"/>
      <c r="DD159" s="110"/>
      <c r="DE159" s="110"/>
      <c r="DF159" s="110"/>
      <c r="DG159" s="110"/>
      <c r="DH159" s="110"/>
      <c r="DI159" s="110"/>
      <c r="DJ159" s="110"/>
      <c r="DK159" s="110"/>
      <c r="DL159" s="110"/>
      <c r="DM159" s="110"/>
      <c r="DN159" s="110"/>
      <c r="DO159" s="110"/>
      <c r="DP159" s="110">
        <f t="shared" si="230"/>
        <v>0</v>
      </c>
      <c r="DQ159" s="110">
        <f t="shared" si="242"/>
        <v>0</v>
      </c>
      <c r="DR159" s="110">
        <f t="shared" si="242"/>
        <v>0</v>
      </c>
      <c r="DS159" s="110">
        <f t="shared" si="242"/>
        <v>0</v>
      </c>
      <c r="DT159" s="110">
        <f t="shared" si="242"/>
        <v>0</v>
      </c>
      <c r="DU159" s="110">
        <f t="shared" si="242"/>
        <v>0</v>
      </c>
      <c r="DV159" s="110">
        <f t="shared" si="242"/>
        <v>0</v>
      </c>
      <c r="DW159" s="110">
        <f t="shared" si="243"/>
        <v>0</v>
      </c>
      <c r="DX159" s="110">
        <f t="shared" si="243"/>
        <v>0</v>
      </c>
      <c r="DY159" s="110">
        <f t="shared" si="243"/>
        <v>1</v>
      </c>
      <c r="DZ159" s="110">
        <f t="shared" si="243"/>
        <v>0</v>
      </c>
      <c r="EA159" s="110">
        <f t="shared" si="243"/>
        <v>0</v>
      </c>
      <c r="EB159" s="110">
        <f t="shared" si="243"/>
        <v>0</v>
      </c>
      <c r="EC159" s="110">
        <f t="shared" si="243"/>
        <v>0</v>
      </c>
      <c r="ED159" s="110"/>
      <c r="EE159" s="110">
        <f t="shared" si="243"/>
        <v>0</v>
      </c>
      <c r="EF159" s="110">
        <f t="shared" si="243"/>
        <v>0</v>
      </c>
      <c r="EG159" s="110">
        <f t="shared" si="243"/>
        <v>0</v>
      </c>
      <c r="EH159" s="110">
        <f t="shared" si="244"/>
        <v>0</v>
      </c>
      <c r="EI159" s="110">
        <f t="shared" si="244"/>
        <v>0</v>
      </c>
      <c r="EJ159" s="110">
        <f t="shared" si="244"/>
        <v>0</v>
      </c>
      <c r="EK159" s="110">
        <f t="shared" si="244"/>
        <v>0</v>
      </c>
      <c r="EL159" s="110">
        <f t="shared" si="244"/>
        <v>0</v>
      </c>
      <c r="EM159" s="110">
        <f t="shared" si="244"/>
        <v>0</v>
      </c>
      <c r="EN159" s="110">
        <f t="shared" si="244"/>
        <v>0</v>
      </c>
      <c r="EO159" s="110">
        <f t="shared" si="244"/>
        <v>0</v>
      </c>
      <c r="EP159" s="110">
        <f t="shared" si="244"/>
        <v>0</v>
      </c>
    </row>
    <row r="160" spans="2:146" x14ac:dyDescent="0.2">
      <c r="B160" s="26">
        <v>36</v>
      </c>
      <c r="C160" s="27" t="str">
        <f t="shared" si="204"/>
        <v/>
      </c>
      <c r="D160">
        <f t="shared" si="245"/>
        <v>0</v>
      </c>
      <c r="H160" t="str">
        <f t="shared" si="246"/>
        <v/>
      </c>
      <c r="I160" t="str">
        <f t="shared" si="247"/>
        <v/>
      </c>
      <c r="J160" t="str">
        <f t="shared" si="248"/>
        <v/>
      </c>
      <c r="P160">
        <v>36</v>
      </c>
      <c r="AA160" t="str">
        <f t="shared" si="249"/>
        <v>Filao - FER</v>
      </c>
      <c r="AC160">
        <f t="shared" si="250"/>
        <v>0</v>
      </c>
      <c r="AE160" t="str">
        <f t="shared" si="225"/>
        <v xml:space="preserve">Filao </v>
      </c>
      <c r="AF160" s="5">
        <f>IF(AM81="","",AM81)</f>
        <v>94</v>
      </c>
      <c r="AG160" s="5"/>
      <c r="AH160" s="5" t="str">
        <f>IF(AO81="","",AO81)</f>
        <v>Dame-d'onze-heures - SH. - 9</v>
      </c>
      <c r="AJ160">
        <f t="shared" si="226"/>
        <v>51</v>
      </c>
      <c r="AK160">
        <f t="shared" si="227"/>
        <v>1</v>
      </c>
      <c r="AM160" t="str">
        <f t="shared" si="211"/>
        <v>Dame-d'onze-heures - SH. - 9</v>
      </c>
      <c r="AQ160">
        <f t="shared" si="238"/>
        <v>94</v>
      </c>
      <c r="BM160" s="5">
        <v>36</v>
      </c>
      <c r="BN160" s="93" t="str">
        <f t="shared" si="251"/>
        <v>Filao - FER - 8</v>
      </c>
      <c r="BO160" s="89"/>
      <c r="BP160" s="90"/>
      <c r="BQ160" s="5">
        <f t="shared" si="252"/>
        <v>79</v>
      </c>
      <c r="BR160" s="76">
        <f>IF(BS160&lt;&gt;"",MAX($BR$125:BR159)+1,"" )</f>
        <v>36</v>
      </c>
      <c r="BS160">
        <f t="shared" si="253"/>
        <v>51</v>
      </c>
      <c r="BT160" t="str">
        <f t="shared" si="239"/>
        <v>Dame-d'onze-heures - SH. - 9</v>
      </c>
      <c r="BU160">
        <f t="shared" si="254"/>
        <v>94</v>
      </c>
      <c r="BV160">
        <f t="shared" si="255"/>
        <v>94.000005000000002</v>
      </c>
      <c r="BW160" s="1">
        <f t="shared" si="228"/>
        <v>79</v>
      </c>
      <c r="BX160" s="93" t="str">
        <f t="shared" si="234"/>
        <v>Filao - FER - 8</v>
      </c>
      <c r="CA160" t="str">
        <f t="shared" si="256"/>
        <v xml:space="preserve"> FER - 8</v>
      </c>
      <c r="CE160">
        <v>3</v>
      </c>
      <c r="CH160">
        <f t="shared" si="235"/>
        <v>36</v>
      </c>
      <c r="CI160" t="str">
        <f t="shared" si="229"/>
        <v>Filao - FER</v>
      </c>
      <c r="CK160" s="110"/>
      <c r="CL160" s="110"/>
      <c r="CM160" s="110"/>
      <c r="CN160" s="110"/>
      <c r="CO160" s="110"/>
      <c r="CP160" s="110"/>
      <c r="CQ160" s="110"/>
      <c r="CR160" s="110"/>
      <c r="CS160" s="110"/>
      <c r="CT160" s="110"/>
      <c r="CU160" s="110"/>
      <c r="CV160" s="110"/>
      <c r="CW160" s="110"/>
      <c r="CX160" s="110"/>
      <c r="CY160" s="110"/>
      <c r="CZ160" s="110"/>
      <c r="DA160" s="110"/>
      <c r="DB160" s="110"/>
      <c r="DC160" s="110"/>
      <c r="DD160" s="110"/>
      <c r="DE160" s="110"/>
      <c r="DF160" s="110"/>
      <c r="DG160" s="110"/>
      <c r="DH160" s="110"/>
      <c r="DI160" s="110"/>
      <c r="DJ160" s="110"/>
      <c r="DK160" s="110"/>
      <c r="DL160" s="110"/>
      <c r="DM160" s="110"/>
      <c r="DN160" s="110"/>
      <c r="DO160" s="110"/>
      <c r="DP160" s="110">
        <f t="shared" si="230"/>
        <v>0</v>
      </c>
      <c r="DQ160" s="110">
        <f t="shared" si="242"/>
        <v>0</v>
      </c>
      <c r="DR160" s="110">
        <f t="shared" si="242"/>
        <v>0</v>
      </c>
      <c r="DS160" s="110">
        <f t="shared" si="242"/>
        <v>0</v>
      </c>
      <c r="DT160" s="110">
        <f t="shared" si="242"/>
        <v>0</v>
      </c>
      <c r="DU160" s="110">
        <f t="shared" si="242"/>
        <v>0</v>
      </c>
      <c r="DV160" s="110">
        <f t="shared" si="242"/>
        <v>0</v>
      </c>
      <c r="DW160" s="110">
        <f t="shared" si="243"/>
        <v>0</v>
      </c>
      <c r="DX160" s="110">
        <f t="shared" si="243"/>
        <v>0</v>
      </c>
      <c r="DY160" s="110">
        <f t="shared" si="243"/>
        <v>1</v>
      </c>
      <c r="DZ160" s="110">
        <f t="shared" si="243"/>
        <v>0</v>
      </c>
      <c r="EA160" s="110">
        <f t="shared" si="243"/>
        <v>0</v>
      </c>
      <c r="EB160" s="110">
        <f t="shared" si="243"/>
        <v>0</v>
      </c>
      <c r="EC160" s="110">
        <f t="shared" si="243"/>
        <v>0</v>
      </c>
      <c r="ED160" s="110"/>
      <c r="EE160" s="110">
        <f t="shared" si="243"/>
        <v>0</v>
      </c>
      <c r="EF160" s="110">
        <f t="shared" si="243"/>
        <v>0</v>
      </c>
      <c r="EG160" s="110">
        <f t="shared" si="243"/>
        <v>0</v>
      </c>
      <c r="EH160" s="110">
        <f t="shared" si="244"/>
        <v>0</v>
      </c>
      <c r="EI160" s="110">
        <f t="shared" si="244"/>
        <v>0</v>
      </c>
      <c r="EJ160" s="110">
        <f t="shared" si="244"/>
        <v>0</v>
      </c>
      <c r="EK160" s="110">
        <f t="shared" si="244"/>
        <v>0</v>
      </c>
      <c r="EL160" s="110">
        <f t="shared" si="244"/>
        <v>0</v>
      </c>
      <c r="EM160" s="110">
        <f t="shared" si="244"/>
        <v>0</v>
      </c>
      <c r="EN160" s="110">
        <f t="shared" si="244"/>
        <v>0</v>
      </c>
      <c r="EO160" s="110">
        <f t="shared" si="244"/>
        <v>0</v>
      </c>
      <c r="EP160" s="110">
        <f t="shared" si="244"/>
        <v>0</v>
      </c>
    </row>
    <row r="161" spans="2:146" x14ac:dyDescent="0.2">
      <c r="B161" s="26">
        <v>37</v>
      </c>
      <c r="C161" s="27" t="str">
        <f t="shared" ref="C161:C196" si="257">IF(I63="","",I63)</f>
        <v>Chèvrefeuille - BEL</v>
      </c>
      <c r="D161">
        <f t="shared" si="245"/>
        <v>1</v>
      </c>
      <c r="H161">
        <f t="shared" si="246"/>
        <v>37</v>
      </c>
      <c r="I161">
        <f t="shared" si="247"/>
        <v>9</v>
      </c>
      <c r="J161" t="str">
        <f t="shared" si="248"/>
        <v>Chèvrefeuille - BEL</v>
      </c>
      <c r="P161">
        <v>37</v>
      </c>
      <c r="AA161" t="str">
        <f t="shared" si="249"/>
        <v>Silène - FER</v>
      </c>
      <c r="AC161">
        <f t="shared" si="250"/>
        <v>0</v>
      </c>
      <c r="AE161" t="str">
        <f t="shared" si="225"/>
        <v xml:space="preserve">Silène </v>
      </c>
      <c r="AF161" s="5">
        <f>IF(Y85="","",Y85)</f>
        <v>38</v>
      </c>
      <c r="AG161" s="5"/>
      <c r="AH161" s="5" t="str">
        <f>IF(AA85="","",AA85)</f>
        <v>Brachychiton acerifolius - BEL - 10</v>
      </c>
      <c r="AJ161">
        <f t="shared" si="226"/>
        <v>10</v>
      </c>
      <c r="AK161">
        <f t="shared" si="227"/>
        <v>1</v>
      </c>
      <c r="AM161" t="str">
        <f t="shared" si="211"/>
        <v>Brachychiton acerifolius - BEL - 10</v>
      </c>
      <c r="AQ161">
        <f t="shared" si="238"/>
        <v>38</v>
      </c>
      <c r="BM161" s="5">
        <v>37</v>
      </c>
      <c r="BN161" s="93" t="str">
        <f t="shared" si="251"/>
        <v>Silène - FER - 9</v>
      </c>
      <c r="BO161" s="89"/>
      <c r="BP161" s="90"/>
      <c r="BQ161" s="5">
        <f t="shared" si="252"/>
        <v>80</v>
      </c>
      <c r="BR161" s="76">
        <f>IF(BS161&lt;&gt;"",MAX($BR$125:BR160)+1,"" )</f>
        <v>37</v>
      </c>
      <c r="BS161">
        <f t="shared" si="253"/>
        <v>10</v>
      </c>
      <c r="BT161" t="str">
        <f t="shared" si="239"/>
        <v>Brachychiton acerifolius - BEL - 10</v>
      </c>
      <c r="BU161">
        <f t="shared" si="254"/>
        <v>38</v>
      </c>
      <c r="BV161">
        <f t="shared" si="255"/>
        <v>38.000005000000002</v>
      </c>
      <c r="BW161" s="1">
        <f t="shared" si="228"/>
        <v>80</v>
      </c>
      <c r="BX161" s="93" t="str">
        <f t="shared" si="234"/>
        <v>Silène - FER - 9</v>
      </c>
      <c r="CA161" t="str">
        <f t="shared" si="256"/>
        <v xml:space="preserve"> FER - 9</v>
      </c>
      <c r="CE161">
        <v>4</v>
      </c>
      <c r="CH161">
        <f t="shared" si="235"/>
        <v>37</v>
      </c>
      <c r="CI161" t="str">
        <f t="shared" si="229"/>
        <v>Silène - FER</v>
      </c>
      <c r="CK161" s="110"/>
      <c r="CL161" s="110"/>
      <c r="CM161" s="110"/>
      <c r="CN161" s="110"/>
      <c r="CO161" s="110"/>
      <c r="CP161" s="110"/>
      <c r="CQ161" s="110"/>
      <c r="CR161" s="110"/>
      <c r="CS161" s="110"/>
      <c r="CT161" s="110"/>
      <c r="CU161" s="110"/>
      <c r="CV161" s="110"/>
      <c r="CW161" s="110"/>
      <c r="CX161" s="110"/>
      <c r="CY161" s="110"/>
      <c r="CZ161" s="110"/>
      <c r="DA161" s="110"/>
      <c r="DB161" s="110"/>
      <c r="DC161" s="110"/>
      <c r="DD161" s="110"/>
      <c r="DE161" s="110"/>
      <c r="DF161" s="110"/>
      <c r="DG161" s="110"/>
      <c r="DH161" s="110"/>
      <c r="DI161" s="110"/>
      <c r="DJ161" s="110"/>
      <c r="DK161" s="110"/>
      <c r="DL161" s="110"/>
      <c r="DM161" s="110"/>
      <c r="DN161" s="110"/>
      <c r="DO161" s="110"/>
      <c r="DP161" s="110">
        <f t="shared" si="230"/>
        <v>0</v>
      </c>
      <c r="DQ161" s="110">
        <f t="shared" si="242"/>
        <v>0</v>
      </c>
      <c r="DR161" s="110">
        <f t="shared" si="242"/>
        <v>0</v>
      </c>
      <c r="DS161" s="110">
        <f t="shared" si="242"/>
        <v>0</v>
      </c>
      <c r="DT161" s="110">
        <f t="shared" si="242"/>
        <v>0</v>
      </c>
      <c r="DU161" s="110">
        <f t="shared" si="242"/>
        <v>0</v>
      </c>
      <c r="DV161" s="110">
        <f t="shared" si="242"/>
        <v>0</v>
      </c>
      <c r="DW161" s="110">
        <f t="shared" si="243"/>
        <v>0</v>
      </c>
      <c r="DX161" s="110">
        <f t="shared" si="243"/>
        <v>0</v>
      </c>
      <c r="DY161" s="110">
        <f t="shared" si="243"/>
        <v>1</v>
      </c>
      <c r="DZ161" s="110">
        <f t="shared" si="243"/>
        <v>0</v>
      </c>
      <c r="EA161" s="110">
        <f t="shared" si="243"/>
        <v>0</v>
      </c>
      <c r="EB161" s="110">
        <f t="shared" si="243"/>
        <v>0</v>
      </c>
      <c r="EC161" s="110">
        <f t="shared" si="243"/>
        <v>0</v>
      </c>
      <c r="ED161" s="110"/>
      <c r="EE161" s="110">
        <f t="shared" si="243"/>
        <v>0</v>
      </c>
      <c r="EF161" s="110">
        <f t="shared" si="243"/>
        <v>0</v>
      </c>
      <c r="EG161" s="110">
        <f t="shared" si="243"/>
        <v>0</v>
      </c>
      <c r="EH161" s="110">
        <f t="shared" si="244"/>
        <v>0</v>
      </c>
      <c r="EI161" s="110">
        <f t="shared" si="244"/>
        <v>0</v>
      </c>
      <c r="EJ161" s="110">
        <f t="shared" si="244"/>
        <v>0</v>
      </c>
      <c r="EK161" s="110">
        <f t="shared" si="244"/>
        <v>0</v>
      </c>
      <c r="EL161" s="110">
        <f t="shared" si="244"/>
        <v>0</v>
      </c>
      <c r="EM161" s="110">
        <f t="shared" si="244"/>
        <v>0</v>
      </c>
      <c r="EN161" s="110">
        <f t="shared" si="244"/>
        <v>0</v>
      </c>
      <c r="EO161" s="110">
        <f t="shared" si="244"/>
        <v>0</v>
      </c>
      <c r="EP161" s="110">
        <f t="shared" si="244"/>
        <v>0</v>
      </c>
    </row>
    <row r="162" spans="2:146" x14ac:dyDescent="0.2">
      <c r="B162" s="26">
        <v>38</v>
      </c>
      <c r="C162" s="27" t="str">
        <f t="shared" si="257"/>
        <v>Brachychiton acerifolius - BEL</v>
      </c>
      <c r="D162">
        <f t="shared" si="245"/>
        <v>1</v>
      </c>
      <c r="H162">
        <f t="shared" si="246"/>
        <v>38</v>
      </c>
      <c r="I162">
        <f t="shared" si="247"/>
        <v>10</v>
      </c>
      <c r="J162" t="str">
        <f t="shared" si="248"/>
        <v>Brachychiton acerifolius - BEL</v>
      </c>
      <c r="P162">
        <v>38</v>
      </c>
      <c r="AA162" t="str">
        <f t="shared" si="249"/>
        <v>Amandier - FER</v>
      </c>
      <c r="AC162">
        <f t="shared" si="250"/>
        <v>0</v>
      </c>
      <c r="AE162" t="str">
        <f t="shared" si="225"/>
        <v xml:space="preserve">Amandier </v>
      </c>
      <c r="AF162" s="5">
        <f>IF(Y86="","",Y86)</f>
        <v>52</v>
      </c>
      <c r="AG162" s="5"/>
      <c r="AH162" s="5" t="str">
        <f>IF(AA86="","",AA86)</f>
        <v>Bougainvillier - SH. - 10</v>
      </c>
      <c r="AJ162">
        <f t="shared" si="226"/>
        <v>24</v>
      </c>
      <c r="AK162">
        <f t="shared" si="227"/>
        <v>1</v>
      </c>
      <c r="AM162" t="str">
        <f t="shared" si="211"/>
        <v>Bougainvillier - SH. - 10</v>
      </c>
      <c r="AQ162">
        <f t="shared" si="238"/>
        <v>52</v>
      </c>
      <c r="BM162" s="5">
        <v>38</v>
      </c>
      <c r="BN162" s="93" t="str">
        <f t="shared" si="251"/>
        <v>Amandier - FER - 10</v>
      </c>
      <c r="BO162" s="89"/>
      <c r="BP162" s="90"/>
      <c r="BQ162" s="5">
        <f t="shared" si="252"/>
        <v>81</v>
      </c>
      <c r="BR162" s="76">
        <f>IF(BS162&lt;&gt;"",MAX($BR$125:BR161)+1,"" )</f>
        <v>38</v>
      </c>
      <c r="BS162">
        <f t="shared" si="253"/>
        <v>24</v>
      </c>
      <c r="BT162" t="str">
        <f t="shared" si="239"/>
        <v>Bougainvillier - SH. - 10</v>
      </c>
      <c r="BU162">
        <f t="shared" si="254"/>
        <v>52</v>
      </c>
      <c r="BV162">
        <f t="shared" si="255"/>
        <v>52.000005000000002</v>
      </c>
      <c r="BW162" s="1">
        <f t="shared" si="228"/>
        <v>81</v>
      </c>
      <c r="BX162" s="93" t="str">
        <f t="shared" si="234"/>
        <v>Amandier - FER - 10</v>
      </c>
      <c r="CA162" t="str">
        <f t="shared" si="256"/>
        <v>FER - 10</v>
      </c>
      <c r="CE162">
        <v>5</v>
      </c>
      <c r="CH162">
        <f t="shared" si="235"/>
        <v>38</v>
      </c>
      <c r="CI162" t="str">
        <f t="shared" si="229"/>
        <v>Amandier - FER</v>
      </c>
      <c r="CK162" s="110"/>
      <c r="CL162" s="110"/>
      <c r="CM162" s="110"/>
      <c r="CN162" s="110"/>
      <c r="CO162" s="110"/>
      <c r="CP162" s="110"/>
      <c r="CQ162" s="110"/>
      <c r="CR162" s="110"/>
      <c r="CS162" s="110"/>
      <c r="CT162" s="110"/>
      <c r="CU162" s="110"/>
      <c r="CV162" s="110"/>
      <c r="CW162" s="110"/>
      <c r="CX162" s="110"/>
      <c r="CY162" s="110"/>
      <c r="CZ162" s="110"/>
      <c r="DA162" s="110"/>
      <c r="DB162" s="110"/>
      <c r="DC162" s="110"/>
      <c r="DD162" s="110"/>
      <c r="DE162" s="110"/>
      <c r="DF162" s="110"/>
      <c r="DG162" s="110"/>
      <c r="DH162" s="110"/>
      <c r="DI162" s="110"/>
      <c r="DJ162" s="110"/>
      <c r="DK162" s="110"/>
      <c r="DL162" s="110"/>
      <c r="DM162" s="110"/>
      <c r="DN162" s="110"/>
      <c r="DO162" s="110"/>
      <c r="DP162" s="110">
        <f t="shared" si="230"/>
        <v>0</v>
      </c>
      <c r="DQ162" s="110">
        <f t="shared" si="242"/>
        <v>0</v>
      </c>
      <c r="DR162" s="110">
        <f t="shared" si="242"/>
        <v>0</v>
      </c>
      <c r="DS162" s="110">
        <f t="shared" si="242"/>
        <v>0</v>
      </c>
      <c r="DT162" s="110">
        <f t="shared" si="242"/>
        <v>0</v>
      </c>
      <c r="DU162" s="110">
        <f t="shared" si="242"/>
        <v>0</v>
      </c>
      <c r="DV162" s="110">
        <f t="shared" si="242"/>
        <v>0</v>
      </c>
      <c r="DW162" s="110">
        <f t="shared" si="243"/>
        <v>0</v>
      </c>
      <c r="DX162" s="110">
        <f t="shared" si="243"/>
        <v>0</v>
      </c>
      <c r="DY162" s="110">
        <f t="shared" si="243"/>
        <v>1</v>
      </c>
      <c r="DZ162" s="110">
        <f t="shared" si="243"/>
        <v>0</v>
      </c>
      <c r="EA162" s="110">
        <f t="shared" si="243"/>
        <v>0</v>
      </c>
      <c r="EB162" s="110">
        <f t="shared" si="243"/>
        <v>0</v>
      </c>
      <c r="EC162" s="110">
        <f t="shared" si="243"/>
        <v>0</v>
      </c>
      <c r="ED162" s="110"/>
      <c r="EE162" s="110">
        <f t="shared" si="243"/>
        <v>0</v>
      </c>
      <c r="EF162" s="110">
        <f t="shared" si="243"/>
        <v>0</v>
      </c>
      <c r="EG162" s="110">
        <f t="shared" si="243"/>
        <v>0</v>
      </c>
      <c r="EH162" s="110">
        <f t="shared" si="244"/>
        <v>0</v>
      </c>
      <c r="EI162" s="110">
        <f t="shared" si="244"/>
        <v>0</v>
      </c>
      <c r="EJ162" s="110">
        <f t="shared" si="244"/>
        <v>0</v>
      </c>
      <c r="EK162" s="110">
        <f t="shared" si="244"/>
        <v>0</v>
      </c>
      <c r="EL162" s="110">
        <f t="shared" si="244"/>
        <v>0</v>
      </c>
      <c r="EM162" s="110">
        <f t="shared" si="244"/>
        <v>0</v>
      </c>
      <c r="EN162" s="110">
        <f t="shared" si="244"/>
        <v>0</v>
      </c>
      <c r="EO162" s="110">
        <f t="shared" si="244"/>
        <v>0</v>
      </c>
      <c r="EP162" s="110">
        <f t="shared" si="244"/>
        <v>0</v>
      </c>
    </row>
    <row r="163" spans="2:146" x14ac:dyDescent="0.2">
      <c r="B163" s="26">
        <v>39</v>
      </c>
      <c r="C163" s="27" t="str">
        <f t="shared" si="257"/>
        <v>Exochorda - BEL</v>
      </c>
      <c r="D163">
        <f t="shared" si="245"/>
        <v>1</v>
      </c>
      <c r="H163">
        <f t="shared" si="246"/>
        <v>39</v>
      </c>
      <c r="I163">
        <f t="shared" si="247"/>
        <v>11</v>
      </c>
      <c r="J163" t="str">
        <f t="shared" si="248"/>
        <v>Exochorda - BEL</v>
      </c>
      <c r="P163">
        <v>39</v>
      </c>
      <c r="AA163" t="str">
        <f t="shared" si="249"/>
        <v>Camomille - FER</v>
      </c>
      <c r="AC163">
        <f t="shared" si="250"/>
        <v>0</v>
      </c>
      <c r="AE163" t="str">
        <f t="shared" si="225"/>
        <v xml:space="preserve">Camomille </v>
      </c>
      <c r="AF163" s="5">
        <f>IF(Y87="","",Y87)</f>
        <v>81</v>
      </c>
      <c r="AG163" s="5"/>
      <c r="AH163" s="5" t="str">
        <f>IF(AA87="","",AA87)</f>
        <v>Amandier - FER - 10</v>
      </c>
      <c r="AJ163">
        <f t="shared" si="226"/>
        <v>38</v>
      </c>
      <c r="AK163">
        <f t="shared" si="227"/>
        <v>1</v>
      </c>
      <c r="AM163" t="str">
        <f t="shared" si="211"/>
        <v>Amandier - FER - 10</v>
      </c>
      <c r="AQ163">
        <f t="shared" si="238"/>
        <v>81</v>
      </c>
      <c r="BM163" s="5">
        <v>39</v>
      </c>
      <c r="BN163" s="93" t="str">
        <f t="shared" si="251"/>
        <v>Camomille - FER - 11</v>
      </c>
      <c r="BO163" s="89"/>
      <c r="BP163" s="90"/>
      <c r="BQ163" s="5">
        <f t="shared" si="252"/>
        <v>82</v>
      </c>
      <c r="BR163" s="76">
        <f>IF(BS163&lt;&gt;"",MAX($BR$125:BR162)+1,"" )</f>
        <v>39</v>
      </c>
      <c r="BS163">
        <f t="shared" si="253"/>
        <v>38</v>
      </c>
      <c r="BT163" t="str">
        <f t="shared" si="239"/>
        <v>Amandier - FER - 10</v>
      </c>
      <c r="BU163">
        <f t="shared" si="254"/>
        <v>81</v>
      </c>
      <c r="BV163">
        <f t="shared" si="255"/>
        <v>81.000005000000002</v>
      </c>
      <c r="BW163" s="1">
        <f t="shared" si="228"/>
        <v>82</v>
      </c>
      <c r="BX163" s="93" t="str">
        <f t="shared" si="234"/>
        <v>Camomille - FER - 11</v>
      </c>
      <c r="CA163" t="str">
        <f t="shared" si="256"/>
        <v>FER - 11</v>
      </c>
      <c r="CE163">
        <f>IF(CF163="","",CE162+1)</f>
        <v>6</v>
      </c>
      <c r="CF163">
        <v>45</v>
      </c>
      <c r="CH163">
        <f t="shared" si="235"/>
        <v>39</v>
      </c>
      <c r="CI163" t="str">
        <f t="shared" si="229"/>
        <v>Camomille - FER</v>
      </c>
      <c r="CK163" s="110"/>
      <c r="CL163" s="110"/>
      <c r="CM163" s="110"/>
      <c r="CN163" s="110"/>
      <c r="CO163" s="110"/>
      <c r="CP163" s="110"/>
      <c r="CQ163" s="110"/>
      <c r="CR163" s="110"/>
      <c r="CS163" s="110"/>
      <c r="CT163" s="110"/>
      <c r="CU163" s="110"/>
      <c r="CV163" s="110"/>
      <c r="CW163" s="110"/>
      <c r="CX163" s="110"/>
      <c r="CY163" s="110"/>
      <c r="CZ163" s="110"/>
      <c r="DA163" s="110"/>
      <c r="DB163" s="110"/>
      <c r="DC163" s="110"/>
      <c r="DD163" s="110"/>
      <c r="DE163" s="110"/>
      <c r="DF163" s="110"/>
      <c r="DG163" s="110"/>
      <c r="DH163" s="110"/>
      <c r="DI163" s="110"/>
      <c r="DJ163" s="110"/>
      <c r="DK163" s="110"/>
      <c r="DL163" s="110"/>
      <c r="DM163" s="110"/>
      <c r="DN163" s="110"/>
      <c r="DO163" s="110"/>
      <c r="DP163" s="110">
        <f t="shared" si="230"/>
        <v>0</v>
      </c>
      <c r="DQ163" s="110">
        <f t="shared" si="242"/>
        <v>0</v>
      </c>
      <c r="DR163" s="110">
        <f t="shared" si="242"/>
        <v>0</v>
      </c>
      <c r="DS163" s="110">
        <f t="shared" si="242"/>
        <v>0</v>
      </c>
      <c r="DT163" s="110">
        <f t="shared" si="242"/>
        <v>0</v>
      </c>
      <c r="DU163" s="110">
        <f t="shared" si="242"/>
        <v>0</v>
      </c>
      <c r="DV163" s="110">
        <f t="shared" si="242"/>
        <v>0</v>
      </c>
      <c r="DW163" s="110">
        <f t="shared" si="243"/>
        <v>0</v>
      </c>
      <c r="DX163" s="110">
        <f t="shared" si="243"/>
        <v>0</v>
      </c>
      <c r="DY163" s="110">
        <f t="shared" si="243"/>
        <v>1</v>
      </c>
      <c r="DZ163" s="110">
        <f t="shared" si="243"/>
        <v>0</v>
      </c>
      <c r="EA163" s="110">
        <f t="shared" si="243"/>
        <v>0</v>
      </c>
      <c r="EB163" s="110">
        <f t="shared" si="243"/>
        <v>0</v>
      </c>
      <c r="EC163" s="110">
        <f t="shared" si="243"/>
        <v>0</v>
      </c>
      <c r="ED163" s="110"/>
      <c r="EE163" s="110">
        <f t="shared" si="243"/>
        <v>0</v>
      </c>
      <c r="EF163" s="110">
        <f t="shared" si="243"/>
        <v>0</v>
      </c>
      <c r="EG163" s="110">
        <f t="shared" si="243"/>
        <v>0</v>
      </c>
      <c r="EH163" s="110">
        <f t="shared" si="244"/>
        <v>0</v>
      </c>
      <c r="EI163" s="110">
        <f t="shared" si="244"/>
        <v>0</v>
      </c>
      <c r="EJ163" s="110">
        <f t="shared" si="244"/>
        <v>0</v>
      </c>
      <c r="EK163" s="110">
        <f t="shared" si="244"/>
        <v>0</v>
      </c>
      <c r="EL163" s="110">
        <f t="shared" si="244"/>
        <v>0</v>
      </c>
      <c r="EM163" s="110">
        <f t="shared" si="244"/>
        <v>0</v>
      </c>
      <c r="EN163" s="110">
        <f t="shared" si="244"/>
        <v>0</v>
      </c>
      <c r="EO163" s="110">
        <f t="shared" si="244"/>
        <v>0</v>
      </c>
      <c r="EP163" s="110">
        <f t="shared" si="244"/>
        <v>0</v>
      </c>
    </row>
    <row r="164" spans="2:146" x14ac:dyDescent="0.2">
      <c r="B164" s="26">
        <v>40</v>
      </c>
      <c r="C164" s="27" t="str">
        <f t="shared" si="257"/>
        <v>Bilimbi - CAU</v>
      </c>
      <c r="D164">
        <f t="shared" si="245"/>
        <v>1</v>
      </c>
      <c r="H164">
        <f t="shared" si="246"/>
        <v>40</v>
      </c>
      <c r="I164">
        <f t="shared" si="247"/>
        <v>12</v>
      </c>
      <c r="J164" t="str">
        <f t="shared" si="248"/>
        <v>Bilimbi - CAU</v>
      </c>
      <c r="P164">
        <v>40</v>
      </c>
      <c r="AA164" t="str">
        <f t="shared" si="249"/>
        <v>Amélanchier - FER</v>
      </c>
      <c r="AC164">
        <f t="shared" si="250"/>
        <v>0</v>
      </c>
      <c r="AE164" t="str">
        <f t="shared" si="225"/>
        <v xml:space="preserve">Amélanchier </v>
      </c>
      <c r="AF164" s="5">
        <f>IF(Y88="","",Y88)</f>
        <v>95</v>
      </c>
      <c r="AG164" s="5"/>
      <c r="AH164" s="5" t="str">
        <f>IF(AA88="","",AA88)</f>
        <v>Ailante glanduleux - SH. - 10</v>
      </c>
      <c r="AJ164">
        <f t="shared" si="226"/>
        <v>52</v>
      </c>
      <c r="AK164">
        <f t="shared" si="227"/>
        <v>1</v>
      </c>
      <c r="AM164" t="str">
        <f t="shared" si="211"/>
        <v>Ailante glanduleux - SH. - 10</v>
      </c>
      <c r="AQ164">
        <f t="shared" si="238"/>
        <v>95</v>
      </c>
      <c r="BM164" s="5">
        <v>40</v>
      </c>
      <c r="BN164" s="93" t="str">
        <f t="shared" si="251"/>
        <v>Amélanchier - FER - 12</v>
      </c>
      <c r="BO164" s="89"/>
      <c r="BP164" s="90"/>
      <c r="BQ164" s="5">
        <f t="shared" si="252"/>
        <v>83</v>
      </c>
      <c r="BR164" s="76">
        <f>IF(BS164&lt;&gt;"",MAX($BR$125:BR163)+1,"" )</f>
        <v>40</v>
      </c>
      <c r="BS164">
        <f t="shared" si="253"/>
        <v>52</v>
      </c>
      <c r="BT164" t="str">
        <f t="shared" si="239"/>
        <v>Ailante glanduleux - SH. - 10</v>
      </c>
      <c r="BU164">
        <f t="shared" si="254"/>
        <v>95</v>
      </c>
      <c r="BV164">
        <f t="shared" si="255"/>
        <v>95.000005000000002</v>
      </c>
      <c r="BW164" s="1">
        <f t="shared" si="228"/>
        <v>83</v>
      </c>
      <c r="BX164" s="93" t="str">
        <f t="shared" si="234"/>
        <v>Amélanchier - FER - 12</v>
      </c>
      <c r="CA164" t="str">
        <f t="shared" si="256"/>
        <v>FER - 12</v>
      </c>
      <c r="CE164">
        <f>IF(CF164="","",CE163+1)</f>
        <v>7</v>
      </c>
      <c r="CF164">
        <v>15</v>
      </c>
      <c r="CH164">
        <f t="shared" si="235"/>
        <v>40</v>
      </c>
      <c r="CI164" t="str">
        <f t="shared" si="229"/>
        <v>Amélanchier - FER</v>
      </c>
      <c r="CK164" s="110"/>
      <c r="CL164" s="110"/>
      <c r="CM164" s="110"/>
      <c r="CN164" s="110"/>
      <c r="CO164" s="110"/>
      <c r="CP164" s="110"/>
      <c r="CQ164" s="110"/>
      <c r="CR164" s="110"/>
      <c r="CS164" s="110"/>
      <c r="CT164" s="110"/>
      <c r="CU164" s="110"/>
      <c r="CV164" s="110"/>
      <c r="CW164" s="110"/>
      <c r="CX164" s="110"/>
      <c r="CY164" s="110"/>
      <c r="CZ164" s="110"/>
      <c r="DA164" s="110"/>
      <c r="DB164" s="110"/>
      <c r="DC164" s="110"/>
      <c r="DD164" s="110"/>
      <c r="DE164" s="110"/>
      <c r="DF164" s="110"/>
      <c r="DG164" s="110"/>
      <c r="DH164" s="110"/>
      <c r="DI164" s="110"/>
      <c r="DJ164" s="110"/>
      <c r="DK164" s="110"/>
      <c r="DL164" s="110"/>
      <c r="DM164" s="110"/>
      <c r="DN164" s="110"/>
      <c r="DO164" s="110"/>
      <c r="DP164" s="110">
        <f t="shared" si="230"/>
        <v>0</v>
      </c>
      <c r="DQ164" s="110">
        <f t="shared" si="242"/>
        <v>0</v>
      </c>
      <c r="DR164" s="110">
        <f t="shared" si="242"/>
        <v>0</v>
      </c>
      <c r="DS164" s="110">
        <f t="shared" si="242"/>
        <v>0</v>
      </c>
      <c r="DT164" s="110">
        <f t="shared" si="242"/>
        <v>0</v>
      </c>
      <c r="DU164" s="110">
        <f t="shared" si="242"/>
        <v>0</v>
      </c>
      <c r="DV164" s="110">
        <f t="shared" si="242"/>
        <v>0</v>
      </c>
      <c r="DW164" s="110">
        <f t="shared" si="243"/>
        <v>0</v>
      </c>
      <c r="DX164" s="110">
        <f t="shared" si="243"/>
        <v>0</v>
      </c>
      <c r="DY164" s="110">
        <f t="shared" si="243"/>
        <v>1</v>
      </c>
      <c r="DZ164" s="110">
        <f t="shared" si="243"/>
        <v>0</v>
      </c>
      <c r="EA164" s="110">
        <f t="shared" si="243"/>
        <v>0</v>
      </c>
      <c r="EB164" s="110">
        <f t="shared" si="243"/>
        <v>0</v>
      </c>
      <c r="EC164" s="110">
        <f t="shared" si="243"/>
        <v>0</v>
      </c>
      <c r="ED164" s="110"/>
      <c r="EE164" s="110">
        <f t="shared" si="243"/>
        <v>0</v>
      </c>
      <c r="EF164" s="110">
        <f t="shared" si="243"/>
        <v>0</v>
      </c>
      <c r="EG164" s="110">
        <f t="shared" si="243"/>
        <v>0</v>
      </c>
      <c r="EH164" s="110">
        <f t="shared" si="244"/>
        <v>0</v>
      </c>
      <c r="EI164" s="110">
        <f t="shared" si="244"/>
        <v>0</v>
      </c>
      <c r="EJ164" s="110">
        <f t="shared" si="244"/>
        <v>0</v>
      </c>
      <c r="EK164" s="110">
        <f t="shared" si="244"/>
        <v>0</v>
      </c>
      <c r="EL164" s="110">
        <f t="shared" si="244"/>
        <v>0</v>
      </c>
      <c r="EM164" s="110">
        <f t="shared" si="244"/>
        <v>0</v>
      </c>
      <c r="EN164" s="110">
        <f t="shared" si="244"/>
        <v>0</v>
      </c>
      <c r="EO164" s="110">
        <f t="shared" si="244"/>
        <v>0</v>
      </c>
      <c r="EP164" s="110">
        <f t="shared" si="244"/>
        <v>0</v>
      </c>
    </row>
    <row r="165" spans="2:146" x14ac:dyDescent="0.2">
      <c r="B165" s="26">
        <v>41</v>
      </c>
      <c r="C165" s="27" t="str">
        <f t="shared" si="257"/>
        <v>Eglantier - CAU</v>
      </c>
      <c r="D165">
        <f t="shared" si="245"/>
        <v>1</v>
      </c>
      <c r="H165">
        <f t="shared" si="246"/>
        <v>41</v>
      </c>
      <c r="I165">
        <f t="shared" si="247"/>
        <v>13</v>
      </c>
      <c r="J165" t="str">
        <f t="shared" si="248"/>
        <v>Eglantier - CAU</v>
      </c>
      <c r="P165">
        <v>41</v>
      </c>
      <c r="AA165" t="str">
        <f t="shared" si="249"/>
        <v>Bigaradier - FER</v>
      </c>
      <c r="AC165">
        <f t="shared" si="250"/>
        <v>0</v>
      </c>
      <c r="AE165" t="str">
        <f t="shared" si="225"/>
        <v xml:space="preserve">Bigaradier </v>
      </c>
      <c r="AF165" s="5" t="str">
        <f>IF(Y89="","",Y89)</f>
        <v/>
      </c>
      <c r="AG165" s="5"/>
      <c r="AH165" s="5" t="str">
        <f>IF(AA89="","",AA89)</f>
        <v/>
      </c>
      <c r="AJ165" t="str">
        <f t="shared" si="226"/>
        <v/>
      </c>
      <c r="AK165">
        <f t="shared" si="227"/>
        <v>0</v>
      </c>
      <c r="AM165" t="str">
        <f t="shared" si="211"/>
        <v/>
      </c>
      <c r="AQ165" t="str">
        <f t="shared" si="238"/>
        <v/>
      </c>
      <c r="BM165" s="5">
        <v>41</v>
      </c>
      <c r="BN165" s="93" t="str">
        <f t="shared" si="251"/>
        <v/>
      </c>
      <c r="BO165" s="89"/>
      <c r="BP165" s="90"/>
      <c r="BQ165" s="5" t="str">
        <f t="shared" si="252"/>
        <v/>
      </c>
      <c r="BR165" s="76" t="str">
        <f>IF(BS165&lt;&gt;"",MAX($BR$125:BR164)+1,"" )</f>
        <v/>
      </c>
      <c r="BS165" t="str">
        <f t="shared" si="253"/>
        <v/>
      </c>
      <c r="BT165" t="str">
        <f t="shared" si="239"/>
        <v/>
      </c>
      <c r="BU165" t="str">
        <f t="shared" si="254"/>
        <v/>
      </c>
      <c r="BV165" t="str">
        <f t="shared" si="255"/>
        <v/>
      </c>
      <c r="BW165" s="1" t="str">
        <f t="shared" si="228"/>
        <v/>
      </c>
      <c r="BX165" s="93" t="str">
        <f t="shared" si="234"/>
        <v/>
      </c>
      <c r="CA165" t="str">
        <f t="shared" si="256"/>
        <v/>
      </c>
      <c r="CE165">
        <f>IF(CF165="","",CE164+1)</f>
        <v>8</v>
      </c>
      <c r="CF165">
        <v>18</v>
      </c>
      <c r="CH165">
        <f t="shared" si="235"/>
        <v>41</v>
      </c>
      <c r="CI165" t="str">
        <f t="shared" si="229"/>
        <v>Bigaradier - FER</v>
      </c>
      <c r="CK165" s="110"/>
      <c r="CL165" s="110"/>
      <c r="CM165" s="110"/>
      <c r="CN165" s="110"/>
      <c r="CO165" s="110"/>
      <c r="CP165" s="110"/>
      <c r="CQ165" s="110"/>
      <c r="CR165" s="110"/>
      <c r="CS165" s="110"/>
      <c r="CT165" s="110"/>
      <c r="CU165" s="110"/>
      <c r="CV165" s="110"/>
      <c r="CW165" s="110"/>
      <c r="CX165" s="110"/>
      <c r="CY165" s="110"/>
      <c r="CZ165" s="110"/>
      <c r="DA165" s="110"/>
      <c r="DB165" s="110"/>
      <c r="DC165" s="110"/>
      <c r="DD165" s="110"/>
      <c r="DE165" s="110"/>
      <c r="DF165" s="110"/>
      <c r="DG165" s="110"/>
      <c r="DH165" s="110"/>
      <c r="DI165" s="110"/>
      <c r="DJ165" s="110"/>
      <c r="DK165" s="110"/>
      <c r="DL165" s="110"/>
      <c r="DM165" s="110"/>
      <c r="DN165" s="110"/>
      <c r="DO165" s="110"/>
      <c r="DP165" s="110">
        <f t="shared" si="230"/>
        <v>0</v>
      </c>
      <c r="DQ165" s="110">
        <f t="shared" si="242"/>
        <v>0</v>
      </c>
      <c r="DR165" s="110">
        <f t="shared" si="242"/>
        <v>0</v>
      </c>
      <c r="DS165" s="110">
        <f t="shared" si="242"/>
        <v>0</v>
      </c>
      <c r="DT165" s="110">
        <f t="shared" si="242"/>
        <v>0</v>
      </c>
      <c r="DU165" s="110">
        <f t="shared" si="242"/>
        <v>0</v>
      </c>
      <c r="DV165" s="110">
        <f t="shared" si="242"/>
        <v>0</v>
      </c>
      <c r="DW165" s="110">
        <f t="shared" ref="DW165:EG174" si="258">IF($CI165="","",IF(RIGHT($CI165,3)=DW$124,1,0))</f>
        <v>0</v>
      </c>
      <c r="DX165" s="110">
        <f t="shared" si="258"/>
        <v>0</v>
      </c>
      <c r="DY165" s="110">
        <f t="shared" si="258"/>
        <v>1</v>
      </c>
      <c r="DZ165" s="110">
        <f t="shared" si="258"/>
        <v>0</v>
      </c>
      <c r="EA165" s="110">
        <f t="shared" si="258"/>
        <v>0</v>
      </c>
      <c r="EB165" s="110">
        <f t="shared" si="258"/>
        <v>0</v>
      </c>
      <c r="EC165" s="110">
        <f t="shared" si="258"/>
        <v>0</v>
      </c>
      <c r="ED165" s="110"/>
      <c r="EE165" s="110">
        <f t="shared" si="258"/>
        <v>0</v>
      </c>
      <c r="EF165" s="110">
        <f t="shared" si="258"/>
        <v>0</v>
      </c>
      <c r="EG165" s="110">
        <f t="shared" si="258"/>
        <v>0</v>
      </c>
      <c r="EH165" s="110">
        <f t="shared" ref="EH165:EP174" si="259">IF($CI165="","",IF(RIGHT($CI165,3)=EH$124,1,0))</f>
        <v>0</v>
      </c>
      <c r="EI165" s="110">
        <f t="shared" si="259"/>
        <v>0</v>
      </c>
      <c r="EJ165" s="110">
        <f t="shared" si="259"/>
        <v>0</v>
      </c>
      <c r="EK165" s="110">
        <f t="shared" si="259"/>
        <v>0</v>
      </c>
      <c r="EL165" s="110">
        <f t="shared" si="259"/>
        <v>0</v>
      </c>
      <c r="EM165" s="110">
        <f t="shared" si="259"/>
        <v>0</v>
      </c>
      <c r="EN165" s="110">
        <f t="shared" si="259"/>
        <v>0</v>
      </c>
      <c r="EO165" s="110">
        <f t="shared" si="259"/>
        <v>0</v>
      </c>
      <c r="EP165" s="110">
        <f t="shared" si="259"/>
        <v>0</v>
      </c>
    </row>
    <row r="166" spans="2:146" x14ac:dyDescent="0.2">
      <c r="B166" s="26">
        <v>42</v>
      </c>
      <c r="C166" s="27" t="str">
        <f t="shared" si="257"/>
        <v>Fatsia du Japon - CAU</v>
      </c>
      <c r="D166">
        <f t="shared" si="245"/>
        <v>1</v>
      </c>
      <c r="H166">
        <f t="shared" si="246"/>
        <v>42</v>
      </c>
      <c r="I166">
        <f t="shared" si="247"/>
        <v>14</v>
      </c>
      <c r="J166" t="str">
        <f t="shared" si="248"/>
        <v>Fatsia du Japon - CAU</v>
      </c>
      <c r="P166">
        <v>42</v>
      </c>
      <c r="AA166" t="str">
        <f t="shared" si="249"/>
        <v>Pâquerette - FER</v>
      </c>
      <c r="AC166">
        <f t="shared" si="250"/>
        <v>0</v>
      </c>
      <c r="AE166" t="str">
        <f t="shared" si="225"/>
        <v xml:space="preserve">Pâquerette </v>
      </c>
      <c r="AF166" s="5">
        <f>IF(AF85="","",AF85)</f>
        <v>39</v>
      </c>
      <c r="AG166" s="5"/>
      <c r="AH166" s="5" t="str">
        <f>IF(AH85="","",AH85)</f>
        <v>Exochorda - BEL - 11</v>
      </c>
      <c r="AJ166">
        <f t="shared" si="226"/>
        <v>11</v>
      </c>
      <c r="AK166">
        <f t="shared" si="227"/>
        <v>1</v>
      </c>
      <c r="AM166" t="str">
        <f t="shared" si="211"/>
        <v>Exochorda - BEL - 11</v>
      </c>
      <c r="AQ166">
        <f t="shared" si="238"/>
        <v>39</v>
      </c>
      <c r="BM166" s="5">
        <v>42</v>
      </c>
      <c r="BN166" s="93" t="str">
        <f t="shared" si="251"/>
        <v>Bigaradier - FER - 13</v>
      </c>
      <c r="BO166" s="89"/>
      <c r="BP166" s="90"/>
      <c r="BQ166" s="5">
        <f t="shared" si="252"/>
        <v>84</v>
      </c>
      <c r="BR166" s="76">
        <f>IF(BS166&lt;&gt;"",MAX($BR$125:BR165)+1,"" )</f>
        <v>41</v>
      </c>
      <c r="BS166">
        <f t="shared" si="253"/>
        <v>11</v>
      </c>
      <c r="BT166" t="str">
        <f t="shared" si="239"/>
        <v>Exochorda - BEL - 11</v>
      </c>
      <c r="BU166">
        <f t="shared" si="254"/>
        <v>39</v>
      </c>
      <c r="BV166">
        <f t="shared" si="255"/>
        <v>39.000005000000002</v>
      </c>
      <c r="BW166" s="1">
        <f t="shared" si="228"/>
        <v>84</v>
      </c>
      <c r="BX166" s="93" t="str">
        <f t="shared" si="234"/>
        <v>Bigaradier - FER - 13</v>
      </c>
      <c r="CA166" t="str">
        <f t="shared" si="256"/>
        <v>FER - 13</v>
      </c>
      <c r="CE166">
        <f>IF(CF166="","",CE165+1)</f>
        <v>9</v>
      </c>
      <c r="CF166">
        <v>21</v>
      </c>
      <c r="CH166">
        <f t="shared" si="235"/>
        <v>42</v>
      </c>
      <c r="CI166" t="str">
        <f t="shared" si="229"/>
        <v>Pâquerette - FER</v>
      </c>
      <c r="CK166" s="110"/>
      <c r="CL166" s="110"/>
      <c r="CM166" s="110"/>
      <c r="CN166" s="110"/>
      <c r="CO166" s="110"/>
      <c r="CP166" s="110"/>
      <c r="CQ166" s="110"/>
      <c r="CR166" s="110"/>
      <c r="CS166" s="110"/>
      <c r="CT166" s="110"/>
      <c r="CU166" s="110"/>
      <c r="CV166" s="110"/>
      <c r="CW166" s="110"/>
      <c r="CX166" s="110"/>
      <c r="CY166" s="110"/>
      <c r="CZ166" s="110"/>
      <c r="DA166" s="110"/>
      <c r="DB166" s="110"/>
      <c r="DC166" s="110"/>
      <c r="DD166" s="110"/>
      <c r="DE166" s="110"/>
      <c r="DF166" s="110"/>
      <c r="DG166" s="110"/>
      <c r="DH166" s="110"/>
      <c r="DI166" s="110"/>
      <c r="DJ166" s="110"/>
      <c r="DK166" s="110"/>
      <c r="DL166" s="110"/>
      <c r="DM166" s="110"/>
      <c r="DN166" s="110"/>
      <c r="DO166" s="110"/>
      <c r="DP166" s="110">
        <f t="shared" si="230"/>
        <v>0</v>
      </c>
      <c r="DQ166" s="110">
        <f t="shared" si="242"/>
        <v>0</v>
      </c>
      <c r="DR166" s="110">
        <f t="shared" si="242"/>
        <v>0</v>
      </c>
      <c r="DS166" s="110">
        <f t="shared" si="242"/>
        <v>0</v>
      </c>
      <c r="DT166" s="110">
        <f t="shared" si="242"/>
        <v>0</v>
      </c>
      <c r="DU166" s="110">
        <f t="shared" si="242"/>
        <v>0</v>
      </c>
      <c r="DV166" s="110">
        <f t="shared" si="242"/>
        <v>0</v>
      </c>
      <c r="DW166" s="110">
        <f t="shared" si="258"/>
        <v>0</v>
      </c>
      <c r="DX166" s="110">
        <f t="shared" si="258"/>
        <v>0</v>
      </c>
      <c r="DY166" s="110">
        <f t="shared" si="258"/>
        <v>1</v>
      </c>
      <c r="DZ166" s="110">
        <f t="shared" si="258"/>
        <v>0</v>
      </c>
      <c r="EA166" s="110">
        <f t="shared" si="258"/>
        <v>0</v>
      </c>
      <c r="EB166" s="110">
        <f t="shared" si="258"/>
        <v>0</v>
      </c>
      <c r="EC166" s="110">
        <f t="shared" si="258"/>
        <v>0</v>
      </c>
      <c r="ED166" s="110"/>
      <c r="EE166" s="110">
        <f t="shared" si="258"/>
        <v>0</v>
      </c>
      <c r="EF166" s="110">
        <f t="shared" si="258"/>
        <v>0</v>
      </c>
      <c r="EG166" s="110">
        <f t="shared" si="258"/>
        <v>0</v>
      </c>
      <c r="EH166" s="110">
        <f t="shared" si="259"/>
        <v>0</v>
      </c>
      <c r="EI166" s="110">
        <f t="shared" si="259"/>
        <v>0</v>
      </c>
      <c r="EJ166" s="110">
        <f t="shared" si="259"/>
        <v>0</v>
      </c>
      <c r="EK166" s="110">
        <f t="shared" si="259"/>
        <v>0</v>
      </c>
      <c r="EL166" s="110">
        <f t="shared" si="259"/>
        <v>0</v>
      </c>
      <c r="EM166" s="110">
        <f t="shared" si="259"/>
        <v>0</v>
      </c>
      <c r="EN166" s="110">
        <f t="shared" si="259"/>
        <v>0</v>
      </c>
      <c r="EO166" s="110">
        <f t="shared" si="259"/>
        <v>0</v>
      </c>
      <c r="EP166" s="110">
        <f t="shared" si="259"/>
        <v>0</v>
      </c>
    </row>
    <row r="167" spans="2:146" ht="15" x14ac:dyDescent="0.3">
      <c r="B167" s="26">
        <v>43</v>
      </c>
      <c r="C167" s="27" t="str">
        <f t="shared" si="257"/>
        <v>Jonquille - FER</v>
      </c>
      <c r="D167">
        <f t="shared" si="245"/>
        <v>1</v>
      </c>
      <c r="H167">
        <f t="shared" si="246"/>
        <v>43</v>
      </c>
      <c r="I167">
        <f t="shared" si="247"/>
        <v>15</v>
      </c>
      <c r="J167" t="str">
        <f t="shared" si="248"/>
        <v>Jonquille - FER</v>
      </c>
      <c r="P167">
        <v>43</v>
      </c>
      <c r="AA167" t="str">
        <f t="shared" si="249"/>
        <v>Escallonia rubra - HOT</v>
      </c>
      <c r="AC167">
        <f t="shared" si="250"/>
        <v>0</v>
      </c>
      <c r="AE167" t="str">
        <f t="shared" si="225"/>
        <v xml:space="preserve">Escallonia rubra </v>
      </c>
      <c r="AF167" s="5">
        <f>IF(AF86="","",AF86)</f>
        <v>53</v>
      </c>
      <c r="AG167" s="5"/>
      <c r="AH167" s="5" t="str">
        <f>IF(AH86="","",AH86)</f>
        <v>Hélianthème - SH. - 11</v>
      </c>
      <c r="AJ167">
        <f t="shared" si="226"/>
        <v>25</v>
      </c>
      <c r="AK167">
        <f t="shared" si="227"/>
        <v>1</v>
      </c>
      <c r="AM167" t="str">
        <f t="shared" si="211"/>
        <v>Hélianthème - SH. - 11</v>
      </c>
      <c r="AQ167">
        <f t="shared" si="238"/>
        <v>53</v>
      </c>
      <c r="BM167" s="5">
        <v>43</v>
      </c>
      <c r="BN167" s="93" t="str">
        <f t="shared" si="251"/>
        <v>Pâquerette - FER - 14</v>
      </c>
      <c r="BO167" s="89"/>
      <c r="BP167" s="90"/>
      <c r="BQ167" s="5">
        <f t="shared" si="252"/>
        <v>85</v>
      </c>
      <c r="BR167" s="76">
        <f>IF(BS167&lt;&gt;"",MAX($BR$125:BR166)+1,"" )</f>
        <v>42</v>
      </c>
      <c r="BS167">
        <f t="shared" si="253"/>
        <v>25</v>
      </c>
      <c r="BT167" t="str">
        <f t="shared" si="239"/>
        <v>Hélianthème - SH. - 11</v>
      </c>
      <c r="BU167">
        <f t="shared" si="254"/>
        <v>53</v>
      </c>
      <c r="BV167">
        <f t="shared" si="255"/>
        <v>53.000005000000002</v>
      </c>
      <c r="BW167" s="1">
        <f t="shared" si="228"/>
        <v>85</v>
      </c>
      <c r="BX167" s="93" t="str">
        <f t="shared" si="234"/>
        <v>Pâquerette - FER - 14</v>
      </c>
      <c r="CA167" t="str">
        <f t="shared" si="256"/>
        <v>FER - 14</v>
      </c>
      <c r="CE167" s="96" t="str">
        <f>IF(CF167="","",COUNTIF(B1:$CF$167,"&gt;&amp;0"))</f>
        <v/>
      </c>
      <c r="CH167">
        <f t="shared" si="235"/>
        <v>43</v>
      </c>
      <c r="CI167" t="str">
        <f t="shared" si="229"/>
        <v>Escallonia rubra - HOT</v>
      </c>
      <c r="CK167" s="110"/>
      <c r="CL167" s="110"/>
      <c r="CM167" s="110"/>
      <c r="CN167" s="110"/>
      <c r="CO167" s="110"/>
      <c r="CP167" s="110"/>
      <c r="CQ167" s="110"/>
      <c r="CR167" s="110"/>
      <c r="CS167" s="110"/>
      <c r="CT167" s="110"/>
      <c r="CU167" s="110"/>
      <c r="CV167" s="110"/>
      <c r="CW167" s="110"/>
      <c r="CX167" s="110"/>
      <c r="CY167" s="110"/>
      <c r="CZ167" s="110"/>
      <c r="DA167" s="110"/>
      <c r="DB167" s="110"/>
      <c r="DC167" s="110"/>
      <c r="DD167" s="110"/>
      <c r="DE167" s="110"/>
      <c r="DF167" s="110"/>
      <c r="DG167" s="110"/>
      <c r="DH167" s="110"/>
      <c r="DI167" s="110"/>
      <c r="DJ167" s="110"/>
      <c r="DK167" s="110"/>
      <c r="DL167" s="110"/>
      <c r="DM167" s="110"/>
      <c r="DN167" s="110"/>
      <c r="DO167" s="110"/>
      <c r="DP167" s="110">
        <f t="shared" si="230"/>
        <v>0</v>
      </c>
      <c r="DQ167" s="110">
        <f t="shared" si="242"/>
        <v>0</v>
      </c>
      <c r="DR167" s="110">
        <f t="shared" si="242"/>
        <v>0</v>
      </c>
      <c r="DS167" s="110">
        <f t="shared" si="242"/>
        <v>0</v>
      </c>
      <c r="DT167" s="110">
        <f t="shared" si="242"/>
        <v>0</v>
      </c>
      <c r="DU167" s="110">
        <f t="shared" si="242"/>
        <v>0</v>
      </c>
      <c r="DV167" s="110">
        <f t="shared" si="242"/>
        <v>0</v>
      </c>
      <c r="DW167" s="110">
        <f t="shared" si="258"/>
        <v>0</v>
      </c>
      <c r="DX167" s="110">
        <f t="shared" si="258"/>
        <v>0</v>
      </c>
      <c r="DY167" s="110">
        <f t="shared" si="258"/>
        <v>0</v>
      </c>
      <c r="DZ167" s="110">
        <f t="shared" si="258"/>
        <v>0</v>
      </c>
      <c r="EA167" s="110">
        <f t="shared" si="258"/>
        <v>0</v>
      </c>
      <c r="EB167" s="110">
        <f t="shared" si="258"/>
        <v>1</v>
      </c>
      <c r="EC167" s="110">
        <f t="shared" si="258"/>
        <v>0</v>
      </c>
      <c r="ED167" s="110"/>
      <c r="EE167" s="110">
        <f t="shared" si="258"/>
        <v>0</v>
      </c>
      <c r="EF167" s="110">
        <f t="shared" si="258"/>
        <v>0</v>
      </c>
      <c r="EG167" s="110">
        <f t="shared" si="258"/>
        <v>0</v>
      </c>
      <c r="EH167" s="110">
        <f t="shared" si="259"/>
        <v>0</v>
      </c>
      <c r="EI167" s="110">
        <f t="shared" si="259"/>
        <v>0</v>
      </c>
      <c r="EJ167" s="110">
        <f t="shared" si="259"/>
        <v>0</v>
      </c>
      <c r="EK167" s="110">
        <f t="shared" si="259"/>
        <v>0</v>
      </c>
      <c r="EL167" s="110">
        <f t="shared" si="259"/>
        <v>0</v>
      </c>
      <c r="EM167" s="110">
        <f t="shared" si="259"/>
        <v>0</v>
      </c>
      <c r="EN167" s="110">
        <f t="shared" si="259"/>
        <v>0</v>
      </c>
      <c r="EO167" s="110">
        <f t="shared" si="259"/>
        <v>0</v>
      </c>
      <c r="EP167" s="110">
        <f t="shared" si="259"/>
        <v>0</v>
      </c>
    </row>
    <row r="168" spans="2:146" x14ac:dyDescent="0.2">
      <c r="B168" s="26">
        <v>44</v>
      </c>
      <c r="C168" s="27" t="str">
        <f t="shared" si="257"/>
        <v>Origan - FER</v>
      </c>
      <c r="D168">
        <f t="shared" si="245"/>
        <v>1</v>
      </c>
      <c r="H168">
        <f t="shared" si="246"/>
        <v>44</v>
      </c>
      <c r="I168">
        <f t="shared" si="247"/>
        <v>16</v>
      </c>
      <c r="J168" t="str">
        <f t="shared" si="248"/>
        <v>Origan - FER</v>
      </c>
      <c r="P168">
        <v>44</v>
      </c>
      <c r="AA168" t="str">
        <f t="shared" si="249"/>
        <v>Cyprès - HOT</v>
      </c>
      <c r="AC168">
        <f t="shared" si="250"/>
        <v>0</v>
      </c>
      <c r="AE168" t="str">
        <f t="shared" si="225"/>
        <v xml:space="preserve">Cyprès </v>
      </c>
      <c r="AF168" s="5">
        <f>IF(AF87="","",AF87)</f>
        <v>82</v>
      </c>
      <c r="AG168" s="5"/>
      <c r="AH168" s="5" t="str">
        <f>IF(AH87="","",AH87)</f>
        <v>Camomille - FER - 11</v>
      </c>
      <c r="AJ168">
        <f t="shared" si="226"/>
        <v>39</v>
      </c>
      <c r="AK168">
        <f t="shared" si="227"/>
        <v>1</v>
      </c>
      <c r="AM168" t="str">
        <f t="shared" si="211"/>
        <v>Camomille - FER - 11</v>
      </c>
      <c r="AQ168">
        <f t="shared" si="238"/>
        <v>82</v>
      </c>
      <c r="BM168" s="5">
        <v>44</v>
      </c>
      <c r="BN168" s="93" t="str">
        <f t="shared" si="251"/>
        <v>Escallonia rubra - HOT - 1</v>
      </c>
      <c r="BO168" s="89"/>
      <c r="BP168" s="90"/>
      <c r="BQ168" s="5">
        <f t="shared" si="252"/>
        <v>86</v>
      </c>
      <c r="BR168" s="76">
        <f>IF(BS168&lt;&gt;"",MAX($BR$125:BR167)+1,"" )</f>
        <v>43</v>
      </c>
      <c r="BS168">
        <f t="shared" si="253"/>
        <v>39</v>
      </c>
      <c r="BT168" t="str">
        <f t="shared" si="239"/>
        <v>Camomille - FER - 11</v>
      </c>
      <c r="BU168">
        <f t="shared" si="254"/>
        <v>82</v>
      </c>
      <c r="BV168">
        <f t="shared" si="255"/>
        <v>82.000005000000002</v>
      </c>
      <c r="BW168" s="1">
        <f t="shared" si="228"/>
        <v>86</v>
      </c>
      <c r="BX168" s="93" t="str">
        <f t="shared" si="234"/>
        <v>Escallonia rubra - HOT - 1</v>
      </c>
      <c r="CA168" t="str">
        <f t="shared" si="256"/>
        <v xml:space="preserve"> HOT - 1</v>
      </c>
      <c r="CE168">
        <f t="shared" ref="CE168:CE173" si="260">IF(CF168="","",IF(CF167="",CE166+1))</f>
        <v>10</v>
      </c>
      <c r="CF168">
        <v>13</v>
      </c>
      <c r="CH168">
        <f t="shared" si="235"/>
        <v>44</v>
      </c>
      <c r="CI168" t="str">
        <f t="shared" si="229"/>
        <v>Cyprès - HOT</v>
      </c>
      <c r="CK168" s="110"/>
      <c r="CL168" s="110"/>
      <c r="CM168" s="110"/>
      <c r="CN168" s="110"/>
      <c r="CO168" s="110"/>
      <c r="CP168" s="110"/>
      <c r="CQ168" s="110"/>
      <c r="CR168" s="110"/>
      <c r="CS168" s="110"/>
      <c r="CT168" s="110"/>
      <c r="CU168" s="110"/>
      <c r="CV168" s="110"/>
      <c r="CW168" s="110"/>
      <c r="CX168" s="110"/>
      <c r="CY168" s="110"/>
      <c r="CZ168" s="110"/>
      <c r="DA168" s="110"/>
      <c r="DB168" s="110"/>
      <c r="DC168" s="110"/>
      <c r="DD168" s="110"/>
      <c r="DE168" s="110"/>
      <c r="DF168" s="110"/>
      <c r="DG168" s="110"/>
      <c r="DH168" s="110"/>
      <c r="DI168" s="110"/>
      <c r="DJ168" s="110"/>
      <c r="DK168" s="110"/>
      <c r="DL168" s="110"/>
      <c r="DM168" s="110"/>
      <c r="DN168" s="110"/>
      <c r="DO168" s="110"/>
      <c r="DP168" s="110">
        <f t="shared" si="230"/>
        <v>0</v>
      </c>
      <c r="DQ168" s="110">
        <f t="shared" si="242"/>
        <v>0</v>
      </c>
      <c r="DR168" s="110">
        <f t="shared" si="242"/>
        <v>0</v>
      </c>
      <c r="DS168" s="110">
        <f t="shared" si="242"/>
        <v>0</v>
      </c>
      <c r="DT168" s="110">
        <f t="shared" si="242"/>
        <v>0</v>
      </c>
      <c r="DU168" s="110">
        <f t="shared" si="242"/>
        <v>0</v>
      </c>
      <c r="DV168" s="110">
        <f t="shared" si="242"/>
        <v>0</v>
      </c>
      <c r="DW168" s="110">
        <f t="shared" si="258"/>
        <v>0</v>
      </c>
      <c r="DX168" s="110">
        <f t="shared" si="258"/>
        <v>0</v>
      </c>
      <c r="DY168" s="110">
        <f t="shared" si="258"/>
        <v>0</v>
      </c>
      <c r="DZ168" s="110">
        <f t="shared" si="258"/>
        <v>0</v>
      </c>
      <c r="EA168" s="110">
        <f t="shared" si="258"/>
        <v>0</v>
      </c>
      <c r="EB168" s="110">
        <f t="shared" si="258"/>
        <v>1</v>
      </c>
      <c r="EC168" s="110">
        <f t="shared" si="258"/>
        <v>0</v>
      </c>
      <c r="ED168" s="110"/>
      <c r="EE168" s="110">
        <f t="shared" si="258"/>
        <v>0</v>
      </c>
      <c r="EF168" s="110">
        <f t="shared" si="258"/>
        <v>0</v>
      </c>
      <c r="EG168" s="110">
        <f t="shared" si="258"/>
        <v>0</v>
      </c>
      <c r="EH168" s="110">
        <f t="shared" si="259"/>
        <v>0</v>
      </c>
      <c r="EI168" s="110">
        <f t="shared" si="259"/>
        <v>0</v>
      </c>
      <c r="EJ168" s="110">
        <f t="shared" si="259"/>
        <v>0</v>
      </c>
      <c r="EK168" s="110">
        <f t="shared" si="259"/>
        <v>0</v>
      </c>
      <c r="EL168" s="110">
        <f t="shared" si="259"/>
        <v>0</v>
      </c>
      <c r="EM168" s="110">
        <f t="shared" si="259"/>
        <v>0</v>
      </c>
      <c r="EN168" s="110">
        <f t="shared" si="259"/>
        <v>0</v>
      </c>
      <c r="EO168" s="110">
        <f t="shared" si="259"/>
        <v>0</v>
      </c>
      <c r="EP168" s="110">
        <f t="shared" si="259"/>
        <v>0</v>
      </c>
    </row>
    <row r="169" spans="2:146" x14ac:dyDescent="0.2">
      <c r="B169" s="26">
        <v>45</v>
      </c>
      <c r="C169" s="27" t="str">
        <f t="shared" si="257"/>
        <v>Muscari - FER</v>
      </c>
      <c r="D169">
        <f t="shared" si="245"/>
        <v>1</v>
      </c>
      <c r="H169">
        <f t="shared" si="246"/>
        <v>45</v>
      </c>
      <c r="I169">
        <f t="shared" si="247"/>
        <v>17</v>
      </c>
      <c r="J169" t="str">
        <f t="shared" si="248"/>
        <v>Muscari - FER</v>
      </c>
      <c r="P169">
        <v>45</v>
      </c>
      <c r="AA169" t="str">
        <f t="shared" si="249"/>
        <v>Févier - PRG</v>
      </c>
      <c r="AC169">
        <f t="shared" si="250"/>
        <v>0</v>
      </c>
      <c r="AE169" t="str">
        <f t="shared" si="225"/>
        <v xml:space="preserve">Févier </v>
      </c>
      <c r="AF169" s="5">
        <f>IF(AF88="","",AF88)</f>
        <v>96</v>
      </c>
      <c r="AG169" s="5"/>
      <c r="AH169" s="5" t="str">
        <f>IF(AH88="","",AH88)</f>
        <v>Lotus - SH. - 11</v>
      </c>
      <c r="AJ169">
        <f t="shared" si="226"/>
        <v>53</v>
      </c>
      <c r="AK169">
        <f t="shared" si="227"/>
        <v>1</v>
      </c>
      <c r="AM169" t="str">
        <f t="shared" si="211"/>
        <v>Lotus - SH. - 11</v>
      </c>
      <c r="AQ169">
        <f t="shared" si="238"/>
        <v>96</v>
      </c>
      <c r="BM169" s="5">
        <v>45</v>
      </c>
      <c r="BN169" s="93" t="str">
        <f t="shared" si="251"/>
        <v>Cyprès - HOT - 2</v>
      </c>
      <c r="BO169" s="89"/>
      <c r="BP169" s="90"/>
      <c r="BQ169" s="5">
        <f t="shared" si="252"/>
        <v>87</v>
      </c>
      <c r="BR169" s="76">
        <f>IF(BS169&lt;&gt;"",MAX($BR$125:BR168)+1,"" )</f>
        <v>44</v>
      </c>
      <c r="BS169">
        <f t="shared" si="253"/>
        <v>53</v>
      </c>
      <c r="BT169" t="str">
        <f t="shared" si="239"/>
        <v>Lotus - SH. - 11</v>
      </c>
      <c r="BU169">
        <f t="shared" si="254"/>
        <v>96</v>
      </c>
      <c r="BV169">
        <f t="shared" si="255"/>
        <v>96.000005000000002</v>
      </c>
      <c r="BW169" s="1">
        <f t="shared" si="228"/>
        <v>87</v>
      </c>
      <c r="BX169" s="93" t="str">
        <f t="shared" si="234"/>
        <v>Cyprès - HOT - 2</v>
      </c>
      <c r="CA169" t="str">
        <f t="shared" si="256"/>
        <v xml:space="preserve"> HOT - 2</v>
      </c>
      <c r="CE169" t="b">
        <f t="shared" si="260"/>
        <v>0</v>
      </c>
      <c r="CF169">
        <v>14</v>
      </c>
      <c r="CH169">
        <f t="shared" si="235"/>
        <v>45</v>
      </c>
      <c r="CI169" t="str">
        <f t="shared" si="229"/>
        <v>Févier - PRG</v>
      </c>
      <c r="CK169" s="110"/>
      <c r="CL169" s="110"/>
      <c r="CM169" s="110"/>
      <c r="CN169" s="110"/>
      <c r="CO169" s="110"/>
      <c r="CP169" s="110"/>
      <c r="CQ169" s="110"/>
      <c r="CR169" s="110"/>
      <c r="CS169" s="110"/>
      <c r="CT169" s="110"/>
      <c r="CU169" s="110"/>
      <c r="CV169" s="110"/>
      <c r="CW169" s="110"/>
      <c r="CX169" s="110"/>
      <c r="CY169" s="110"/>
      <c r="CZ169" s="110"/>
      <c r="DA169" s="110"/>
      <c r="DB169" s="110"/>
      <c r="DC169" s="110"/>
      <c r="DD169" s="110"/>
      <c r="DE169" s="110"/>
      <c r="DF169" s="110"/>
      <c r="DG169" s="110"/>
      <c r="DH169" s="110"/>
      <c r="DI169" s="110"/>
      <c r="DJ169" s="110"/>
      <c r="DK169" s="110"/>
      <c r="DL169" s="110"/>
      <c r="DM169" s="110"/>
      <c r="DN169" s="110"/>
      <c r="DO169" s="110"/>
      <c r="DP169" s="110">
        <f t="shared" si="230"/>
        <v>0</v>
      </c>
      <c r="DQ169" s="110">
        <f t="shared" ref="DQ169:DV184" si="261">IF($CI169="","",IF(RIGHT($CI169,3)=DQ$124,1,0))</f>
        <v>0</v>
      </c>
      <c r="DR169" s="110">
        <f t="shared" si="261"/>
        <v>0</v>
      </c>
      <c r="DS169" s="110">
        <f t="shared" si="261"/>
        <v>0</v>
      </c>
      <c r="DT169" s="110">
        <f t="shared" si="261"/>
        <v>0</v>
      </c>
      <c r="DU169" s="110">
        <f t="shared" si="261"/>
        <v>0</v>
      </c>
      <c r="DV169" s="110">
        <f t="shared" si="261"/>
        <v>0</v>
      </c>
      <c r="DW169" s="110">
        <f t="shared" si="258"/>
        <v>0</v>
      </c>
      <c r="DX169" s="110">
        <f t="shared" si="258"/>
        <v>0</v>
      </c>
      <c r="DY169" s="110">
        <f t="shared" si="258"/>
        <v>0</v>
      </c>
      <c r="DZ169" s="110">
        <f t="shared" si="258"/>
        <v>0</v>
      </c>
      <c r="EA169" s="110">
        <f t="shared" si="258"/>
        <v>0</v>
      </c>
      <c r="EB169" s="110">
        <f t="shared" si="258"/>
        <v>0</v>
      </c>
      <c r="EC169" s="110">
        <f t="shared" si="258"/>
        <v>0</v>
      </c>
      <c r="ED169" s="110"/>
      <c r="EE169" s="110">
        <f t="shared" si="258"/>
        <v>0</v>
      </c>
      <c r="EF169" s="110">
        <f t="shared" si="258"/>
        <v>0</v>
      </c>
      <c r="EG169" s="110">
        <f t="shared" si="258"/>
        <v>0</v>
      </c>
      <c r="EH169" s="110">
        <f t="shared" si="259"/>
        <v>1</v>
      </c>
      <c r="EI169" s="110">
        <f t="shared" si="259"/>
        <v>0</v>
      </c>
      <c r="EJ169" s="110">
        <f t="shared" si="259"/>
        <v>0</v>
      </c>
      <c r="EK169" s="110">
        <f t="shared" si="259"/>
        <v>0</v>
      </c>
      <c r="EL169" s="110">
        <f t="shared" si="259"/>
        <v>0</v>
      </c>
      <c r="EM169" s="110">
        <f t="shared" si="259"/>
        <v>0</v>
      </c>
      <c r="EN169" s="110">
        <f t="shared" si="259"/>
        <v>0</v>
      </c>
      <c r="EO169" s="110">
        <f t="shared" si="259"/>
        <v>0</v>
      </c>
      <c r="EP169" s="110">
        <f t="shared" si="259"/>
        <v>0</v>
      </c>
    </row>
    <row r="170" spans="2:146" x14ac:dyDescent="0.2">
      <c r="B170" s="26">
        <v>46</v>
      </c>
      <c r="C170" s="27" t="str">
        <f t="shared" si="257"/>
        <v>Agapanthe - FER</v>
      </c>
      <c r="D170">
        <f t="shared" si="245"/>
        <v>1</v>
      </c>
      <c r="H170">
        <f t="shared" si="246"/>
        <v>46</v>
      </c>
      <c r="I170">
        <f t="shared" si="247"/>
        <v>18</v>
      </c>
      <c r="J170" t="str">
        <f t="shared" si="248"/>
        <v>Agapanthe - FER</v>
      </c>
      <c r="P170">
        <v>46</v>
      </c>
      <c r="AA170" t="str">
        <f t="shared" si="249"/>
        <v>Orpin - PRG</v>
      </c>
      <c r="AC170">
        <f t="shared" si="250"/>
        <v>0</v>
      </c>
      <c r="AE170" t="str">
        <f t="shared" si="225"/>
        <v xml:space="preserve">Orpin </v>
      </c>
      <c r="AF170" s="5" t="str">
        <f>IF(AF89="","",AF89)</f>
        <v/>
      </c>
      <c r="AG170" s="5"/>
      <c r="AH170" s="5" t="str">
        <f>IF(AH89="","",AH89)</f>
        <v/>
      </c>
      <c r="AJ170" t="str">
        <f t="shared" si="226"/>
        <v/>
      </c>
      <c r="AK170">
        <f t="shared" si="227"/>
        <v>0</v>
      </c>
      <c r="AM170" t="str">
        <f t="shared" si="211"/>
        <v/>
      </c>
      <c r="AQ170" t="str">
        <f t="shared" si="238"/>
        <v/>
      </c>
      <c r="BM170" s="5">
        <v>46</v>
      </c>
      <c r="BN170" s="93" t="str">
        <f t="shared" si="251"/>
        <v/>
      </c>
      <c r="BO170" s="89"/>
      <c r="BP170" s="90"/>
      <c r="BQ170" s="5" t="str">
        <f t="shared" si="252"/>
        <v/>
      </c>
      <c r="BR170" s="76" t="str">
        <f>IF(BS170&lt;&gt;"",MAX($BR$125:BR169)+1,"" )</f>
        <v/>
      </c>
      <c r="BS170" t="str">
        <f t="shared" si="253"/>
        <v/>
      </c>
      <c r="BT170" t="str">
        <f t="shared" si="239"/>
        <v/>
      </c>
      <c r="BU170" t="str">
        <f t="shared" si="254"/>
        <v/>
      </c>
      <c r="BV170" t="str">
        <f t="shared" si="255"/>
        <v/>
      </c>
      <c r="BW170" s="1" t="str">
        <f t="shared" si="228"/>
        <v/>
      </c>
      <c r="BX170" s="93" t="str">
        <f t="shared" si="234"/>
        <v/>
      </c>
      <c r="CA170" t="str">
        <f t="shared" si="256"/>
        <v/>
      </c>
      <c r="CE170" t="str">
        <f t="shared" si="260"/>
        <v/>
      </c>
      <c r="CH170">
        <f t="shared" si="235"/>
        <v>46</v>
      </c>
      <c r="CI170" t="str">
        <f t="shared" si="229"/>
        <v>Orpin - PRG</v>
      </c>
      <c r="CK170" s="110"/>
      <c r="CL170" s="110"/>
      <c r="CM170" s="110"/>
      <c r="CN170" s="110"/>
      <c r="CO170" s="110"/>
      <c r="CP170" s="110"/>
      <c r="CQ170" s="110"/>
      <c r="CR170" s="110"/>
      <c r="CS170" s="110"/>
      <c r="CT170" s="110"/>
      <c r="CU170" s="110"/>
      <c r="CV170" s="110"/>
      <c r="CW170" s="110"/>
      <c r="CX170" s="110"/>
      <c r="CY170" s="110"/>
      <c r="CZ170" s="110"/>
      <c r="DA170" s="110"/>
      <c r="DB170" s="110"/>
      <c r="DC170" s="110"/>
      <c r="DD170" s="110"/>
      <c r="DE170" s="110"/>
      <c r="DF170" s="110"/>
      <c r="DG170" s="110"/>
      <c r="DH170" s="110"/>
      <c r="DI170" s="110"/>
      <c r="DJ170" s="110"/>
      <c r="DK170" s="110"/>
      <c r="DL170" s="110"/>
      <c r="DM170" s="110"/>
      <c r="DN170" s="110"/>
      <c r="DO170" s="110"/>
      <c r="DP170" s="110">
        <f t="shared" si="230"/>
        <v>0</v>
      </c>
      <c r="DQ170" s="110">
        <f t="shared" si="261"/>
        <v>0</v>
      </c>
      <c r="DR170" s="110">
        <f t="shared" si="261"/>
        <v>0</v>
      </c>
      <c r="DS170" s="110">
        <f t="shared" si="261"/>
        <v>0</v>
      </c>
      <c r="DT170" s="110">
        <f t="shared" si="261"/>
        <v>0</v>
      </c>
      <c r="DU170" s="110">
        <f t="shared" si="261"/>
        <v>0</v>
      </c>
      <c r="DV170" s="110">
        <f t="shared" si="261"/>
        <v>0</v>
      </c>
      <c r="DW170" s="110">
        <f t="shared" si="258"/>
        <v>0</v>
      </c>
      <c r="DX170" s="110">
        <f t="shared" si="258"/>
        <v>0</v>
      </c>
      <c r="DY170" s="110">
        <f t="shared" si="258"/>
        <v>0</v>
      </c>
      <c r="DZ170" s="110">
        <f t="shared" si="258"/>
        <v>0</v>
      </c>
      <c r="EA170" s="110">
        <f t="shared" si="258"/>
        <v>0</v>
      </c>
      <c r="EB170" s="110">
        <f t="shared" si="258"/>
        <v>0</v>
      </c>
      <c r="EC170" s="110">
        <f t="shared" si="258"/>
        <v>0</v>
      </c>
      <c r="ED170" s="110"/>
      <c r="EE170" s="110">
        <f t="shared" si="258"/>
        <v>0</v>
      </c>
      <c r="EF170" s="110">
        <f t="shared" si="258"/>
        <v>0</v>
      </c>
      <c r="EG170" s="110">
        <f t="shared" si="258"/>
        <v>0</v>
      </c>
      <c r="EH170" s="110">
        <f t="shared" si="259"/>
        <v>1</v>
      </c>
      <c r="EI170" s="110">
        <f t="shared" si="259"/>
        <v>0</v>
      </c>
      <c r="EJ170" s="110">
        <f t="shared" si="259"/>
        <v>0</v>
      </c>
      <c r="EK170" s="110">
        <f t="shared" si="259"/>
        <v>0</v>
      </c>
      <c r="EL170" s="110">
        <f t="shared" si="259"/>
        <v>0</v>
      </c>
      <c r="EM170" s="110">
        <f t="shared" si="259"/>
        <v>0</v>
      </c>
      <c r="EN170" s="110">
        <f t="shared" si="259"/>
        <v>0</v>
      </c>
      <c r="EO170" s="110">
        <f t="shared" si="259"/>
        <v>0</v>
      </c>
      <c r="EP170" s="110">
        <f t="shared" si="259"/>
        <v>0</v>
      </c>
    </row>
    <row r="171" spans="2:146" x14ac:dyDescent="0.2">
      <c r="B171" s="26">
        <v>47</v>
      </c>
      <c r="C171" s="27" t="str">
        <f t="shared" si="257"/>
        <v>Arum - HOT</v>
      </c>
      <c r="D171">
        <f t="shared" si="245"/>
        <v>1</v>
      </c>
      <c r="H171">
        <f t="shared" si="246"/>
        <v>47</v>
      </c>
      <c r="I171">
        <f t="shared" si="247"/>
        <v>19</v>
      </c>
      <c r="J171" t="str">
        <f t="shared" si="248"/>
        <v>Arum - HOT</v>
      </c>
      <c r="P171">
        <v>47</v>
      </c>
      <c r="AA171" t="str">
        <f t="shared" si="249"/>
        <v>Elaeagnus multiflore - PRG</v>
      </c>
      <c r="AC171">
        <f t="shared" si="250"/>
        <v>0</v>
      </c>
      <c r="AE171" t="str">
        <f t="shared" si="225"/>
        <v xml:space="preserve">Elaeagnus multiflore </v>
      </c>
      <c r="AF171" s="5">
        <f>IF(AM85="","",AM85)</f>
        <v>40</v>
      </c>
      <c r="AG171" s="5"/>
      <c r="AH171" s="5" t="str">
        <f>IF(AO85="","",AO85)</f>
        <v>Bilimbi - CAU - 12</v>
      </c>
      <c r="AJ171">
        <f t="shared" si="226"/>
        <v>12</v>
      </c>
      <c r="AK171">
        <f t="shared" si="227"/>
        <v>1</v>
      </c>
      <c r="AM171" t="str">
        <f t="shared" si="211"/>
        <v>Bilimbi - CAU - 12</v>
      </c>
      <c r="AQ171">
        <f t="shared" si="238"/>
        <v>40</v>
      </c>
      <c r="BM171" s="5">
        <v>47</v>
      </c>
      <c r="BN171" s="93" t="str">
        <f t="shared" si="251"/>
        <v>Févier - PRG - 3</v>
      </c>
      <c r="BO171" s="89"/>
      <c r="BP171" s="90"/>
      <c r="BQ171" s="5">
        <f t="shared" si="252"/>
        <v>88</v>
      </c>
      <c r="BR171" s="76">
        <f>IF(BS171&lt;&gt;"",MAX($BR$125:BR170)+1,"" )</f>
        <v>45</v>
      </c>
      <c r="BS171">
        <f t="shared" si="253"/>
        <v>12</v>
      </c>
      <c r="BT171" t="str">
        <f t="shared" si="239"/>
        <v>Bilimbi - CAU - 12</v>
      </c>
      <c r="BU171">
        <f t="shared" si="254"/>
        <v>40</v>
      </c>
      <c r="BV171">
        <f t="shared" si="255"/>
        <v>40.000005000000002</v>
      </c>
      <c r="BW171" s="1">
        <f t="shared" si="228"/>
        <v>88</v>
      </c>
      <c r="BX171" s="93" t="str">
        <f t="shared" si="234"/>
        <v>Févier - PRG - 3</v>
      </c>
      <c r="CA171" t="str">
        <f t="shared" si="256"/>
        <v xml:space="preserve"> PRG - 3</v>
      </c>
      <c r="CE171" t="str">
        <f t="shared" si="260"/>
        <v/>
      </c>
      <c r="CH171">
        <f t="shared" si="235"/>
        <v>47</v>
      </c>
      <c r="CI171" t="str">
        <f t="shared" si="229"/>
        <v>Elaeagnus multiflore - PRG</v>
      </c>
      <c r="CK171" s="110"/>
      <c r="CL171" s="110"/>
      <c r="CM171" s="110"/>
      <c r="CN171" s="110"/>
      <c r="CO171" s="110"/>
      <c r="CP171" s="110"/>
      <c r="CQ171" s="110"/>
      <c r="CR171" s="110"/>
      <c r="CS171" s="110"/>
      <c r="CT171" s="110"/>
      <c r="CU171" s="110"/>
      <c r="CV171" s="110"/>
      <c r="CW171" s="110"/>
      <c r="CX171" s="110"/>
      <c r="CY171" s="110"/>
      <c r="CZ171" s="110"/>
      <c r="DA171" s="110"/>
      <c r="DB171" s="110"/>
      <c r="DC171" s="110"/>
      <c r="DD171" s="110"/>
      <c r="DE171" s="110"/>
      <c r="DF171" s="110"/>
      <c r="DG171" s="110"/>
      <c r="DH171" s="110"/>
      <c r="DI171" s="110"/>
      <c r="DJ171" s="110"/>
      <c r="DK171" s="110"/>
      <c r="DL171" s="110"/>
      <c r="DM171" s="110"/>
      <c r="DN171" s="110"/>
      <c r="DO171" s="110"/>
      <c r="DP171" s="110">
        <f t="shared" si="230"/>
        <v>0</v>
      </c>
      <c r="DQ171" s="110">
        <f t="shared" si="261"/>
        <v>0</v>
      </c>
      <c r="DR171" s="110">
        <f t="shared" si="261"/>
        <v>0</v>
      </c>
      <c r="DS171" s="110">
        <f t="shared" si="261"/>
        <v>0</v>
      </c>
      <c r="DT171" s="110">
        <f t="shared" si="261"/>
        <v>0</v>
      </c>
      <c r="DU171" s="110">
        <f t="shared" si="261"/>
        <v>0</v>
      </c>
      <c r="DV171" s="110">
        <f t="shared" si="261"/>
        <v>0</v>
      </c>
      <c r="DW171" s="110">
        <f t="shared" si="258"/>
        <v>0</v>
      </c>
      <c r="DX171" s="110">
        <f t="shared" si="258"/>
        <v>0</v>
      </c>
      <c r="DY171" s="110">
        <f t="shared" si="258"/>
        <v>0</v>
      </c>
      <c r="DZ171" s="110">
        <f t="shared" si="258"/>
        <v>0</v>
      </c>
      <c r="EA171" s="110">
        <f t="shared" si="258"/>
        <v>0</v>
      </c>
      <c r="EB171" s="110">
        <f t="shared" si="258"/>
        <v>0</v>
      </c>
      <c r="EC171" s="110">
        <f t="shared" si="258"/>
        <v>0</v>
      </c>
      <c r="ED171" s="110"/>
      <c r="EE171" s="110">
        <f t="shared" si="258"/>
        <v>0</v>
      </c>
      <c r="EF171" s="110">
        <f t="shared" si="258"/>
        <v>0</v>
      </c>
      <c r="EG171" s="110">
        <f t="shared" si="258"/>
        <v>0</v>
      </c>
      <c r="EH171" s="110">
        <f t="shared" si="259"/>
        <v>1</v>
      </c>
      <c r="EI171" s="110">
        <f t="shared" si="259"/>
        <v>0</v>
      </c>
      <c r="EJ171" s="110">
        <f t="shared" si="259"/>
        <v>0</v>
      </c>
      <c r="EK171" s="110">
        <f t="shared" si="259"/>
        <v>0</v>
      </c>
      <c r="EL171" s="110">
        <f t="shared" si="259"/>
        <v>0</v>
      </c>
      <c r="EM171" s="110">
        <f t="shared" si="259"/>
        <v>0</v>
      </c>
      <c r="EN171" s="110">
        <f t="shared" si="259"/>
        <v>0</v>
      </c>
      <c r="EO171" s="110">
        <f t="shared" si="259"/>
        <v>0</v>
      </c>
      <c r="EP171" s="110">
        <f t="shared" si="259"/>
        <v>0</v>
      </c>
    </row>
    <row r="172" spans="2:146" x14ac:dyDescent="0.2">
      <c r="B172" s="26">
        <v>48</v>
      </c>
      <c r="C172" s="27" t="str">
        <f t="shared" si="257"/>
        <v>Lysimaque - PRG</v>
      </c>
      <c r="D172">
        <f t="shared" si="245"/>
        <v>1</v>
      </c>
      <c r="H172">
        <f t="shared" si="246"/>
        <v>48</v>
      </c>
      <c r="I172">
        <f t="shared" si="247"/>
        <v>20</v>
      </c>
      <c r="J172" t="str">
        <f t="shared" si="248"/>
        <v>Lysimaque - PRG</v>
      </c>
      <c r="P172">
        <v>48</v>
      </c>
      <c r="AA172" t="str">
        <f t="shared" si="249"/>
        <v>Ophrys - PRG</v>
      </c>
      <c r="AC172">
        <f t="shared" si="250"/>
        <v>0</v>
      </c>
      <c r="AE172" t="str">
        <f t="shared" si="225"/>
        <v xml:space="preserve">Ophrys </v>
      </c>
      <c r="AF172" s="5">
        <f>IF(AM86="","",AM86)</f>
        <v>54</v>
      </c>
      <c r="AG172" s="5"/>
      <c r="AH172" s="5" t="str">
        <f>IF(AO86="","",AO86)</f>
        <v>Joubarde - SH. - 12</v>
      </c>
      <c r="AJ172">
        <f t="shared" si="226"/>
        <v>26</v>
      </c>
      <c r="AK172">
        <f t="shared" si="227"/>
        <v>1</v>
      </c>
      <c r="AM172" t="str">
        <f t="shared" si="211"/>
        <v>Joubarde - SH. - 12</v>
      </c>
      <c r="AQ172">
        <f t="shared" si="238"/>
        <v>54</v>
      </c>
      <c r="BM172" s="5">
        <v>48</v>
      </c>
      <c r="BN172" s="93" t="str">
        <f t="shared" si="251"/>
        <v>Orpin - PRG - 4</v>
      </c>
      <c r="BO172" s="89"/>
      <c r="BP172" s="90"/>
      <c r="BQ172" s="5">
        <f t="shared" si="252"/>
        <v>89</v>
      </c>
      <c r="BR172" s="76">
        <f>IF(BS172&lt;&gt;"",MAX($BR$125:BR171)+1,"" )</f>
        <v>46</v>
      </c>
      <c r="BS172">
        <f t="shared" si="253"/>
        <v>26</v>
      </c>
      <c r="BT172" t="str">
        <f t="shared" si="239"/>
        <v>Joubarde - SH. - 12</v>
      </c>
      <c r="BU172">
        <f t="shared" si="254"/>
        <v>54</v>
      </c>
      <c r="BV172">
        <f t="shared" si="255"/>
        <v>54.000005000000002</v>
      </c>
      <c r="BW172" s="1">
        <f t="shared" si="228"/>
        <v>89</v>
      </c>
      <c r="BX172" s="93" t="str">
        <f t="shared" si="234"/>
        <v>Orpin - PRG - 4</v>
      </c>
      <c r="CA172" t="str">
        <f t="shared" si="256"/>
        <v xml:space="preserve"> PRG - 4</v>
      </c>
      <c r="CE172" t="str">
        <f t="shared" si="260"/>
        <v/>
      </c>
      <c r="CH172">
        <f t="shared" si="235"/>
        <v>48</v>
      </c>
      <c r="CI172" t="str">
        <f t="shared" si="229"/>
        <v>Ophrys - PRG</v>
      </c>
      <c r="CK172" s="110"/>
      <c r="CL172" s="110"/>
      <c r="CM172" s="110"/>
      <c r="CN172" s="110"/>
      <c r="CO172" s="110"/>
      <c r="CP172" s="110"/>
      <c r="CQ172" s="110"/>
      <c r="CR172" s="110"/>
      <c r="CS172" s="110"/>
      <c r="CT172" s="110"/>
      <c r="CU172" s="110"/>
      <c r="CV172" s="110"/>
      <c r="CW172" s="110"/>
      <c r="CX172" s="110"/>
      <c r="CY172" s="110"/>
      <c r="CZ172" s="110"/>
      <c r="DA172" s="110"/>
      <c r="DB172" s="110"/>
      <c r="DC172" s="110"/>
      <c r="DD172" s="110"/>
      <c r="DE172" s="110"/>
      <c r="DF172" s="110"/>
      <c r="DG172" s="110"/>
      <c r="DH172" s="110"/>
      <c r="DI172" s="110"/>
      <c r="DJ172" s="110"/>
      <c r="DK172" s="110"/>
      <c r="DL172" s="110"/>
      <c r="DM172" s="110"/>
      <c r="DN172" s="110"/>
      <c r="DO172" s="110"/>
      <c r="DP172" s="110">
        <f t="shared" si="230"/>
        <v>0</v>
      </c>
      <c r="DQ172" s="110">
        <f t="shared" si="261"/>
        <v>0</v>
      </c>
      <c r="DR172" s="110">
        <f t="shared" si="261"/>
        <v>0</v>
      </c>
      <c r="DS172" s="110">
        <f t="shared" si="261"/>
        <v>0</v>
      </c>
      <c r="DT172" s="110">
        <f t="shared" si="261"/>
        <v>0</v>
      </c>
      <c r="DU172" s="110">
        <f t="shared" si="261"/>
        <v>0</v>
      </c>
      <c r="DV172" s="110">
        <f t="shared" si="261"/>
        <v>0</v>
      </c>
      <c r="DW172" s="110">
        <f t="shared" si="258"/>
        <v>0</v>
      </c>
      <c r="DX172" s="110">
        <f t="shared" si="258"/>
        <v>0</v>
      </c>
      <c r="DY172" s="110">
        <f t="shared" si="258"/>
        <v>0</v>
      </c>
      <c r="DZ172" s="110">
        <f t="shared" si="258"/>
        <v>0</v>
      </c>
      <c r="EA172" s="110">
        <f t="shared" si="258"/>
        <v>0</v>
      </c>
      <c r="EB172" s="110">
        <f t="shared" si="258"/>
        <v>0</v>
      </c>
      <c r="EC172" s="110">
        <f t="shared" si="258"/>
        <v>0</v>
      </c>
      <c r="ED172" s="110"/>
      <c r="EE172" s="110">
        <f t="shared" si="258"/>
        <v>0</v>
      </c>
      <c r="EF172" s="110">
        <f t="shared" si="258"/>
        <v>0</v>
      </c>
      <c r="EG172" s="110">
        <f t="shared" si="258"/>
        <v>0</v>
      </c>
      <c r="EH172" s="110">
        <f t="shared" si="259"/>
        <v>1</v>
      </c>
      <c r="EI172" s="110">
        <f t="shared" si="259"/>
        <v>0</v>
      </c>
      <c r="EJ172" s="110">
        <f t="shared" si="259"/>
        <v>0</v>
      </c>
      <c r="EK172" s="110">
        <f t="shared" si="259"/>
        <v>0</v>
      </c>
      <c r="EL172" s="110">
        <f t="shared" si="259"/>
        <v>0</v>
      </c>
      <c r="EM172" s="110">
        <f t="shared" si="259"/>
        <v>0</v>
      </c>
      <c r="EN172" s="110">
        <f t="shared" si="259"/>
        <v>0</v>
      </c>
      <c r="EO172" s="110">
        <f t="shared" si="259"/>
        <v>0</v>
      </c>
      <c r="EP172" s="110">
        <f t="shared" si="259"/>
        <v>0</v>
      </c>
    </row>
    <row r="173" spans="2:146" x14ac:dyDescent="0.2">
      <c r="B173" s="26">
        <v>49</v>
      </c>
      <c r="C173" s="27" t="str">
        <f t="shared" si="257"/>
        <v>Arbre du clergé - PRG</v>
      </c>
      <c r="D173">
        <f t="shared" si="245"/>
        <v>1</v>
      </c>
      <c r="H173">
        <f t="shared" si="246"/>
        <v>49</v>
      </c>
      <c r="I173">
        <f t="shared" si="247"/>
        <v>21</v>
      </c>
      <c r="J173" t="str">
        <f t="shared" si="248"/>
        <v>Arbre du clergé - PRG</v>
      </c>
      <c r="P173">
        <v>49</v>
      </c>
      <c r="AA173" t="str">
        <f t="shared" si="249"/>
        <v>Pissenlit - SH.</v>
      </c>
      <c r="AC173">
        <f t="shared" si="250"/>
        <v>0</v>
      </c>
      <c r="AE173" t="str">
        <f t="shared" si="225"/>
        <v xml:space="preserve">Pissenlit </v>
      </c>
      <c r="AF173" s="5">
        <f>IF(AM87="","",AM87)</f>
        <v>83</v>
      </c>
      <c r="AG173" s="5"/>
      <c r="AH173" s="5" t="str">
        <f>IF(AO87="","",AO87)</f>
        <v>Amélanchier - FER - 12</v>
      </c>
      <c r="AJ173">
        <f t="shared" si="226"/>
        <v>40</v>
      </c>
      <c r="AK173">
        <f t="shared" si="227"/>
        <v>1</v>
      </c>
      <c r="AM173" t="str">
        <f t="shared" si="211"/>
        <v>Amélanchier - FER - 12</v>
      </c>
      <c r="AQ173">
        <f t="shared" si="238"/>
        <v>83</v>
      </c>
      <c r="BM173" s="5">
        <v>49</v>
      </c>
      <c r="BN173" s="93" t="str">
        <f t="shared" si="251"/>
        <v>Elaeagnus multiflore - PRG - 5</v>
      </c>
      <c r="BO173" s="89"/>
      <c r="BP173" s="90"/>
      <c r="BQ173" s="5">
        <f t="shared" si="252"/>
        <v>90</v>
      </c>
      <c r="BR173" s="76">
        <f>IF(BS173&lt;&gt;"",MAX($BR$125:BR172)+1,"" )</f>
        <v>47</v>
      </c>
      <c r="BS173">
        <f t="shared" si="253"/>
        <v>40</v>
      </c>
      <c r="BT173" t="str">
        <f t="shared" si="239"/>
        <v>Amélanchier - FER - 12</v>
      </c>
      <c r="BU173">
        <f t="shared" si="254"/>
        <v>83</v>
      </c>
      <c r="BV173">
        <f t="shared" si="255"/>
        <v>83.000005000000002</v>
      </c>
      <c r="BW173" s="1">
        <f t="shared" si="228"/>
        <v>90</v>
      </c>
      <c r="BX173" s="93" t="str">
        <f t="shared" si="234"/>
        <v>Elaeagnus multiflore - PRG - 5</v>
      </c>
      <c r="CA173" t="str">
        <f t="shared" si="256"/>
        <v xml:space="preserve"> PRG - 5</v>
      </c>
      <c r="CE173" t="str">
        <f t="shared" si="260"/>
        <v/>
      </c>
      <c r="CH173">
        <f t="shared" si="235"/>
        <v>49</v>
      </c>
      <c r="CI173" t="str">
        <f t="shared" si="229"/>
        <v>Pissenlit - SH.</v>
      </c>
      <c r="CK173" s="110"/>
      <c r="CL173" s="110"/>
      <c r="CM173" s="110"/>
      <c r="CN173" s="110"/>
      <c r="CO173" s="110"/>
      <c r="CP173" s="110"/>
      <c r="CQ173" s="110"/>
      <c r="CR173" s="110"/>
      <c r="CS173" s="110"/>
      <c r="CT173" s="110"/>
      <c r="CU173" s="110"/>
      <c r="CV173" s="110"/>
      <c r="CW173" s="110"/>
      <c r="CX173" s="110"/>
      <c r="CY173" s="110"/>
      <c r="CZ173" s="110"/>
      <c r="DA173" s="110"/>
      <c r="DB173" s="110"/>
      <c r="DC173" s="110"/>
      <c r="DD173" s="110"/>
      <c r="DE173" s="110"/>
      <c r="DF173" s="110"/>
      <c r="DG173" s="110"/>
      <c r="DH173" s="110"/>
      <c r="DI173" s="110"/>
      <c r="DJ173" s="110"/>
      <c r="DK173" s="110"/>
      <c r="DL173" s="110"/>
      <c r="DM173" s="110"/>
      <c r="DN173" s="110"/>
      <c r="DO173" s="110"/>
      <c r="DP173" s="110">
        <f t="shared" si="230"/>
        <v>0</v>
      </c>
      <c r="DQ173" s="110">
        <f t="shared" si="261"/>
        <v>0</v>
      </c>
      <c r="DR173" s="110">
        <f t="shared" si="261"/>
        <v>0</v>
      </c>
      <c r="DS173" s="110">
        <f t="shared" si="261"/>
        <v>0</v>
      </c>
      <c r="DT173" s="110">
        <f t="shared" si="261"/>
        <v>0</v>
      </c>
      <c r="DU173" s="110">
        <f t="shared" si="261"/>
        <v>0</v>
      </c>
      <c r="DV173" s="110">
        <f t="shared" si="261"/>
        <v>0</v>
      </c>
      <c r="DW173" s="110">
        <f t="shared" si="258"/>
        <v>0</v>
      </c>
      <c r="DX173" s="110">
        <f t="shared" si="258"/>
        <v>0</v>
      </c>
      <c r="DY173" s="110">
        <f t="shared" si="258"/>
        <v>0</v>
      </c>
      <c r="DZ173" s="110">
        <f t="shared" si="258"/>
        <v>0</v>
      </c>
      <c r="EA173" s="110">
        <f t="shared" si="258"/>
        <v>0</v>
      </c>
      <c r="EB173" s="110">
        <f t="shared" si="258"/>
        <v>0</v>
      </c>
      <c r="EC173" s="110">
        <f t="shared" si="258"/>
        <v>0</v>
      </c>
      <c r="ED173" s="110"/>
      <c r="EE173" s="110">
        <f t="shared" si="258"/>
        <v>0</v>
      </c>
      <c r="EF173" s="110">
        <f t="shared" si="258"/>
        <v>0</v>
      </c>
      <c r="EG173" s="110">
        <f t="shared" si="258"/>
        <v>0</v>
      </c>
      <c r="EH173" s="110">
        <f t="shared" si="259"/>
        <v>0</v>
      </c>
      <c r="EI173" s="110">
        <f t="shared" si="259"/>
        <v>0</v>
      </c>
      <c r="EJ173" s="110">
        <f t="shared" si="259"/>
        <v>0</v>
      </c>
      <c r="EK173" s="110">
        <f t="shared" si="259"/>
        <v>1</v>
      </c>
      <c r="EL173" s="110">
        <f t="shared" si="259"/>
        <v>0</v>
      </c>
      <c r="EM173" s="110">
        <f t="shared" si="259"/>
        <v>0</v>
      </c>
      <c r="EN173" s="110">
        <f t="shared" si="259"/>
        <v>0</v>
      </c>
      <c r="EO173" s="110">
        <f t="shared" si="259"/>
        <v>0</v>
      </c>
      <c r="EP173" s="110">
        <f t="shared" si="259"/>
        <v>0</v>
      </c>
    </row>
    <row r="174" spans="2:146" x14ac:dyDescent="0.2">
      <c r="B174" s="26">
        <v>50</v>
      </c>
      <c r="C174" s="27" t="str">
        <f t="shared" si="257"/>
        <v>Grebera - PRG</v>
      </c>
      <c r="D174">
        <f t="shared" si="245"/>
        <v>1</v>
      </c>
      <c r="H174">
        <f t="shared" si="246"/>
        <v>50</v>
      </c>
      <c r="I174">
        <f t="shared" si="247"/>
        <v>22</v>
      </c>
      <c r="J174" t="str">
        <f t="shared" si="248"/>
        <v>Grebera - PRG</v>
      </c>
      <c r="P174">
        <v>50</v>
      </c>
      <c r="AA174" t="str">
        <f t="shared" si="249"/>
        <v>Erable - SH.</v>
      </c>
      <c r="AC174">
        <f t="shared" si="250"/>
        <v>0</v>
      </c>
      <c r="AE174" t="str">
        <f t="shared" si="225"/>
        <v xml:space="preserve">Erable </v>
      </c>
      <c r="AF174" s="5" t="str">
        <f>IF(AM88="","",AM88)</f>
        <v/>
      </c>
      <c r="AG174" s="5"/>
      <c r="AH174" s="5" t="str">
        <f>IF(AO88="","",AO88)</f>
        <v/>
      </c>
      <c r="AJ174" t="str">
        <f t="shared" si="226"/>
        <v/>
      </c>
      <c r="AK174">
        <f t="shared" si="227"/>
        <v>0</v>
      </c>
      <c r="AM174" t="str">
        <f t="shared" si="211"/>
        <v/>
      </c>
      <c r="AQ174" t="str">
        <f t="shared" si="238"/>
        <v/>
      </c>
      <c r="BM174" s="5">
        <v>50</v>
      </c>
      <c r="BN174" s="93" t="str">
        <f t="shared" si="251"/>
        <v/>
      </c>
      <c r="BO174" s="89"/>
      <c r="BP174" s="90"/>
      <c r="BQ174" s="5" t="str">
        <f t="shared" si="252"/>
        <v/>
      </c>
      <c r="BR174" s="76" t="str">
        <f>IF(BS174&lt;&gt;"",MAX($BR$125:BR173)+1,"" )</f>
        <v/>
      </c>
      <c r="BS174" t="str">
        <f t="shared" si="253"/>
        <v/>
      </c>
      <c r="BT174" t="str">
        <f t="shared" si="239"/>
        <v/>
      </c>
      <c r="BU174" t="str">
        <f t="shared" si="254"/>
        <v/>
      </c>
      <c r="BV174" t="str">
        <f t="shared" si="255"/>
        <v/>
      </c>
      <c r="BW174" s="1" t="str">
        <f t="shared" si="228"/>
        <v/>
      </c>
      <c r="BX174" s="93" t="str">
        <f t="shared" si="234"/>
        <v/>
      </c>
      <c r="CA174" t="str">
        <f t="shared" si="256"/>
        <v/>
      </c>
      <c r="CH174">
        <f t="shared" si="235"/>
        <v>50</v>
      </c>
      <c r="CI174" t="str">
        <f t="shared" si="229"/>
        <v>Erable - SH.</v>
      </c>
      <c r="CK174" s="110"/>
      <c r="CL174" s="110"/>
      <c r="CM174" s="110"/>
      <c r="CN174" s="110"/>
      <c r="CO174" s="110"/>
      <c r="CP174" s="110"/>
      <c r="CQ174" s="110"/>
      <c r="CR174" s="110"/>
      <c r="CS174" s="110"/>
      <c r="CT174" s="110"/>
      <c r="CU174" s="110"/>
      <c r="CV174" s="110"/>
      <c r="CW174" s="110"/>
      <c r="CX174" s="110"/>
      <c r="CY174" s="110"/>
      <c r="CZ174" s="110"/>
      <c r="DA174" s="110"/>
      <c r="DB174" s="110"/>
      <c r="DC174" s="110"/>
      <c r="DD174" s="110"/>
      <c r="DE174" s="110"/>
      <c r="DF174" s="110"/>
      <c r="DG174" s="110"/>
      <c r="DH174" s="110"/>
      <c r="DI174" s="110"/>
      <c r="DJ174" s="110"/>
      <c r="DK174" s="110"/>
      <c r="DL174" s="110"/>
      <c r="DM174" s="110"/>
      <c r="DN174" s="110"/>
      <c r="DO174" s="110"/>
      <c r="DP174" s="110">
        <f t="shared" si="230"/>
        <v>0</v>
      </c>
      <c r="DQ174" s="110">
        <f t="shared" si="261"/>
        <v>0</v>
      </c>
      <c r="DR174" s="110">
        <f t="shared" si="261"/>
        <v>0</v>
      </c>
      <c r="DS174" s="110">
        <f t="shared" si="261"/>
        <v>0</v>
      </c>
      <c r="DT174" s="110">
        <f t="shared" si="261"/>
        <v>0</v>
      </c>
      <c r="DU174" s="110">
        <f t="shared" si="261"/>
        <v>0</v>
      </c>
      <c r="DV174" s="110">
        <f t="shared" si="261"/>
        <v>0</v>
      </c>
      <c r="DW174" s="110">
        <f t="shared" si="258"/>
        <v>0</v>
      </c>
      <c r="DX174" s="110">
        <f t="shared" si="258"/>
        <v>0</v>
      </c>
      <c r="DY174" s="110">
        <f t="shared" si="258"/>
        <v>0</v>
      </c>
      <c r="DZ174" s="110">
        <f t="shared" si="258"/>
        <v>0</v>
      </c>
      <c r="EA174" s="110">
        <f t="shared" si="258"/>
        <v>0</v>
      </c>
      <c r="EB174" s="110">
        <f t="shared" si="258"/>
        <v>0</v>
      </c>
      <c r="EC174" s="110">
        <f t="shared" si="258"/>
        <v>0</v>
      </c>
      <c r="ED174" s="110"/>
      <c r="EE174" s="110">
        <f t="shared" si="258"/>
        <v>0</v>
      </c>
      <c r="EF174" s="110">
        <f t="shared" si="258"/>
        <v>0</v>
      </c>
      <c r="EG174" s="110">
        <f t="shared" si="258"/>
        <v>0</v>
      </c>
      <c r="EH174" s="110">
        <f t="shared" si="259"/>
        <v>0</v>
      </c>
      <c r="EI174" s="110">
        <f t="shared" si="259"/>
        <v>0</v>
      </c>
      <c r="EJ174" s="110">
        <f t="shared" si="259"/>
        <v>0</v>
      </c>
      <c r="EK174" s="110">
        <f t="shared" si="259"/>
        <v>1</v>
      </c>
      <c r="EL174" s="110">
        <f t="shared" si="259"/>
        <v>0</v>
      </c>
      <c r="EM174" s="110">
        <f t="shared" si="259"/>
        <v>0</v>
      </c>
      <c r="EN174" s="110">
        <f t="shared" si="259"/>
        <v>0</v>
      </c>
      <c r="EO174" s="110">
        <f t="shared" si="259"/>
        <v>0</v>
      </c>
      <c r="EP174" s="110">
        <f t="shared" si="259"/>
        <v>0</v>
      </c>
    </row>
    <row r="175" spans="2:146" x14ac:dyDescent="0.2">
      <c r="B175" s="26">
        <v>51</v>
      </c>
      <c r="C175" s="27" t="str">
        <f t="shared" si="257"/>
        <v>Fragon - SH.</v>
      </c>
      <c r="D175">
        <f t="shared" si="245"/>
        <v>1</v>
      </c>
      <c r="H175">
        <f t="shared" si="246"/>
        <v>51</v>
      </c>
      <c r="I175">
        <f t="shared" si="247"/>
        <v>23</v>
      </c>
      <c r="J175" t="str">
        <f t="shared" si="248"/>
        <v>Fragon - SH.</v>
      </c>
      <c r="P175">
        <v>51</v>
      </c>
      <c r="AA175" t="str">
        <f t="shared" si="249"/>
        <v>Dame-d'onze-heures - SH.</v>
      </c>
      <c r="AC175">
        <f t="shared" si="250"/>
        <v>0</v>
      </c>
      <c r="AE175" t="str">
        <f t="shared" si="225"/>
        <v xml:space="preserve">Dame-d'onze-heures </v>
      </c>
      <c r="AF175" s="5" t="str">
        <f>IF(AM89="","",AM89)</f>
        <v/>
      </c>
      <c r="AG175" s="5"/>
      <c r="AH175" s="5" t="str">
        <f>IF(AO89="","",AO89)</f>
        <v/>
      </c>
      <c r="AJ175" t="str">
        <f t="shared" si="226"/>
        <v/>
      </c>
      <c r="AK175">
        <f t="shared" si="227"/>
        <v>0</v>
      </c>
      <c r="AM175" t="str">
        <f t="shared" si="211"/>
        <v/>
      </c>
      <c r="AQ175" t="str">
        <f t="shared" si="238"/>
        <v/>
      </c>
      <c r="BM175" s="5">
        <v>51</v>
      </c>
      <c r="BN175" s="93" t="str">
        <f t="shared" si="251"/>
        <v/>
      </c>
      <c r="BO175" s="89"/>
      <c r="BP175" s="90"/>
      <c r="BQ175" s="5" t="str">
        <f t="shared" si="252"/>
        <v/>
      </c>
      <c r="BR175" s="76" t="str">
        <f>IF(BS175&lt;&gt;"",MAX($BR$125:BR174)+1,"" )</f>
        <v/>
      </c>
      <c r="BS175" t="str">
        <f t="shared" si="253"/>
        <v/>
      </c>
      <c r="BT175" t="str">
        <f t="shared" si="239"/>
        <v/>
      </c>
      <c r="BU175" t="str">
        <f t="shared" si="254"/>
        <v/>
      </c>
      <c r="BV175" t="str">
        <f t="shared" si="255"/>
        <v/>
      </c>
      <c r="BW175" s="1" t="str">
        <f t="shared" si="228"/>
        <v/>
      </c>
      <c r="BX175" s="93" t="str">
        <f t="shared" si="234"/>
        <v/>
      </c>
      <c r="CA175" t="str">
        <f t="shared" si="256"/>
        <v/>
      </c>
      <c r="CH175">
        <f t="shared" si="235"/>
        <v>51</v>
      </c>
      <c r="CI175" t="str">
        <f t="shared" si="229"/>
        <v>Dame-d'onze-heures - SH.</v>
      </c>
      <c r="CK175" s="110"/>
      <c r="CL175" s="110"/>
      <c r="CM175" s="110"/>
      <c r="CN175" s="110"/>
      <c r="CO175" s="110"/>
      <c r="CP175" s="110"/>
      <c r="CQ175" s="110"/>
      <c r="CR175" s="110"/>
      <c r="CS175" s="110"/>
      <c r="CT175" s="110"/>
      <c r="CU175" s="110"/>
      <c r="CV175" s="110"/>
      <c r="CW175" s="110"/>
      <c r="CX175" s="110"/>
      <c r="CY175" s="110"/>
      <c r="CZ175" s="110"/>
      <c r="DA175" s="110"/>
      <c r="DB175" s="110"/>
      <c r="DC175" s="110"/>
      <c r="DD175" s="110"/>
      <c r="DE175" s="110"/>
      <c r="DF175" s="110"/>
      <c r="DG175" s="110"/>
      <c r="DH175" s="110"/>
      <c r="DI175" s="110"/>
      <c r="DJ175" s="110"/>
      <c r="DK175" s="110"/>
      <c r="DL175" s="110"/>
      <c r="DM175" s="110"/>
      <c r="DN175" s="110"/>
      <c r="DO175" s="110"/>
      <c r="DP175" s="110">
        <f t="shared" si="230"/>
        <v>0</v>
      </c>
      <c r="DQ175" s="110">
        <f t="shared" si="261"/>
        <v>0</v>
      </c>
      <c r="DR175" s="110">
        <f t="shared" si="261"/>
        <v>0</v>
      </c>
      <c r="DS175" s="110">
        <f t="shared" si="261"/>
        <v>0</v>
      </c>
      <c r="DT175" s="110">
        <f t="shared" si="261"/>
        <v>0</v>
      </c>
      <c r="DU175" s="110">
        <f t="shared" si="261"/>
        <v>0</v>
      </c>
      <c r="DV175" s="110">
        <f t="shared" si="261"/>
        <v>0</v>
      </c>
      <c r="DW175" s="110">
        <f t="shared" ref="DW175:EG184" si="262">IF($CI175="","",IF(RIGHT($CI175,3)=DW$124,1,0))</f>
        <v>0</v>
      </c>
      <c r="DX175" s="110">
        <f t="shared" si="262"/>
        <v>0</v>
      </c>
      <c r="DY175" s="110">
        <f t="shared" si="262"/>
        <v>0</v>
      </c>
      <c r="DZ175" s="110">
        <f t="shared" si="262"/>
        <v>0</v>
      </c>
      <c r="EA175" s="110">
        <f t="shared" si="262"/>
        <v>0</v>
      </c>
      <c r="EB175" s="110">
        <f t="shared" si="262"/>
        <v>0</v>
      </c>
      <c r="EC175" s="110">
        <f t="shared" si="262"/>
        <v>0</v>
      </c>
      <c r="ED175" s="110"/>
      <c r="EE175" s="110">
        <f t="shared" si="262"/>
        <v>0</v>
      </c>
      <c r="EF175" s="110">
        <f t="shared" si="262"/>
        <v>0</v>
      </c>
      <c r="EG175" s="110">
        <f t="shared" si="262"/>
        <v>0</v>
      </c>
      <c r="EH175" s="110">
        <f t="shared" ref="EH175:EP184" si="263">IF($CI175="","",IF(RIGHT($CI175,3)=EH$124,1,0))</f>
        <v>0</v>
      </c>
      <c r="EI175" s="110">
        <f t="shared" si="263"/>
        <v>0</v>
      </c>
      <c r="EJ175" s="110">
        <f t="shared" si="263"/>
        <v>0</v>
      </c>
      <c r="EK175" s="110">
        <f t="shared" si="263"/>
        <v>1</v>
      </c>
      <c r="EL175" s="110">
        <f t="shared" si="263"/>
        <v>0</v>
      </c>
      <c r="EM175" s="110">
        <f t="shared" si="263"/>
        <v>0</v>
      </c>
      <c r="EN175" s="110">
        <f t="shared" si="263"/>
        <v>0</v>
      </c>
      <c r="EO175" s="110">
        <f t="shared" si="263"/>
        <v>0</v>
      </c>
      <c r="EP175" s="110">
        <f t="shared" si="263"/>
        <v>0</v>
      </c>
    </row>
    <row r="176" spans="2:146" x14ac:dyDescent="0.2">
      <c r="B176" s="26">
        <v>52</v>
      </c>
      <c r="C176" s="27" t="str">
        <f t="shared" si="257"/>
        <v>Bougainvillier - SH.</v>
      </c>
      <c r="D176">
        <f t="shared" si="245"/>
        <v>1</v>
      </c>
      <c r="H176">
        <f t="shared" si="246"/>
        <v>52</v>
      </c>
      <c r="I176">
        <f t="shared" si="247"/>
        <v>24</v>
      </c>
      <c r="J176" t="str">
        <f t="shared" si="248"/>
        <v>Bougainvillier - SH.</v>
      </c>
      <c r="P176">
        <v>52</v>
      </c>
      <c r="AA176" t="str">
        <f t="shared" si="249"/>
        <v>Ailante glanduleux - SH.</v>
      </c>
      <c r="AC176">
        <f t="shared" si="250"/>
        <v>0</v>
      </c>
      <c r="AE176" t="str">
        <f t="shared" si="225"/>
        <v xml:space="preserve">Ailante glanduleux </v>
      </c>
      <c r="AF176" s="5">
        <f>IF(Y93="","",Y93)</f>
        <v>41</v>
      </c>
      <c r="AG176" s="5"/>
      <c r="AH176" s="5" t="str">
        <f>IF(AA93="","",AA93)</f>
        <v>Eglantier - CAU - 13</v>
      </c>
      <c r="AJ176">
        <f t="shared" si="226"/>
        <v>13</v>
      </c>
      <c r="AK176">
        <f t="shared" si="227"/>
        <v>1</v>
      </c>
      <c r="AM176" t="str">
        <f t="shared" si="211"/>
        <v>Eglantier - CAU - 13</v>
      </c>
      <c r="AQ176">
        <f t="shared" si="238"/>
        <v>41</v>
      </c>
      <c r="BM176" s="5">
        <v>52</v>
      </c>
      <c r="BN176" s="93" t="str">
        <f t="shared" si="251"/>
        <v>Ophrys - PRG - 6</v>
      </c>
      <c r="BO176" s="89"/>
      <c r="BP176" s="90"/>
      <c r="BQ176" s="5">
        <f t="shared" si="252"/>
        <v>91</v>
      </c>
      <c r="BR176" s="76">
        <f>IF(BS176&lt;&gt;"",MAX($BR$125:BR175)+1,"" )</f>
        <v>48</v>
      </c>
      <c r="BS176">
        <f t="shared" si="253"/>
        <v>13</v>
      </c>
      <c r="BT176" t="str">
        <f t="shared" si="239"/>
        <v>Eglantier - CAU - 13</v>
      </c>
      <c r="BU176">
        <f t="shared" si="254"/>
        <v>41</v>
      </c>
      <c r="BV176">
        <f t="shared" si="255"/>
        <v>41.000005000000002</v>
      </c>
      <c r="BW176" s="1">
        <f t="shared" si="228"/>
        <v>91</v>
      </c>
      <c r="BX176" s="93" t="str">
        <f t="shared" si="234"/>
        <v>Ophrys - PRG - 6</v>
      </c>
      <c r="CA176" t="str">
        <f t="shared" si="256"/>
        <v xml:space="preserve"> PRG - 6</v>
      </c>
      <c r="CH176">
        <f t="shared" si="235"/>
        <v>52</v>
      </c>
      <c r="CI176" t="str">
        <f t="shared" si="229"/>
        <v>Ailante glanduleux - SH.</v>
      </c>
      <c r="CK176" s="110"/>
      <c r="CL176" s="110"/>
      <c r="CM176" s="110"/>
      <c r="CN176" s="110"/>
      <c r="CO176" s="110"/>
      <c r="CP176" s="110"/>
      <c r="CQ176" s="110"/>
      <c r="CR176" s="110"/>
      <c r="CS176" s="110"/>
      <c r="CT176" s="110"/>
      <c r="CU176" s="110"/>
      <c r="CV176" s="110"/>
      <c r="CW176" s="110"/>
      <c r="CX176" s="110"/>
      <c r="CY176" s="110"/>
      <c r="CZ176" s="110"/>
      <c r="DA176" s="110"/>
      <c r="DB176" s="110"/>
      <c r="DC176" s="110"/>
      <c r="DD176" s="110"/>
      <c r="DE176" s="110"/>
      <c r="DF176" s="110"/>
      <c r="DG176" s="110"/>
      <c r="DH176" s="110"/>
      <c r="DI176" s="110"/>
      <c r="DJ176" s="110"/>
      <c r="DK176" s="110"/>
      <c r="DL176" s="110"/>
      <c r="DM176" s="110"/>
      <c r="DN176" s="110"/>
      <c r="DO176" s="110"/>
      <c r="DP176" s="110">
        <f t="shared" si="230"/>
        <v>0</v>
      </c>
      <c r="DQ176" s="110">
        <f t="shared" si="261"/>
        <v>0</v>
      </c>
      <c r="DR176" s="110">
        <f t="shared" si="261"/>
        <v>0</v>
      </c>
      <c r="DS176" s="110">
        <f t="shared" si="261"/>
        <v>0</v>
      </c>
      <c r="DT176" s="110">
        <f t="shared" si="261"/>
        <v>0</v>
      </c>
      <c r="DU176" s="110">
        <f t="shared" si="261"/>
        <v>0</v>
      </c>
      <c r="DV176" s="110">
        <f t="shared" si="261"/>
        <v>0</v>
      </c>
      <c r="DW176" s="110">
        <f t="shared" si="262"/>
        <v>0</v>
      </c>
      <c r="DX176" s="110">
        <f t="shared" si="262"/>
        <v>0</v>
      </c>
      <c r="DY176" s="110">
        <f t="shared" si="262"/>
        <v>0</v>
      </c>
      <c r="DZ176" s="110">
        <f t="shared" si="262"/>
        <v>0</v>
      </c>
      <c r="EA176" s="110">
        <f t="shared" si="262"/>
        <v>0</v>
      </c>
      <c r="EB176" s="110">
        <f t="shared" si="262"/>
        <v>0</v>
      </c>
      <c r="EC176" s="110">
        <f t="shared" si="262"/>
        <v>0</v>
      </c>
      <c r="ED176" s="110"/>
      <c r="EE176" s="110">
        <f t="shared" si="262"/>
        <v>0</v>
      </c>
      <c r="EF176" s="110">
        <f t="shared" si="262"/>
        <v>0</v>
      </c>
      <c r="EG176" s="110">
        <f t="shared" si="262"/>
        <v>0</v>
      </c>
      <c r="EH176" s="110">
        <f t="shared" si="263"/>
        <v>0</v>
      </c>
      <c r="EI176" s="110">
        <f t="shared" si="263"/>
        <v>0</v>
      </c>
      <c r="EJ176" s="110">
        <f t="shared" si="263"/>
        <v>0</v>
      </c>
      <c r="EK176" s="110">
        <f t="shared" si="263"/>
        <v>1</v>
      </c>
      <c r="EL176" s="110">
        <f t="shared" si="263"/>
        <v>0</v>
      </c>
      <c r="EM176" s="110">
        <f t="shared" si="263"/>
        <v>0</v>
      </c>
      <c r="EN176" s="110">
        <f t="shared" si="263"/>
        <v>0</v>
      </c>
      <c r="EO176" s="110">
        <f t="shared" si="263"/>
        <v>0</v>
      </c>
      <c r="EP176" s="110">
        <f t="shared" si="263"/>
        <v>0</v>
      </c>
    </row>
    <row r="177" spans="2:146" x14ac:dyDescent="0.2">
      <c r="B177" s="26">
        <v>53</v>
      </c>
      <c r="C177" s="27" t="str">
        <f t="shared" si="257"/>
        <v>Hélianthème - SH.</v>
      </c>
      <c r="D177">
        <f t="shared" si="245"/>
        <v>1</v>
      </c>
      <c r="H177">
        <f t="shared" si="246"/>
        <v>53</v>
      </c>
      <c r="I177">
        <f t="shared" si="247"/>
        <v>25</v>
      </c>
      <c r="J177" t="str">
        <f t="shared" si="248"/>
        <v>Hélianthème - SH.</v>
      </c>
      <c r="P177">
        <v>53</v>
      </c>
      <c r="AA177" t="str">
        <f t="shared" si="249"/>
        <v>Lotus - SH.</v>
      </c>
      <c r="AC177">
        <f t="shared" si="250"/>
        <v>0</v>
      </c>
      <c r="AE177" t="str">
        <f t="shared" si="225"/>
        <v xml:space="preserve">Lotus </v>
      </c>
      <c r="AF177" s="5">
        <f>IF(Y94="","",Y94)</f>
        <v>55</v>
      </c>
      <c r="AG177" s="5"/>
      <c r="AH177" s="5" t="str">
        <f>IF(AA94="","",AA94)</f>
        <v>Orchis - SO. - 13</v>
      </c>
      <c r="AJ177">
        <f t="shared" si="226"/>
        <v>27</v>
      </c>
      <c r="AK177">
        <f t="shared" si="227"/>
        <v>1</v>
      </c>
      <c r="AM177" t="str">
        <f t="shared" si="211"/>
        <v>Orchis - SO. - 13</v>
      </c>
      <c r="AQ177">
        <f t="shared" si="238"/>
        <v>55</v>
      </c>
      <c r="BM177" s="5">
        <v>53</v>
      </c>
      <c r="BN177" s="93" t="str">
        <f t="shared" si="251"/>
        <v>Pissenlit - SH. - 7</v>
      </c>
      <c r="BO177" s="89"/>
      <c r="BP177" s="90"/>
      <c r="BQ177" s="5">
        <f t="shared" si="252"/>
        <v>92</v>
      </c>
      <c r="BR177" s="76">
        <f>IF(BS177&lt;&gt;"",MAX($BR$125:BR176)+1,"" )</f>
        <v>49</v>
      </c>
      <c r="BS177">
        <f t="shared" si="253"/>
        <v>27</v>
      </c>
      <c r="BT177" t="str">
        <f t="shared" si="239"/>
        <v>Orchis - SO. - 13</v>
      </c>
      <c r="BU177">
        <f t="shared" si="254"/>
        <v>55</v>
      </c>
      <c r="BV177">
        <f t="shared" si="255"/>
        <v>55.000005000000002</v>
      </c>
      <c r="BW177" s="1">
        <f t="shared" si="228"/>
        <v>92</v>
      </c>
      <c r="BX177" s="93" t="str">
        <f t="shared" si="234"/>
        <v>Pissenlit - SH. - 7</v>
      </c>
      <c r="CA177" t="str">
        <f t="shared" si="256"/>
        <v xml:space="preserve"> SH. - 7</v>
      </c>
      <c r="CH177">
        <f t="shared" si="235"/>
        <v>53</v>
      </c>
      <c r="CI177" t="str">
        <f t="shared" si="229"/>
        <v>Lotus - SH.</v>
      </c>
      <c r="CK177" s="110"/>
      <c r="CL177" s="110"/>
      <c r="CM177" s="110"/>
      <c r="CN177" s="110"/>
      <c r="CO177" s="110"/>
      <c r="CP177" s="110"/>
      <c r="CQ177" s="110"/>
      <c r="CR177" s="110"/>
      <c r="CS177" s="110"/>
      <c r="CT177" s="110"/>
      <c r="CU177" s="110"/>
      <c r="CV177" s="110"/>
      <c r="CW177" s="110"/>
      <c r="CX177" s="110"/>
      <c r="CY177" s="110"/>
      <c r="CZ177" s="110"/>
      <c r="DA177" s="110"/>
      <c r="DB177" s="110"/>
      <c r="DC177" s="110"/>
      <c r="DD177" s="110"/>
      <c r="DE177" s="110"/>
      <c r="DF177" s="110"/>
      <c r="DG177" s="110"/>
      <c r="DH177" s="110"/>
      <c r="DI177" s="110"/>
      <c r="DJ177" s="110"/>
      <c r="DK177" s="110"/>
      <c r="DL177" s="110"/>
      <c r="DM177" s="110"/>
      <c r="DN177" s="110"/>
      <c r="DO177" s="110"/>
      <c r="DP177" s="110">
        <f t="shared" si="230"/>
        <v>0</v>
      </c>
      <c r="DQ177" s="110">
        <f t="shared" si="261"/>
        <v>0</v>
      </c>
      <c r="DR177" s="110">
        <f t="shared" si="261"/>
        <v>0</v>
      </c>
      <c r="DS177" s="110">
        <f t="shared" si="261"/>
        <v>0</v>
      </c>
      <c r="DT177" s="110">
        <f t="shared" si="261"/>
        <v>0</v>
      </c>
      <c r="DU177" s="110">
        <f t="shared" si="261"/>
        <v>0</v>
      </c>
      <c r="DV177" s="110">
        <f t="shared" si="261"/>
        <v>0</v>
      </c>
      <c r="DW177" s="110">
        <f t="shared" si="262"/>
        <v>0</v>
      </c>
      <c r="DX177" s="110">
        <f t="shared" si="262"/>
        <v>0</v>
      </c>
      <c r="DY177" s="110">
        <f t="shared" si="262"/>
        <v>0</v>
      </c>
      <c r="DZ177" s="110">
        <f t="shared" si="262"/>
        <v>0</v>
      </c>
      <c r="EA177" s="110">
        <f t="shared" si="262"/>
        <v>0</v>
      </c>
      <c r="EB177" s="110">
        <f t="shared" si="262"/>
        <v>0</v>
      </c>
      <c r="EC177" s="110">
        <f t="shared" si="262"/>
        <v>0</v>
      </c>
      <c r="ED177" s="110"/>
      <c r="EE177" s="110">
        <f t="shared" si="262"/>
        <v>0</v>
      </c>
      <c r="EF177" s="110">
        <f t="shared" si="262"/>
        <v>0</v>
      </c>
      <c r="EG177" s="110">
        <f t="shared" si="262"/>
        <v>0</v>
      </c>
      <c r="EH177" s="110">
        <f t="shared" si="263"/>
        <v>0</v>
      </c>
      <c r="EI177" s="110">
        <f t="shared" si="263"/>
        <v>0</v>
      </c>
      <c r="EJ177" s="110">
        <f t="shared" si="263"/>
        <v>0</v>
      </c>
      <c r="EK177" s="110">
        <f t="shared" si="263"/>
        <v>1</v>
      </c>
      <c r="EL177" s="110">
        <f t="shared" si="263"/>
        <v>0</v>
      </c>
      <c r="EM177" s="110">
        <f t="shared" si="263"/>
        <v>0</v>
      </c>
      <c r="EN177" s="110">
        <f t="shared" si="263"/>
        <v>0</v>
      </c>
      <c r="EO177" s="110">
        <f t="shared" si="263"/>
        <v>0</v>
      </c>
      <c r="EP177" s="110">
        <f t="shared" si="263"/>
        <v>0</v>
      </c>
    </row>
    <row r="178" spans="2:146" x14ac:dyDescent="0.2">
      <c r="B178" s="26">
        <v>54</v>
      </c>
      <c r="C178" s="27" t="str">
        <f t="shared" si="257"/>
        <v>Joubarde - SH.</v>
      </c>
      <c r="D178">
        <f t="shared" si="245"/>
        <v>1</v>
      </c>
      <c r="H178">
        <f t="shared" si="246"/>
        <v>54</v>
      </c>
      <c r="I178">
        <f t="shared" si="247"/>
        <v>26</v>
      </c>
      <c r="J178" t="str">
        <f t="shared" si="248"/>
        <v>Joubarde - SH.</v>
      </c>
      <c r="P178">
        <v>54</v>
      </c>
      <c r="AA178" t="str">
        <f t="shared" si="249"/>
        <v/>
      </c>
      <c r="AC178" t="str">
        <f t="shared" si="250"/>
        <v/>
      </c>
      <c r="AE178" t="str">
        <f t="shared" si="225"/>
        <v/>
      </c>
      <c r="AF178" s="5">
        <f>IF(Y95="","",Y95)</f>
        <v>84</v>
      </c>
      <c r="AG178" s="5"/>
      <c r="AH178" s="5" t="str">
        <f>IF(AA95="","",AA95)</f>
        <v>Bigaradier - FER - 13</v>
      </c>
      <c r="AJ178">
        <f t="shared" si="226"/>
        <v>41</v>
      </c>
      <c r="AK178">
        <f t="shared" si="227"/>
        <v>1</v>
      </c>
      <c r="AM178" t="str">
        <f t="shared" si="211"/>
        <v>Bigaradier - FER - 13</v>
      </c>
      <c r="AQ178">
        <f t="shared" si="238"/>
        <v>84</v>
      </c>
      <c r="BM178" s="5">
        <v>54</v>
      </c>
      <c r="BN178" s="93" t="str">
        <f t="shared" si="251"/>
        <v>Erable - SH. - 8</v>
      </c>
      <c r="BO178" s="89"/>
      <c r="BP178" s="90"/>
      <c r="BQ178" s="5">
        <f t="shared" si="252"/>
        <v>93</v>
      </c>
      <c r="BR178" s="76">
        <f>IF(BS178&lt;&gt;"",MAX($BR$125:BR177)+1,"" )</f>
        <v>50</v>
      </c>
      <c r="BS178">
        <f t="shared" si="253"/>
        <v>41</v>
      </c>
      <c r="BT178" t="str">
        <f t="shared" si="239"/>
        <v>Bigaradier - FER - 13</v>
      </c>
      <c r="BU178">
        <f t="shared" si="254"/>
        <v>84</v>
      </c>
      <c r="BV178">
        <f t="shared" si="255"/>
        <v>84.000005000000002</v>
      </c>
      <c r="BW178" s="1">
        <f t="shared" si="228"/>
        <v>93</v>
      </c>
      <c r="BX178" s="93" t="str">
        <f t="shared" si="234"/>
        <v>Erable - SH. - 8</v>
      </c>
      <c r="CA178" t="str">
        <f t="shared" si="256"/>
        <v xml:space="preserve"> SH. - 8</v>
      </c>
      <c r="CH178" t="str">
        <f t="shared" si="235"/>
        <v/>
      </c>
      <c r="CI178" t="str">
        <f t="shared" si="229"/>
        <v/>
      </c>
      <c r="CK178" s="110"/>
      <c r="CL178" s="110"/>
      <c r="CM178" s="110"/>
      <c r="CN178" s="110"/>
      <c r="CO178" s="110"/>
      <c r="CP178" s="110"/>
      <c r="CQ178" s="110"/>
      <c r="CR178" s="110"/>
      <c r="CS178" s="110"/>
      <c r="CT178" s="110"/>
      <c r="CU178" s="110"/>
      <c r="CV178" s="110"/>
      <c r="CW178" s="110"/>
      <c r="CX178" s="110"/>
      <c r="CY178" s="110"/>
      <c r="CZ178" s="110"/>
      <c r="DA178" s="110"/>
      <c r="DB178" s="110"/>
      <c r="DC178" s="110"/>
      <c r="DD178" s="110"/>
      <c r="DE178" s="110"/>
      <c r="DF178" s="110"/>
      <c r="DG178" s="110"/>
      <c r="DH178" s="110"/>
      <c r="DI178" s="110"/>
      <c r="DJ178" s="110"/>
      <c r="DK178" s="110"/>
      <c r="DL178" s="110"/>
      <c r="DM178" s="110"/>
      <c r="DN178" s="110"/>
      <c r="DO178" s="110"/>
      <c r="DP178" s="110" t="str">
        <f t="shared" si="230"/>
        <v/>
      </c>
      <c r="DQ178" s="110" t="str">
        <f t="shared" si="261"/>
        <v/>
      </c>
      <c r="DR178" s="110" t="str">
        <f t="shared" si="261"/>
        <v/>
      </c>
      <c r="DS178" s="110" t="str">
        <f t="shared" si="261"/>
        <v/>
      </c>
      <c r="DT178" s="110" t="str">
        <f t="shared" si="261"/>
        <v/>
      </c>
      <c r="DU178" s="110" t="str">
        <f t="shared" si="261"/>
        <v/>
      </c>
      <c r="DV178" s="110" t="str">
        <f t="shared" si="261"/>
        <v/>
      </c>
      <c r="DW178" s="110" t="str">
        <f t="shared" si="262"/>
        <v/>
      </c>
      <c r="DX178" s="110" t="str">
        <f t="shared" si="262"/>
        <v/>
      </c>
      <c r="DY178" s="110" t="str">
        <f t="shared" si="262"/>
        <v/>
      </c>
      <c r="DZ178" s="110" t="str">
        <f t="shared" si="262"/>
        <v/>
      </c>
      <c r="EA178" s="110" t="str">
        <f t="shared" si="262"/>
        <v/>
      </c>
      <c r="EB178" s="110" t="str">
        <f t="shared" si="262"/>
        <v/>
      </c>
      <c r="EC178" s="110" t="str">
        <f t="shared" si="262"/>
        <v/>
      </c>
      <c r="ED178" s="110"/>
      <c r="EE178" s="110" t="str">
        <f t="shared" si="262"/>
        <v/>
      </c>
      <c r="EF178" s="110" t="str">
        <f t="shared" si="262"/>
        <v/>
      </c>
      <c r="EG178" s="110" t="str">
        <f t="shared" si="262"/>
        <v/>
      </c>
      <c r="EH178" s="110" t="str">
        <f t="shared" si="263"/>
        <v/>
      </c>
      <c r="EI178" s="110" t="str">
        <f t="shared" si="263"/>
        <v/>
      </c>
      <c r="EJ178" s="110" t="str">
        <f t="shared" si="263"/>
        <v/>
      </c>
      <c r="EK178" s="110" t="str">
        <f t="shared" si="263"/>
        <v/>
      </c>
      <c r="EL178" s="110" t="str">
        <f t="shared" si="263"/>
        <v/>
      </c>
      <c r="EM178" s="110" t="str">
        <f t="shared" si="263"/>
        <v/>
      </c>
      <c r="EN178" s="110" t="str">
        <f t="shared" si="263"/>
        <v/>
      </c>
      <c r="EO178" s="110" t="str">
        <f t="shared" si="263"/>
        <v/>
      </c>
      <c r="EP178" s="110" t="str">
        <f t="shared" si="263"/>
        <v/>
      </c>
    </row>
    <row r="179" spans="2:146" x14ac:dyDescent="0.2">
      <c r="B179" s="26">
        <v>55</v>
      </c>
      <c r="C179" s="27" t="str">
        <f t="shared" si="257"/>
        <v>Orchis - SO.</v>
      </c>
      <c r="D179">
        <f t="shared" si="245"/>
        <v>1</v>
      </c>
      <c r="H179">
        <f t="shared" si="246"/>
        <v>55</v>
      </c>
      <c r="I179">
        <f t="shared" si="247"/>
        <v>27</v>
      </c>
      <c r="J179" t="str">
        <f t="shared" si="248"/>
        <v>Orchis - SO.</v>
      </c>
      <c r="P179">
        <v>55</v>
      </c>
      <c r="AA179" t="str">
        <f t="shared" si="249"/>
        <v/>
      </c>
      <c r="AC179" t="str">
        <f t="shared" si="250"/>
        <v/>
      </c>
      <c r="AE179" t="str">
        <f t="shared" si="225"/>
        <v/>
      </c>
      <c r="AF179" s="5" t="str">
        <f>IF(Y96="","",Y96)</f>
        <v/>
      </c>
      <c r="AG179" s="5"/>
      <c r="AH179" s="5" t="str">
        <f>IF(AA96="","",AA96)</f>
        <v/>
      </c>
      <c r="AJ179" t="str">
        <f t="shared" si="226"/>
        <v/>
      </c>
      <c r="AK179">
        <f t="shared" si="227"/>
        <v>0</v>
      </c>
      <c r="AM179" t="str">
        <f t="shared" si="211"/>
        <v/>
      </c>
      <c r="AQ179" t="str">
        <f t="shared" si="238"/>
        <v/>
      </c>
      <c r="BM179" s="5">
        <v>55</v>
      </c>
      <c r="BN179" s="93" t="str">
        <f t="shared" si="251"/>
        <v/>
      </c>
      <c r="BO179" s="89"/>
      <c r="BP179" s="90"/>
      <c r="BQ179" s="5" t="str">
        <f t="shared" si="252"/>
        <v/>
      </c>
      <c r="BR179" s="76" t="str">
        <f>IF(BS179&lt;&gt;"",MAX($BR$125:BR178)+1,"" )</f>
        <v/>
      </c>
      <c r="BS179" t="str">
        <f t="shared" si="253"/>
        <v/>
      </c>
      <c r="BT179" t="str">
        <f t="shared" si="239"/>
        <v/>
      </c>
      <c r="BU179" t="str">
        <f t="shared" si="254"/>
        <v/>
      </c>
      <c r="BV179" t="str">
        <f t="shared" si="255"/>
        <v/>
      </c>
      <c r="BW179" s="1" t="str">
        <f t="shared" si="228"/>
        <v/>
      </c>
      <c r="BX179" s="93" t="str">
        <f t="shared" si="234"/>
        <v/>
      </c>
      <c r="CA179" t="str">
        <f t="shared" si="256"/>
        <v/>
      </c>
      <c r="CH179" t="str">
        <f t="shared" si="235"/>
        <v/>
      </c>
      <c r="CI179" t="str">
        <f t="shared" si="229"/>
        <v/>
      </c>
      <c r="CK179" s="110"/>
      <c r="CL179" s="110"/>
      <c r="CM179" s="110"/>
      <c r="CN179" s="110"/>
      <c r="CO179" s="110"/>
      <c r="CP179" s="110"/>
      <c r="CQ179" s="110"/>
      <c r="CR179" s="110"/>
      <c r="CS179" s="110"/>
      <c r="CT179" s="110"/>
      <c r="CU179" s="110"/>
      <c r="CV179" s="110"/>
      <c r="CW179" s="110"/>
      <c r="CX179" s="110"/>
      <c r="CY179" s="110"/>
      <c r="CZ179" s="110"/>
      <c r="DA179" s="110"/>
      <c r="DB179" s="110"/>
      <c r="DC179" s="110"/>
      <c r="DD179" s="110"/>
      <c r="DE179" s="110"/>
      <c r="DF179" s="110"/>
      <c r="DG179" s="110"/>
      <c r="DH179" s="110"/>
      <c r="DI179" s="110"/>
      <c r="DJ179" s="110"/>
      <c r="DK179" s="110"/>
      <c r="DL179" s="110"/>
      <c r="DM179" s="110"/>
      <c r="DN179" s="110"/>
      <c r="DO179" s="110"/>
      <c r="DP179" s="110" t="str">
        <f t="shared" si="230"/>
        <v/>
      </c>
      <c r="DQ179" s="110" t="str">
        <f t="shared" si="261"/>
        <v/>
      </c>
      <c r="DR179" s="110" t="str">
        <f t="shared" si="261"/>
        <v/>
      </c>
      <c r="DS179" s="110" t="str">
        <f t="shared" si="261"/>
        <v/>
      </c>
      <c r="DT179" s="110" t="str">
        <f t="shared" si="261"/>
        <v/>
      </c>
      <c r="DU179" s="110" t="str">
        <f t="shared" si="261"/>
        <v/>
      </c>
      <c r="DV179" s="110" t="str">
        <f t="shared" si="261"/>
        <v/>
      </c>
      <c r="DW179" s="110" t="str">
        <f t="shared" si="262"/>
        <v/>
      </c>
      <c r="DX179" s="110" t="str">
        <f t="shared" si="262"/>
        <v/>
      </c>
      <c r="DY179" s="110" t="str">
        <f t="shared" si="262"/>
        <v/>
      </c>
      <c r="DZ179" s="110" t="str">
        <f t="shared" si="262"/>
        <v/>
      </c>
      <c r="EA179" s="110" t="str">
        <f t="shared" si="262"/>
        <v/>
      </c>
      <c r="EB179" s="110" t="str">
        <f t="shared" si="262"/>
        <v/>
      </c>
      <c r="EC179" s="110" t="str">
        <f t="shared" si="262"/>
        <v/>
      </c>
      <c r="ED179" s="110"/>
      <c r="EE179" s="110" t="str">
        <f t="shared" si="262"/>
        <v/>
      </c>
      <c r="EF179" s="110" t="str">
        <f t="shared" si="262"/>
        <v/>
      </c>
      <c r="EG179" s="110" t="str">
        <f t="shared" si="262"/>
        <v/>
      </c>
      <c r="EH179" s="110" t="str">
        <f t="shared" si="263"/>
        <v/>
      </c>
      <c r="EI179" s="110" t="str">
        <f t="shared" si="263"/>
        <v/>
      </c>
      <c r="EJ179" s="110" t="str">
        <f t="shared" si="263"/>
        <v/>
      </c>
      <c r="EK179" s="110" t="str">
        <f t="shared" si="263"/>
        <v/>
      </c>
      <c r="EL179" s="110" t="str">
        <f t="shared" si="263"/>
        <v/>
      </c>
      <c r="EM179" s="110" t="str">
        <f t="shared" si="263"/>
        <v/>
      </c>
      <c r="EN179" s="110" t="str">
        <f t="shared" si="263"/>
        <v/>
      </c>
      <c r="EO179" s="110" t="str">
        <f t="shared" si="263"/>
        <v/>
      </c>
      <c r="EP179" s="110" t="str">
        <f t="shared" si="263"/>
        <v/>
      </c>
    </row>
    <row r="180" spans="2:146" x14ac:dyDescent="0.2">
      <c r="B180" s="26">
        <v>56</v>
      </c>
      <c r="C180" s="27" t="str">
        <f t="shared" si="257"/>
        <v>Millepertuis - SO.</v>
      </c>
      <c r="D180">
        <f t="shared" si="245"/>
        <v>1</v>
      </c>
      <c r="H180">
        <f t="shared" si="246"/>
        <v>56</v>
      </c>
      <c r="I180">
        <f t="shared" si="247"/>
        <v>28</v>
      </c>
      <c r="J180" t="str">
        <f t="shared" si="248"/>
        <v>Millepertuis - SO.</v>
      </c>
      <c r="P180">
        <v>56</v>
      </c>
      <c r="AA180" t="str">
        <f t="shared" si="249"/>
        <v/>
      </c>
      <c r="AC180" t="str">
        <f t="shared" si="250"/>
        <v/>
      </c>
      <c r="AF180" s="5" t="str">
        <f>IF(Y97="","",Y97)</f>
        <v/>
      </c>
      <c r="AG180" s="5"/>
      <c r="AH180" s="5" t="str">
        <f>IF(AA97="","",AA97)</f>
        <v/>
      </c>
      <c r="AJ180" t="str">
        <f t="shared" si="226"/>
        <v/>
      </c>
      <c r="AK180">
        <f t="shared" si="227"/>
        <v>0</v>
      </c>
      <c r="AM180" t="str">
        <f t="shared" si="211"/>
        <v/>
      </c>
      <c r="AQ180" t="str">
        <f t="shared" si="238"/>
        <v/>
      </c>
      <c r="BM180" s="5">
        <v>56</v>
      </c>
      <c r="BN180" s="93" t="str">
        <f t="shared" si="251"/>
        <v/>
      </c>
      <c r="BO180" s="89"/>
      <c r="BP180" s="90"/>
      <c r="BQ180" s="5" t="str">
        <f t="shared" si="252"/>
        <v/>
      </c>
      <c r="BR180" s="76" t="str">
        <f>IF(BS180&lt;&gt;"",MAX($BR$125:BR179)+1,"" )</f>
        <v/>
      </c>
      <c r="BS180" t="str">
        <f t="shared" si="253"/>
        <v/>
      </c>
      <c r="BT180" t="str">
        <f t="shared" si="239"/>
        <v/>
      </c>
      <c r="BU180" t="str">
        <f t="shared" si="254"/>
        <v/>
      </c>
      <c r="BV180" t="str">
        <f t="shared" si="255"/>
        <v/>
      </c>
      <c r="BW180" s="1" t="str">
        <f t="shared" si="228"/>
        <v/>
      </c>
      <c r="BX180" s="93" t="str">
        <f t="shared" si="234"/>
        <v/>
      </c>
      <c r="CA180" t="str">
        <f t="shared" si="256"/>
        <v/>
      </c>
      <c r="CH180" t="str">
        <f t="shared" si="235"/>
        <v/>
      </c>
      <c r="CI180" t="str">
        <f t="shared" si="229"/>
        <v/>
      </c>
      <c r="CK180" s="110"/>
      <c r="CL180" s="110"/>
      <c r="CM180" s="110"/>
      <c r="CN180" s="110"/>
      <c r="CO180" s="110"/>
      <c r="CP180" s="110"/>
      <c r="CQ180" s="110"/>
      <c r="CR180" s="110"/>
      <c r="CS180" s="110"/>
      <c r="CT180" s="110"/>
      <c r="CU180" s="110"/>
      <c r="CV180" s="110"/>
      <c r="CW180" s="110"/>
      <c r="CX180" s="110"/>
      <c r="CY180" s="110"/>
      <c r="CZ180" s="110"/>
      <c r="DA180" s="110"/>
      <c r="DB180" s="110"/>
      <c r="DC180" s="110"/>
      <c r="DD180" s="110"/>
      <c r="DE180" s="110"/>
      <c r="DF180" s="110"/>
      <c r="DG180" s="110"/>
      <c r="DH180" s="110"/>
      <c r="DI180" s="110"/>
      <c r="DJ180" s="110"/>
      <c r="DK180" s="110"/>
      <c r="DL180" s="110"/>
      <c r="DM180" s="110"/>
      <c r="DN180" s="110"/>
      <c r="DO180" s="110"/>
      <c r="DP180" s="110" t="str">
        <f t="shared" si="230"/>
        <v/>
      </c>
      <c r="DQ180" s="110" t="str">
        <f t="shared" si="261"/>
        <v/>
      </c>
      <c r="DR180" s="110" t="str">
        <f t="shared" si="261"/>
        <v/>
      </c>
      <c r="DS180" s="110" t="str">
        <f t="shared" si="261"/>
        <v/>
      </c>
      <c r="DT180" s="110" t="str">
        <f t="shared" si="261"/>
        <v/>
      </c>
      <c r="DU180" s="110" t="str">
        <f t="shared" si="261"/>
        <v/>
      </c>
      <c r="DV180" s="110" t="str">
        <f t="shared" si="261"/>
        <v/>
      </c>
      <c r="DW180" s="110" t="str">
        <f t="shared" si="262"/>
        <v/>
      </c>
      <c r="DX180" s="110" t="str">
        <f t="shared" si="262"/>
        <v/>
      </c>
      <c r="DY180" s="110" t="str">
        <f t="shared" si="262"/>
        <v/>
      </c>
      <c r="DZ180" s="110" t="str">
        <f t="shared" si="262"/>
        <v/>
      </c>
      <c r="EA180" s="110" t="str">
        <f t="shared" si="262"/>
        <v/>
      </c>
      <c r="EB180" s="110" t="str">
        <f t="shared" si="262"/>
        <v/>
      </c>
      <c r="EC180" s="110" t="str">
        <f t="shared" si="262"/>
        <v/>
      </c>
      <c r="ED180" s="110"/>
      <c r="EE180" s="110" t="str">
        <f t="shared" si="262"/>
        <v/>
      </c>
      <c r="EF180" s="110" t="str">
        <f t="shared" si="262"/>
        <v/>
      </c>
      <c r="EG180" s="110" t="str">
        <f t="shared" si="262"/>
        <v/>
      </c>
      <c r="EH180" s="110" t="str">
        <f t="shared" si="263"/>
        <v/>
      </c>
      <c r="EI180" s="110" t="str">
        <f t="shared" si="263"/>
        <v/>
      </c>
      <c r="EJ180" s="110" t="str">
        <f t="shared" si="263"/>
        <v/>
      </c>
      <c r="EK180" s="110" t="str">
        <f t="shared" si="263"/>
        <v/>
      </c>
      <c r="EL180" s="110" t="str">
        <f t="shared" si="263"/>
        <v/>
      </c>
      <c r="EM180" s="110" t="str">
        <f t="shared" si="263"/>
        <v/>
      </c>
      <c r="EN180" s="110" t="str">
        <f t="shared" si="263"/>
        <v/>
      </c>
      <c r="EO180" s="110" t="str">
        <f t="shared" si="263"/>
        <v/>
      </c>
      <c r="EP180" s="110" t="str">
        <f t="shared" si="263"/>
        <v/>
      </c>
    </row>
    <row r="181" spans="2:146" x14ac:dyDescent="0.2">
      <c r="B181" s="26">
        <v>57</v>
      </c>
      <c r="C181" s="27" t="str">
        <f t="shared" si="257"/>
        <v>Avocatier - SO.</v>
      </c>
      <c r="D181">
        <f t="shared" si="245"/>
        <v>1</v>
      </c>
      <c r="H181">
        <f t="shared" si="246"/>
        <v>57</v>
      </c>
      <c r="I181">
        <f t="shared" si="247"/>
        <v>29</v>
      </c>
      <c r="J181" t="str">
        <f t="shared" si="248"/>
        <v>Avocatier - SO.</v>
      </c>
      <c r="P181">
        <v>57</v>
      </c>
      <c r="AA181" t="str">
        <f t="shared" si="249"/>
        <v/>
      </c>
      <c r="AC181" t="str">
        <f t="shared" si="250"/>
        <v/>
      </c>
      <c r="AF181" s="5">
        <f>IF(AF93="","",AF93)</f>
        <v>42</v>
      </c>
      <c r="AG181" s="5"/>
      <c r="AH181" s="5" t="str">
        <f>IF(AH93="","",AH93)</f>
        <v>Fatsia du Japon - CAU - 14</v>
      </c>
      <c r="AJ181">
        <f t="shared" si="226"/>
        <v>14</v>
      </c>
      <c r="AK181">
        <f t="shared" si="227"/>
        <v>1</v>
      </c>
      <c r="AM181" t="str">
        <f t="shared" si="211"/>
        <v>Fatsia du Japon - CAU - 14</v>
      </c>
      <c r="AQ181">
        <f t="shared" si="238"/>
        <v>42</v>
      </c>
      <c r="BM181" s="5">
        <v>57</v>
      </c>
      <c r="BN181" s="93" t="str">
        <f t="shared" si="251"/>
        <v>Dame-d'onze-heures - SH. - 9</v>
      </c>
      <c r="BO181" s="89"/>
      <c r="BP181" s="90"/>
      <c r="BQ181" s="5">
        <f t="shared" si="252"/>
        <v>94</v>
      </c>
      <c r="BR181" s="76">
        <f>IF(BS181&lt;&gt;"",MAX($BR$125:BR180)+1,"" )</f>
        <v>51</v>
      </c>
      <c r="BS181">
        <f t="shared" si="253"/>
        <v>14</v>
      </c>
      <c r="BT181" t="str">
        <f t="shared" si="239"/>
        <v>Fatsia du Japon - CAU - 14</v>
      </c>
      <c r="BU181">
        <f t="shared" si="254"/>
        <v>42</v>
      </c>
      <c r="BV181">
        <f t="shared" si="255"/>
        <v>42.000005000000002</v>
      </c>
      <c r="BW181" s="1">
        <f t="shared" si="228"/>
        <v>94</v>
      </c>
      <c r="BX181" s="93" t="str">
        <f t="shared" si="234"/>
        <v>Dame-d'onze-heures - SH. - 9</v>
      </c>
      <c r="CA181" t="str">
        <f t="shared" si="256"/>
        <v xml:space="preserve"> SH. - 9</v>
      </c>
      <c r="CH181" t="str">
        <f t="shared" si="235"/>
        <v/>
      </c>
      <c r="CI181" t="str">
        <f t="shared" si="229"/>
        <v/>
      </c>
      <c r="CK181" s="110"/>
      <c r="CL181" s="110"/>
      <c r="CM181" s="110"/>
      <c r="CN181" s="110"/>
      <c r="CO181" s="110"/>
      <c r="CP181" s="110"/>
      <c r="CQ181" s="110"/>
      <c r="CR181" s="110"/>
      <c r="CS181" s="110"/>
      <c r="CT181" s="110"/>
      <c r="CU181" s="110"/>
      <c r="CV181" s="110"/>
      <c r="CW181" s="110"/>
      <c r="CX181" s="110"/>
      <c r="CY181" s="110"/>
      <c r="CZ181" s="110"/>
      <c r="DA181" s="110"/>
      <c r="DB181" s="110"/>
      <c r="DC181" s="110"/>
      <c r="DD181" s="110"/>
      <c r="DE181" s="110"/>
      <c r="DF181" s="110"/>
      <c r="DG181" s="110"/>
      <c r="DH181" s="110"/>
      <c r="DI181" s="110"/>
      <c r="DJ181" s="110"/>
      <c r="DK181" s="110"/>
      <c r="DL181" s="110"/>
      <c r="DM181" s="110"/>
      <c r="DN181" s="110"/>
      <c r="DO181" s="110"/>
      <c r="DP181" s="110" t="str">
        <f t="shared" si="230"/>
        <v/>
      </c>
      <c r="DQ181" s="110" t="str">
        <f t="shared" si="261"/>
        <v/>
      </c>
      <c r="DR181" s="110" t="str">
        <f t="shared" si="261"/>
        <v/>
      </c>
      <c r="DS181" s="110" t="str">
        <f t="shared" si="261"/>
        <v/>
      </c>
      <c r="DT181" s="110" t="str">
        <f t="shared" si="261"/>
        <v/>
      </c>
      <c r="DU181" s="110" t="str">
        <f t="shared" si="261"/>
        <v/>
      </c>
      <c r="DV181" s="110" t="str">
        <f t="shared" si="261"/>
        <v/>
      </c>
      <c r="DW181" s="110" t="str">
        <f t="shared" si="262"/>
        <v/>
      </c>
      <c r="DX181" s="110" t="str">
        <f t="shared" si="262"/>
        <v/>
      </c>
      <c r="DY181" s="110" t="str">
        <f t="shared" si="262"/>
        <v/>
      </c>
      <c r="DZ181" s="110" t="str">
        <f t="shared" si="262"/>
        <v/>
      </c>
      <c r="EA181" s="110" t="str">
        <f t="shared" si="262"/>
        <v/>
      </c>
      <c r="EB181" s="110" t="str">
        <f t="shared" si="262"/>
        <v/>
      </c>
      <c r="EC181" s="110" t="str">
        <f t="shared" si="262"/>
        <v/>
      </c>
      <c r="ED181" s="110"/>
      <c r="EE181" s="110" t="str">
        <f t="shared" si="262"/>
        <v/>
      </c>
      <c r="EF181" s="110" t="str">
        <f t="shared" si="262"/>
        <v/>
      </c>
      <c r="EG181" s="110" t="str">
        <f t="shared" si="262"/>
        <v/>
      </c>
      <c r="EH181" s="110" t="str">
        <f t="shared" si="263"/>
        <v/>
      </c>
      <c r="EI181" s="110" t="str">
        <f t="shared" si="263"/>
        <v/>
      </c>
      <c r="EJ181" s="110" t="str">
        <f t="shared" si="263"/>
        <v/>
      </c>
      <c r="EK181" s="110" t="str">
        <f t="shared" si="263"/>
        <v/>
      </c>
      <c r="EL181" s="110" t="str">
        <f t="shared" si="263"/>
        <v/>
      </c>
      <c r="EM181" s="110" t="str">
        <f t="shared" si="263"/>
        <v/>
      </c>
      <c r="EN181" s="110" t="str">
        <f t="shared" si="263"/>
        <v/>
      </c>
      <c r="EO181" s="110" t="str">
        <f t="shared" si="263"/>
        <v/>
      </c>
      <c r="EP181" s="110" t="str">
        <f t="shared" si="263"/>
        <v/>
      </c>
    </row>
    <row r="182" spans="2:146" x14ac:dyDescent="0.2">
      <c r="B182" s="26">
        <v>58</v>
      </c>
      <c r="C182" s="27" t="str">
        <f t="shared" si="257"/>
        <v/>
      </c>
      <c r="D182">
        <f t="shared" si="245"/>
        <v>0</v>
      </c>
      <c r="H182" t="str">
        <f t="shared" si="246"/>
        <v/>
      </c>
      <c r="I182" t="str">
        <f t="shared" si="247"/>
        <v/>
      </c>
      <c r="J182" t="str">
        <f t="shared" si="248"/>
        <v/>
      </c>
      <c r="P182">
        <v>58</v>
      </c>
      <c r="AA182" t="str">
        <f t="shared" si="249"/>
        <v/>
      </c>
      <c r="AC182" t="str">
        <f t="shared" si="250"/>
        <v/>
      </c>
      <c r="AF182" s="5">
        <f>IF(AF94="","",AF94)</f>
        <v>56</v>
      </c>
      <c r="AG182" s="5"/>
      <c r="AH182" s="5" t="str">
        <f>IF(AH94="","",AH94)</f>
        <v>Millepertuis - SO. - 14</v>
      </c>
      <c r="AJ182">
        <f t="shared" si="226"/>
        <v>28</v>
      </c>
      <c r="AK182">
        <f t="shared" si="227"/>
        <v>1</v>
      </c>
      <c r="AM182" t="str">
        <f t="shared" si="211"/>
        <v>Millepertuis - SO. - 14</v>
      </c>
      <c r="AQ182">
        <f t="shared" si="238"/>
        <v>56</v>
      </c>
      <c r="BM182" s="5">
        <v>58</v>
      </c>
      <c r="BN182" s="93" t="str">
        <f t="shared" si="251"/>
        <v>Ailante glanduleux - SH. - 10</v>
      </c>
      <c r="BO182" s="89"/>
      <c r="BP182" s="90"/>
      <c r="BQ182" s="5">
        <f t="shared" si="252"/>
        <v>95</v>
      </c>
      <c r="BR182" s="76">
        <f>IF(BS182&lt;&gt;"",MAX($BR$125:BR181)+1,"" )</f>
        <v>52</v>
      </c>
      <c r="BS182">
        <f t="shared" si="253"/>
        <v>28</v>
      </c>
      <c r="BT182" t="str">
        <f t="shared" si="239"/>
        <v>Millepertuis - SO. - 14</v>
      </c>
      <c r="BU182">
        <f t="shared" si="254"/>
        <v>56</v>
      </c>
      <c r="BV182">
        <f t="shared" si="255"/>
        <v>56.000005000000002</v>
      </c>
      <c r="BW182" s="1">
        <f t="shared" si="228"/>
        <v>95</v>
      </c>
      <c r="BX182" s="93" t="str">
        <f t="shared" si="234"/>
        <v>Ailante glanduleux - SH. - 10</v>
      </c>
      <c r="CA182" t="str">
        <f t="shared" si="256"/>
        <v>SH. - 10</v>
      </c>
      <c r="CH182" t="str">
        <f t="shared" si="235"/>
        <v/>
      </c>
      <c r="CI182" t="str">
        <f t="shared" si="229"/>
        <v/>
      </c>
      <c r="CK182" s="110"/>
      <c r="CL182" s="110"/>
      <c r="CM182" s="110"/>
      <c r="CN182" s="110"/>
      <c r="CO182" s="110"/>
      <c r="CP182" s="110"/>
      <c r="CQ182" s="110"/>
      <c r="CR182" s="110"/>
      <c r="CS182" s="110"/>
      <c r="CT182" s="110"/>
      <c r="CU182" s="110"/>
      <c r="CV182" s="110"/>
      <c r="CW182" s="110"/>
      <c r="CX182" s="110"/>
      <c r="CY182" s="110"/>
      <c r="CZ182" s="110"/>
      <c r="DA182" s="110"/>
      <c r="DB182" s="110"/>
      <c r="DC182" s="110"/>
      <c r="DD182" s="110"/>
      <c r="DE182" s="110"/>
      <c r="DF182" s="110"/>
      <c r="DG182" s="110"/>
      <c r="DH182" s="110"/>
      <c r="DI182" s="110"/>
      <c r="DJ182" s="110"/>
      <c r="DK182" s="110"/>
      <c r="DL182" s="110"/>
      <c r="DM182" s="110"/>
      <c r="DN182" s="110"/>
      <c r="DO182" s="110"/>
      <c r="DP182" s="110" t="str">
        <f t="shared" si="230"/>
        <v/>
      </c>
      <c r="DQ182" s="110" t="str">
        <f t="shared" si="261"/>
        <v/>
      </c>
      <c r="DR182" s="110" t="str">
        <f t="shared" si="261"/>
        <v/>
      </c>
      <c r="DS182" s="110" t="str">
        <f t="shared" si="261"/>
        <v/>
      </c>
      <c r="DT182" s="110" t="str">
        <f t="shared" si="261"/>
        <v/>
      </c>
      <c r="DU182" s="110" t="str">
        <f t="shared" si="261"/>
        <v/>
      </c>
      <c r="DV182" s="110" t="str">
        <f t="shared" si="261"/>
        <v/>
      </c>
      <c r="DW182" s="110" t="str">
        <f t="shared" si="262"/>
        <v/>
      </c>
      <c r="DX182" s="110" t="str">
        <f t="shared" si="262"/>
        <v/>
      </c>
      <c r="DY182" s="110" t="str">
        <f t="shared" si="262"/>
        <v/>
      </c>
      <c r="DZ182" s="110" t="str">
        <f t="shared" si="262"/>
        <v/>
      </c>
      <c r="EA182" s="110" t="str">
        <f t="shared" si="262"/>
        <v/>
      </c>
      <c r="EB182" s="110" t="str">
        <f t="shared" si="262"/>
        <v/>
      </c>
      <c r="EC182" s="110" t="str">
        <f t="shared" si="262"/>
        <v/>
      </c>
      <c r="ED182" s="110"/>
      <c r="EE182" s="110" t="str">
        <f t="shared" si="262"/>
        <v/>
      </c>
      <c r="EF182" s="110" t="str">
        <f t="shared" si="262"/>
        <v/>
      </c>
      <c r="EG182" s="110" t="str">
        <f t="shared" si="262"/>
        <v/>
      </c>
      <c r="EH182" s="110" t="str">
        <f t="shared" si="263"/>
        <v/>
      </c>
      <c r="EI182" s="110" t="str">
        <f t="shared" si="263"/>
        <v/>
      </c>
      <c r="EJ182" s="110" t="str">
        <f t="shared" si="263"/>
        <v/>
      </c>
      <c r="EK182" s="110" t="str">
        <f t="shared" si="263"/>
        <v/>
      </c>
      <c r="EL182" s="110" t="str">
        <f t="shared" si="263"/>
        <v/>
      </c>
      <c r="EM182" s="110" t="str">
        <f t="shared" si="263"/>
        <v/>
      </c>
      <c r="EN182" s="110" t="str">
        <f t="shared" si="263"/>
        <v/>
      </c>
      <c r="EO182" s="110" t="str">
        <f t="shared" si="263"/>
        <v/>
      </c>
      <c r="EP182" s="110" t="str">
        <f t="shared" si="263"/>
        <v/>
      </c>
    </row>
    <row r="183" spans="2:146" x14ac:dyDescent="0.2">
      <c r="B183" s="26">
        <v>59</v>
      </c>
      <c r="C183" s="27" t="str">
        <f t="shared" si="257"/>
        <v/>
      </c>
      <c r="D183">
        <f t="shared" si="245"/>
        <v>0</v>
      </c>
      <c r="H183" t="str">
        <f t="shared" si="246"/>
        <v/>
      </c>
      <c r="I183" t="str">
        <f t="shared" si="247"/>
        <v/>
      </c>
      <c r="J183" t="str">
        <f t="shared" si="248"/>
        <v/>
      </c>
      <c r="P183">
        <v>59</v>
      </c>
      <c r="AA183" t="str">
        <f t="shared" si="249"/>
        <v/>
      </c>
      <c r="AC183" t="str">
        <f t="shared" si="250"/>
        <v/>
      </c>
      <c r="AF183" s="5">
        <f>IF(AF95="","",AF95)</f>
        <v>85</v>
      </c>
      <c r="AG183" s="5"/>
      <c r="AH183" s="5" t="str">
        <f>IF(AH95="","",AH95)</f>
        <v>Pâquerette - FER - 14</v>
      </c>
      <c r="AJ183">
        <f t="shared" si="226"/>
        <v>42</v>
      </c>
      <c r="AK183">
        <f t="shared" si="227"/>
        <v>1</v>
      </c>
      <c r="AM183" t="str">
        <f t="shared" si="211"/>
        <v>Pâquerette - FER - 14</v>
      </c>
      <c r="AQ183">
        <f t="shared" si="238"/>
        <v>85</v>
      </c>
      <c r="BM183" s="5">
        <v>59</v>
      </c>
      <c r="BN183" s="93" t="str">
        <f t="shared" si="251"/>
        <v>Lotus - SH. - 11</v>
      </c>
      <c r="BO183" s="89"/>
      <c r="BP183" s="90"/>
      <c r="BQ183" s="5">
        <f t="shared" si="252"/>
        <v>96</v>
      </c>
      <c r="BR183" s="76">
        <f>IF(BS183&lt;&gt;"",MAX($BR$125:BR182)+1,"" )</f>
        <v>53</v>
      </c>
      <c r="BS183">
        <f t="shared" si="253"/>
        <v>42</v>
      </c>
      <c r="BT183" t="str">
        <f t="shared" si="239"/>
        <v>Pâquerette - FER - 14</v>
      </c>
      <c r="BU183">
        <f t="shared" si="254"/>
        <v>85</v>
      </c>
      <c r="BV183">
        <f t="shared" si="255"/>
        <v>85.000005000000002</v>
      </c>
      <c r="BW183" s="1">
        <f t="shared" si="228"/>
        <v>96</v>
      </c>
      <c r="BX183" s="93" t="str">
        <f t="shared" si="234"/>
        <v>Lotus - SH. - 11</v>
      </c>
      <c r="CA183" t="str">
        <f t="shared" si="256"/>
        <v>SH. - 11</v>
      </c>
      <c r="CH183" t="str">
        <f t="shared" si="235"/>
        <v/>
      </c>
      <c r="CI183" t="str">
        <f t="shared" si="229"/>
        <v/>
      </c>
      <c r="CK183" s="110"/>
      <c r="CL183" s="110"/>
      <c r="CM183" s="110"/>
      <c r="CN183" s="110"/>
      <c r="CO183" s="110"/>
      <c r="CP183" s="110"/>
      <c r="CQ183" s="110"/>
      <c r="CR183" s="110"/>
      <c r="CS183" s="110"/>
      <c r="CT183" s="110"/>
      <c r="CU183" s="110"/>
      <c r="CV183" s="110"/>
      <c r="CW183" s="110"/>
      <c r="CX183" s="110"/>
      <c r="CY183" s="110"/>
      <c r="CZ183" s="110"/>
      <c r="DA183" s="110"/>
      <c r="DB183" s="110"/>
      <c r="DC183" s="110"/>
      <c r="DD183" s="110"/>
      <c r="DE183" s="110"/>
      <c r="DF183" s="110"/>
      <c r="DG183" s="110"/>
      <c r="DH183" s="110"/>
      <c r="DI183" s="110"/>
      <c r="DJ183" s="110"/>
      <c r="DK183" s="110"/>
      <c r="DL183" s="110"/>
      <c r="DM183" s="110"/>
      <c r="DN183" s="110"/>
      <c r="DO183" s="110"/>
      <c r="DP183" s="110" t="str">
        <f t="shared" si="230"/>
        <v/>
      </c>
      <c r="DQ183" s="110" t="str">
        <f t="shared" si="261"/>
        <v/>
      </c>
      <c r="DR183" s="110" t="str">
        <f t="shared" si="261"/>
        <v/>
      </c>
      <c r="DS183" s="110" t="str">
        <f t="shared" si="261"/>
        <v/>
      </c>
      <c r="DT183" s="110" t="str">
        <f t="shared" si="261"/>
        <v/>
      </c>
      <c r="DU183" s="110" t="str">
        <f t="shared" si="261"/>
        <v/>
      </c>
      <c r="DV183" s="110" t="str">
        <f t="shared" si="261"/>
        <v/>
      </c>
      <c r="DW183" s="110" t="str">
        <f t="shared" si="262"/>
        <v/>
      </c>
      <c r="DX183" s="110" t="str">
        <f t="shared" si="262"/>
        <v/>
      </c>
      <c r="DY183" s="110" t="str">
        <f t="shared" si="262"/>
        <v/>
      </c>
      <c r="DZ183" s="110" t="str">
        <f t="shared" si="262"/>
        <v/>
      </c>
      <c r="EA183" s="110" t="str">
        <f t="shared" si="262"/>
        <v/>
      </c>
      <c r="EB183" s="110" t="str">
        <f t="shared" si="262"/>
        <v/>
      </c>
      <c r="EC183" s="110" t="str">
        <f t="shared" si="262"/>
        <v/>
      </c>
      <c r="ED183" s="110"/>
      <c r="EE183" s="110" t="str">
        <f t="shared" si="262"/>
        <v/>
      </c>
      <c r="EF183" s="110" t="str">
        <f t="shared" si="262"/>
        <v/>
      </c>
      <c r="EG183" s="110" t="str">
        <f t="shared" si="262"/>
        <v/>
      </c>
      <c r="EH183" s="110" t="str">
        <f t="shared" si="263"/>
        <v/>
      </c>
      <c r="EI183" s="110" t="str">
        <f t="shared" si="263"/>
        <v/>
      </c>
      <c r="EJ183" s="110" t="str">
        <f t="shared" si="263"/>
        <v/>
      </c>
      <c r="EK183" s="110" t="str">
        <f t="shared" si="263"/>
        <v/>
      </c>
      <c r="EL183" s="110" t="str">
        <f t="shared" si="263"/>
        <v/>
      </c>
      <c r="EM183" s="110" t="str">
        <f t="shared" si="263"/>
        <v/>
      </c>
      <c r="EN183" s="110" t="str">
        <f t="shared" si="263"/>
        <v/>
      </c>
      <c r="EO183" s="110" t="str">
        <f t="shared" si="263"/>
        <v/>
      </c>
      <c r="EP183" s="110" t="str">
        <f t="shared" si="263"/>
        <v/>
      </c>
    </row>
    <row r="184" spans="2:146" x14ac:dyDescent="0.2">
      <c r="B184" s="26">
        <v>60</v>
      </c>
      <c r="C184" s="27" t="str">
        <f t="shared" si="257"/>
        <v/>
      </c>
      <c r="D184">
        <f t="shared" si="245"/>
        <v>0</v>
      </c>
      <c r="H184" t="str">
        <f t="shared" si="246"/>
        <v/>
      </c>
      <c r="I184" t="str">
        <f t="shared" si="247"/>
        <v/>
      </c>
      <c r="J184" t="str">
        <f t="shared" si="248"/>
        <v/>
      </c>
      <c r="P184">
        <v>60</v>
      </c>
      <c r="AA184" t="str">
        <f t="shared" si="249"/>
        <v/>
      </c>
      <c r="AC184" t="str">
        <f t="shared" si="250"/>
        <v/>
      </c>
      <c r="AF184" s="5" t="str">
        <f>IF(AF96="","",AF96)</f>
        <v/>
      </c>
      <c r="AG184" s="5"/>
      <c r="AH184" s="5" t="str">
        <f>IF(AH96="","",AH96)</f>
        <v/>
      </c>
      <c r="AJ184" t="str">
        <f t="shared" si="226"/>
        <v/>
      </c>
      <c r="AK184">
        <f t="shared" si="227"/>
        <v>0</v>
      </c>
      <c r="AM184" t="str">
        <f t="shared" si="211"/>
        <v/>
      </c>
      <c r="AQ184" t="str">
        <f t="shared" si="238"/>
        <v/>
      </c>
      <c r="BM184" s="5">
        <v>60</v>
      </c>
      <c r="BN184" s="93" t="str">
        <f t="shared" si="251"/>
        <v/>
      </c>
      <c r="BO184" s="89"/>
      <c r="BP184" s="90"/>
      <c r="BQ184" s="5" t="str">
        <f t="shared" si="252"/>
        <v/>
      </c>
      <c r="BR184" s="76" t="str">
        <f>IF(BS184&lt;&gt;"",MAX($BR$125:BR183)+1,"" )</f>
        <v/>
      </c>
      <c r="BS184" t="str">
        <f t="shared" si="253"/>
        <v/>
      </c>
      <c r="BT184" t="str">
        <f t="shared" si="239"/>
        <v/>
      </c>
      <c r="BU184" t="str">
        <f t="shared" si="254"/>
        <v/>
      </c>
      <c r="BV184" t="str">
        <f t="shared" si="255"/>
        <v/>
      </c>
      <c r="BW184" s="1" t="str">
        <f t="shared" si="228"/>
        <v/>
      </c>
      <c r="BX184" s="93" t="str">
        <f t="shared" si="234"/>
        <v/>
      </c>
      <c r="CA184" t="str">
        <f t="shared" si="256"/>
        <v/>
      </c>
      <c r="CH184" t="str">
        <f t="shared" si="235"/>
        <v/>
      </c>
      <c r="CI184" t="str">
        <f t="shared" si="229"/>
        <v/>
      </c>
      <c r="CK184" s="110"/>
      <c r="CL184" s="110"/>
      <c r="CM184" s="110"/>
      <c r="CN184" s="110"/>
      <c r="CO184" s="110"/>
      <c r="CP184" s="110"/>
      <c r="CQ184" s="110"/>
      <c r="CR184" s="110"/>
      <c r="CS184" s="110"/>
      <c r="CT184" s="110"/>
      <c r="CU184" s="110"/>
      <c r="CV184" s="110"/>
      <c r="CW184" s="110"/>
      <c r="CX184" s="110"/>
      <c r="CY184" s="110"/>
      <c r="CZ184" s="110"/>
      <c r="DA184" s="110"/>
      <c r="DB184" s="110"/>
      <c r="DC184" s="110"/>
      <c r="DD184" s="110"/>
      <c r="DE184" s="110"/>
      <c r="DF184" s="110"/>
      <c r="DG184" s="110"/>
      <c r="DH184" s="110"/>
      <c r="DI184" s="110"/>
      <c r="DJ184" s="110"/>
      <c r="DK184" s="110"/>
      <c r="DL184" s="110"/>
      <c r="DM184" s="110"/>
      <c r="DN184" s="110"/>
      <c r="DO184" s="110"/>
      <c r="DP184" s="110" t="str">
        <f t="shared" si="230"/>
        <v/>
      </c>
      <c r="DQ184" s="110" t="str">
        <f t="shared" si="261"/>
        <v/>
      </c>
      <c r="DR184" s="110" t="str">
        <f t="shared" si="261"/>
        <v/>
      </c>
      <c r="DS184" s="110" t="str">
        <f t="shared" si="261"/>
        <v/>
      </c>
      <c r="DT184" s="110" t="str">
        <f t="shared" si="261"/>
        <v/>
      </c>
      <c r="DU184" s="110" t="str">
        <f t="shared" si="261"/>
        <v/>
      </c>
      <c r="DV184" s="110" t="str">
        <f t="shared" si="261"/>
        <v/>
      </c>
      <c r="DW184" s="110" t="str">
        <f t="shared" si="262"/>
        <v/>
      </c>
      <c r="DX184" s="110" t="str">
        <f t="shared" si="262"/>
        <v/>
      </c>
      <c r="DY184" s="110" t="str">
        <f t="shared" si="262"/>
        <v/>
      </c>
      <c r="DZ184" s="110" t="str">
        <f t="shared" si="262"/>
        <v/>
      </c>
      <c r="EA184" s="110" t="str">
        <f t="shared" si="262"/>
        <v/>
      </c>
      <c r="EB184" s="110" t="str">
        <f t="shared" si="262"/>
        <v/>
      </c>
      <c r="EC184" s="110" t="str">
        <f t="shared" si="262"/>
        <v/>
      </c>
      <c r="ED184" s="110"/>
      <c r="EE184" s="110" t="str">
        <f t="shared" si="262"/>
        <v/>
      </c>
      <c r="EF184" s="110" t="str">
        <f t="shared" si="262"/>
        <v/>
      </c>
      <c r="EG184" s="110" t="str">
        <f t="shared" si="262"/>
        <v/>
      </c>
      <c r="EH184" s="110" t="str">
        <f t="shared" si="263"/>
        <v/>
      </c>
      <c r="EI184" s="110" t="str">
        <f t="shared" si="263"/>
        <v/>
      </c>
      <c r="EJ184" s="110" t="str">
        <f t="shared" si="263"/>
        <v/>
      </c>
      <c r="EK184" s="110" t="str">
        <f t="shared" si="263"/>
        <v/>
      </c>
      <c r="EL184" s="110" t="str">
        <f t="shared" si="263"/>
        <v/>
      </c>
      <c r="EM184" s="110" t="str">
        <f t="shared" si="263"/>
        <v/>
      </c>
      <c r="EN184" s="110" t="str">
        <f t="shared" si="263"/>
        <v/>
      </c>
      <c r="EO184" s="110" t="str">
        <f t="shared" si="263"/>
        <v/>
      </c>
      <c r="EP184" s="110" t="str">
        <f t="shared" si="263"/>
        <v/>
      </c>
    </row>
    <row r="185" spans="2:146" x14ac:dyDescent="0.2">
      <c r="B185" s="26">
        <v>61</v>
      </c>
      <c r="C185" s="27" t="str">
        <f t="shared" si="257"/>
        <v/>
      </c>
      <c r="D185">
        <f t="shared" si="245"/>
        <v>0</v>
      </c>
      <c r="H185" t="str">
        <f t="shared" si="246"/>
        <v/>
      </c>
      <c r="I185" t="str">
        <f t="shared" si="247"/>
        <v/>
      </c>
      <c r="J185" t="str">
        <f t="shared" si="248"/>
        <v/>
      </c>
      <c r="P185">
        <v>61</v>
      </c>
      <c r="AA185" t="str">
        <f t="shared" si="249"/>
        <v/>
      </c>
      <c r="AC185" t="str">
        <f t="shared" si="250"/>
        <v/>
      </c>
      <c r="AF185" s="5" t="str">
        <f>IF(AF97="","",AF97)</f>
        <v/>
      </c>
      <c r="AG185" s="5"/>
      <c r="AH185" s="5" t="str">
        <f>IF(AH97="","",AH97)</f>
        <v/>
      </c>
      <c r="AJ185" t="str">
        <f t="shared" si="226"/>
        <v/>
      </c>
      <c r="AK185">
        <f t="shared" si="227"/>
        <v>0</v>
      </c>
      <c r="AM185" t="str">
        <f t="shared" si="211"/>
        <v/>
      </c>
      <c r="AQ185" t="str">
        <f t="shared" si="238"/>
        <v/>
      </c>
      <c r="BM185" s="5">
        <v>61</v>
      </c>
      <c r="BN185" s="93" t="str">
        <f t="shared" si="251"/>
        <v/>
      </c>
      <c r="BO185" s="89"/>
      <c r="BP185" s="90"/>
      <c r="BQ185" s="5" t="str">
        <f t="shared" si="252"/>
        <v/>
      </c>
      <c r="BR185" s="76" t="str">
        <f>IF(BS185&lt;&gt;"",MAX($BR$125:BR184)+1,"" )</f>
        <v/>
      </c>
      <c r="BS185" t="str">
        <f t="shared" si="253"/>
        <v/>
      </c>
      <c r="BT185" t="str">
        <f t="shared" si="239"/>
        <v/>
      </c>
      <c r="BU185" t="str">
        <f t="shared" si="254"/>
        <v/>
      </c>
      <c r="BV185" t="str">
        <f t="shared" si="255"/>
        <v/>
      </c>
      <c r="BW185" s="1" t="str">
        <f t="shared" si="228"/>
        <v/>
      </c>
      <c r="BX185" s="93" t="str">
        <f t="shared" si="234"/>
        <v/>
      </c>
      <c r="CA185" t="str">
        <f t="shared" si="256"/>
        <v/>
      </c>
      <c r="CH185" t="str">
        <f t="shared" si="235"/>
        <v/>
      </c>
      <c r="CI185" t="str">
        <f t="shared" si="229"/>
        <v/>
      </c>
      <c r="CK185" s="110"/>
      <c r="CL185" s="110"/>
      <c r="CM185" s="110"/>
      <c r="CN185" s="110"/>
      <c r="CO185" s="110"/>
      <c r="CP185" s="110"/>
      <c r="CQ185" s="110"/>
      <c r="CR185" s="110"/>
      <c r="CS185" s="110"/>
      <c r="CT185" s="110"/>
      <c r="CU185" s="110"/>
      <c r="CV185" s="110"/>
      <c r="CW185" s="110"/>
      <c r="CX185" s="110"/>
      <c r="CY185" s="110"/>
      <c r="CZ185" s="110"/>
      <c r="DA185" s="110"/>
      <c r="DB185" s="110"/>
      <c r="DC185" s="110"/>
      <c r="DD185" s="110"/>
      <c r="DE185" s="110"/>
      <c r="DF185" s="110"/>
      <c r="DG185" s="110"/>
      <c r="DH185" s="110"/>
      <c r="DI185" s="110"/>
      <c r="DJ185" s="110"/>
      <c r="DK185" s="110"/>
      <c r="DL185" s="110"/>
      <c r="DM185" s="110"/>
      <c r="DN185" s="110"/>
      <c r="DO185" s="110"/>
      <c r="DP185" s="110" t="str">
        <f t="shared" si="230"/>
        <v/>
      </c>
      <c r="DQ185" s="110" t="str">
        <f t="shared" ref="DQ185:DV200" si="264">IF($CI185="","",IF(RIGHT($CI185,3)=DQ$124,1,0))</f>
        <v/>
      </c>
      <c r="DR185" s="110" t="str">
        <f t="shared" si="264"/>
        <v/>
      </c>
      <c r="DS185" s="110" t="str">
        <f t="shared" si="264"/>
        <v/>
      </c>
      <c r="DT185" s="110" t="str">
        <f t="shared" si="264"/>
        <v/>
      </c>
      <c r="DU185" s="110" t="str">
        <f t="shared" si="264"/>
        <v/>
      </c>
      <c r="DV185" s="110" t="str">
        <f t="shared" si="264"/>
        <v/>
      </c>
      <c r="DW185" s="110" t="str">
        <f t="shared" ref="DW185:EG194" si="265">IF($CI185="","",IF(RIGHT($CI185,3)=DW$124,1,0))</f>
        <v/>
      </c>
      <c r="DX185" s="110" t="str">
        <f t="shared" si="265"/>
        <v/>
      </c>
      <c r="DY185" s="110" t="str">
        <f t="shared" si="265"/>
        <v/>
      </c>
      <c r="DZ185" s="110" t="str">
        <f t="shared" si="265"/>
        <v/>
      </c>
      <c r="EA185" s="110" t="str">
        <f t="shared" si="265"/>
        <v/>
      </c>
      <c r="EB185" s="110" t="str">
        <f t="shared" si="265"/>
        <v/>
      </c>
      <c r="EC185" s="110" t="str">
        <f t="shared" si="265"/>
        <v/>
      </c>
      <c r="ED185" s="110"/>
      <c r="EE185" s="110" t="str">
        <f t="shared" si="265"/>
        <v/>
      </c>
      <c r="EF185" s="110" t="str">
        <f t="shared" si="265"/>
        <v/>
      </c>
      <c r="EG185" s="110" t="str">
        <f t="shared" si="265"/>
        <v/>
      </c>
      <c r="EH185" s="110" t="str">
        <f t="shared" ref="EH185:EP194" si="266">IF($CI185="","",IF(RIGHT($CI185,3)=EH$124,1,0))</f>
        <v/>
      </c>
      <c r="EI185" s="110" t="str">
        <f t="shared" si="266"/>
        <v/>
      </c>
      <c r="EJ185" s="110" t="str">
        <f t="shared" si="266"/>
        <v/>
      </c>
      <c r="EK185" s="110" t="str">
        <f t="shared" si="266"/>
        <v/>
      </c>
      <c r="EL185" s="110" t="str">
        <f t="shared" si="266"/>
        <v/>
      </c>
      <c r="EM185" s="110" t="str">
        <f t="shared" si="266"/>
        <v/>
      </c>
      <c r="EN185" s="110" t="str">
        <f t="shared" si="266"/>
        <v/>
      </c>
      <c r="EO185" s="110" t="str">
        <f t="shared" si="266"/>
        <v/>
      </c>
      <c r="EP185" s="110" t="str">
        <f t="shared" si="266"/>
        <v/>
      </c>
    </row>
    <row r="186" spans="2:146" x14ac:dyDescent="0.2">
      <c r="B186" s="26">
        <v>62</v>
      </c>
      <c r="C186" s="27" t="str">
        <f t="shared" si="257"/>
        <v/>
      </c>
      <c r="D186">
        <f t="shared" si="245"/>
        <v>0</v>
      </c>
      <c r="H186" t="str">
        <f t="shared" si="246"/>
        <v/>
      </c>
      <c r="I186" t="str">
        <f t="shared" si="247"/>
        <v/>
      </c>
      <c r="J186" t="str">
        <f t="shared" si="248"/>
        <v/>
      </c>
      <c r="P186">
        <v>62</v>
      </c>
      <c r="AA186" t="str">
        <f t="shared" si="249"/>
        <v/>
      </c>
      <c r="AC186" t="str">
        <f t="shared" si="250"/>
        <v/>
      </c>
      <c r="AF186" s="5" t="str">
        <f>IF(AM93="","",AM93)</f>
        <v/>
      </c>
      <c r="AG186" s="5"/>
      <c r="AH186" s="5" t="str">
        <f>IF(AO93="","",AO93)</f>
        <v/>
      </c>
      <c r="AJ186" t="str">
        <f t="shared" si="226"/>
        <v/>
      </c>
      <c r="AK186">
        <f t="shared" si="227"/>
        <v>0</v>
      </c>
      <c r="AM186" t="str">
        <f t="shared" si="211"/>
        <v/>
      </c>
      <c r="AQ186" t="str">
        <f t="shared" si="238"/>
        <v/>
      </c>
      <c r="BM186" s="5">
        <v>62</v>
      </c>
      <c r="BN186" s="93" t="str">
        <f t="shared" si="251"/>
        <v/>
      </c>
      <c r="BO186" s="89"/>
      <c r="BP186" s="90"/>
      <c r="BQ186" s="5" t="str">
        <f t="shared" si="252"/>
        <v/>
      </c>
      <c r="BR186" s="76" t="str">
        <f>IF(BS186&lt;&gt;"",MAX($BR$125:BR185)+1,"" )</f>
        <v/>
      </c>
      <c r="BS186" t="str">
        <f t="shared" si="253"/>
        <v/>
      </c>
      <c r="BT186" t="str">
        <f t="shared" si="239"/>
        <v/>
      </c>
      <c r="BU186" t="str">
        <f t="shared" si="254"/>
        <v/>
      </c>
      <c r="BV186" t="str">
        <f t="shared" si="255"/>
        <v/>
      </c>
      <c r="BW186" s="1" t="str">
        <f t="shared" si="228"/>
        <v/>
      </c>
      <c r="BX186" s="93" t="str">
        <f t="shared" si="234"/>
        <v/>
      </c>
      <c r="CA186" t="str">
        <f t="shared" si="256"/>
        <v/>
      </c>
      <c r="CH186" t="str">
        <f t="shared" si="235"/>
        <v/>
      </c>
      <c r="CI186" t="str">
        <f t="shared" si="229"/>
        <v/>
      </c>
      <c r="CK186" s="110"/>
      <c r="CL186" s="110"/>
      <c r="CM186" s="110"/>
      <c r="CN186" s="110"/>
      <c r="CO186" s="110"/>
      <c r="CP186" s="110"/>
      <c r="CQ186" s="110"/>
      <c r="CR186" s="110"/>
      <c r="CS186" s="110"/>
      <c r="CT186" s="110"/>
      <c r="CU186" s="110"/>
      <c r="CV186" s="110"/>
      <c r="CW186" s="110"/>
      <c r="CX186" s="110"/>
      <c r="CY186" s="110"/>
      <c r="CZ186" s="110"/>
      <c r="DA186" s="110"/>
      <c r="DB186" s="110"/>
      <c r="DC186" s="110"/>
      <c r="DD186" s="110"/>
      <c r="DE186" s="110"/>
      <c r="DF186" s="110"/>
      <c r="DG186" s="110"/>
      <c r="DH186" s="110"/>
      <c r="DI186" s="110"/>
      <c r="DJ186" s="110"/>
      <c r="DK186" s="110"/>
      <c r="DL186" s="110"/>
      <c r="DM186" s="110"/>
      <c r="DN186" s="110"/>
      <c r="DO186" s="110"/>
      <c r="DP186" s="110" t="str">
        <f t="shared" si="230"/>
        <v/>
      </c>
      <c r="DQ186" s="110" t="str">
        <f t="shared" si="264"/>
        <v/>
      </c>
      <c r="DR186" s="110" t="str">
        <f t="shared" si="264"/>
        <v/>
      </c>
      <c r="DS186" s="110" t="str">
        <f t="shared" si="264"/>
        <v/>
      </c>
      <c r="DT186" s="110" t="str">
        <f t="shared" si="264"/>
        <v/>
      </c>
      <c r="DU186" s="110" t="str">
        <f t="shared" si="264"/>
        <v/>
      </c>
      <c r="DV186" s="110" t="str">
        <f t="shared" si="264"/>
        <v/>
      </c>
      <c r="DW186" s="110" t="str">
        <f t="shared" si="265"/>
        <v/>
      </c>
      <c r="DX186" s="110" t="str">
        <f t="shared" si="265"/>
        <v/>
      </c>
      <c r="DY186" s="110" t="str">
        <f t="shared" si="265"/>
        <v/>
      </c>
      <c r="DZ186" s="110" t="str">
        <f t="shared" si="265"/>
        <v/>
      </c>
      <c r="EA186" s="110" t="str">
        <f t="shared" si="265"/>
        <v/>
      </c>
      <c r="EB186" s="110" t="str">
        <f t="shared" si="265"/>
        <v/>
      </c>
      <c r="EC186" s="110" t="str">
        <f t="shared" si="265"/>
        <v/>
      </c>
      <c r="ED186" s="110"/>
      <c r="EE186" s="110" t="str">
        <f t="shared" si="265"/>
        <v/>
      </c>
      <c r="EF186" s="110" t="str">
        <f t="shared" si="265"/>
        <v/>
      </c>
      <c r="EG186" s="110" t="str">
        <f t="shared" si="265"/>
        <v/>
      </c>
      <c r="EH186" s="110" t="str">
        <f t="shared" si="266"/>
        <v/>
      </c>
      <c r="EI186" s="110" t="str">
        <f t="shared" si="266"/>
        <v/>
      </c>
      <c r="EJ186" s="110" t="str">
        <f t="shared" si="266"/>
        <v/>
      </c>
      <c r="EK186" s="110" t="str">
        <f t="shared" si="266"/>
        <v/>
      </c>
      <c r="EL186" s="110" t="str">
        <f t="shared" si="266"/>
        <v/>
      </c>
      <c r="EM186" s="110" t="str">
        <f t="shared" si="266"/>
        <v/>
      </c>
      <c r="EN186" s="110" t="str">
        <f t="shared" si="266"/>
        <v/>
      </c>
      <c r="EO186" s="110" t="str">
        <f t="shared" si="266"/>
        <v/>
      </c>
      <c r="EP186" s="110" t="str">
        <f t="shared" si="266"/>
        <v/>
      </c>
    </row>
    <row r="187" spans="2:146" x14ac:dyDescent="0.2">
      <c r="B187" s="26">
        <v>63</v>
      </c>
      <c r="C187" s="27" t="str">
        <f t="shared" si="257"/>
        <v/>
      </c>
      <c r="D187">
        <f t="shared" si="245"/>
        <v>0</v>
      </c>
      <c r="H187" t="str">
        <f t="shared" si="246"/>
        <v/>
      </c>
      <c r="I187" t="str">
        <f t="shared" si="247"/>
        <v/>
      </c>
      <c r="J187" t="str">
        <f t="shared" si="248"/>
        <v/>
      </c>
      <c r="P187">
        <v>63</v>
      </c>
      <c r="AA187" t="str">
        <f t="shared" si="249"/>
        <v/>
      </c>
      <c r="AC187" t="str">
        <f t="shared" si="250"/>
        <v/>
      </c>
      <c r="AF187" s="5" t="str">
        <f>IF(AM94="","",AM94)</f>
        <v/>
      </c>
      <c r="AG187" s="5"/>
      <c r="AH187" s="5" t="str">
        <f>IF(AO94="","",AO94)</f>
        <v/>
      </c>
      <c r="AJ187" t="str">
        <f t="shared" si="226"/>
        <v/>
      </c>
      <c r="AK187">
        <f t="shared" si="227"/>
        <v>0</v>
      </c>
      <c r="AM187" t="str">
        <f t="shared" si="211"/>
        <v/>
      </c>
      <c r="AQ187" t="str">
        <f t="shared" si="238"/>
        <v/>
      </c>
      <c r="BM187" s="5">
        <v>63</v>
      </c>
      <c r="BN187" s="93" t="str">
        <f t="shared" si="251"/>
        <v/>
      </c>
      <c r="BO187" s="89"/>
      <c r="BP187" s="90"/>
      <c r="BQ187" s="5" t="str">
        <f t="shared" si="252"/>
        <v/>
      </c>
      <c r="BR187" s="76" t="str">
        <f>IF(BS187&lt;&gt;"",MAX($BR$125:BR186)+1,"" )</f>
        <v/>
      </c>
      <c r="BS187" t="str">
        <f t="shared" si="253"/>
        <v/>
      </c>
      <c r="BT187" t="str">
        <f t="shared" si="239"/>
        <v/>
      </c>
      <c r="BU187" t="str">
        <f t="shared" si="254"/>
        <v/>
      </c>
      <c r="BV187" t="str">
        <f t="shared" si="255"/>
        <v/>
      </c>
      <c r="BW187" s="1" t="str">
        <f t="shared" si="228"/>
        <v/>
      </c>
      <c r="BX187" s="93" t="str">
        <f t="shared" si="234"/>
        <v/>
      </c>
      <c r="CA187" t="str">
        <f t="shared" si="256"/>
        <v/>
      </c>
      <c r="CH187" t="str">
        <f t="shared" si="235"/>
        <v/>
      </c>
      <c r="CI187" t="str">
        <f t="shared" si="229"/>
        <v/>
      </c>
      <c r="CK187" s="110"/>
      <c r="CL187" s="110"/>
      <c r="CM187" s="110"/>
      <c r="CN187" s="110"/>
      <c r="CO187" s="110"/>
      <c r="CP187" s="110"/>
      <c r="CQ187" s="110"/>
      <c r="CR187" s="110"/>
      <c r="CS187" s="110"/>
      <c r="CT187" s="110"/>
      <c r="CU187" s="110"/>
      <c r="CV187" s="110"/>
      <c r="CW187" s="110"/>
      <c r="CX187" s="110"/>
      <c r="CY187" s="110"/>
      <c r="CZ187" s="110"/>
      <c r="DA187" s="110"/>
      <c r="DB187" s="110"/>
      <c r="DC187" s="110"/>
      <c r="DD187" s="110"/>
      <c r="DE187" s="110"/>
      <c r="DF187" s="110"/>
      <c r="DG187" s="110"/>
      <c r="DH187" s="110"/>
      <c r="DI187" s="110"/>
      <c r="DJ187" s="110"/>
      <c r="DK187" s="110"/>
      <c r="DL187" s="110"/>
      <c r="DM187" s="110"/>
      <c r="DN187" s="110"/>
      <c r="DO187" s="110"/>
      <c r="DP187" s="110" t="str">
        <f t="shared" si="230"/>
        <v/>
      </c>
      <c r="DQ187" s="110" t="str">
        <f t="shared" si="264"/>
        <v/>
      </c>
      <c r="DR187" s="110" t="str">
        <f t="shared" si="264"/>
        <v/>
      </c>
      <c r="DS187" s="110" t="str">
        <f t="shared" si="264"/>
        <v/>
      </c>
      <c r="DT187" s="110" t="str">
        <f t="shared" si="264"/>
        <v/>
      </c>
      <c r="DU187" s="110" t="str">
        <f t="shared" si="264"/>
        <v/>
      </c>
      <c r="DV187" s="110" t="str">
        <f t="shared" si="264"/>
        <v/>
      </c>
      <c r="DW187" s="110" t="str">
        <f t="shared" si="265"/>
        <v/>
      </c>
      <c r="DX187" s="110" t="str">
        <f t="shared" si="265"/>
        <v/>
      </c>
      <c r="DY187" s="110" t="str">
        <f t="shared" si="265"/>
        <v/>
      </c>
      <c r="DZ187" s="110" t="str">
        <f t="shared" si="265"/>
        <v/>
      </c>
      <c r="EA187" s="110" t="str">
        <f t="shared" si="265"/>
        <v/>
      </c>
      <c r="EB187" s="110" t="str">
        <f t="shared" si="265"/>
        <v/>
      </c>
      <c r="EC187" s="110" t="str">
        <f t="shared" si="265"/>
        <v/>
      </c>
      <c r="ED187" s="110"/>
      <c r="EE187" s="110" t="str">
        <f t="shared" si="265"/>
        <v/>
      </c>
      <c r="EF187" s="110" t="str">
        <f t="shared" si="265"/>
        <v/>
      </c>
      <c r="EG187" s="110" t="str">
        <f t="shared" si="265"/>
        <v/>
      </c>
      <c r="EH187" s="110" t="str">
        <f t="shared" si="266"/>
        <v/>
      </c>
      <c r="EI187" s="110" t="str">
        <f t="shared" si="266"/>
        <v/>
      </c>
      <c r="EJ187" s="110" t="str">
        <f t="shared" si="266"/>
        <v/>
      </c>
      <c r="EK187" s="110" t="str">
        <f t="shared" si="266"/>
        <v/>
      </c>
      <c r="EL187" s="110" t="str">
        <f t="shared" si="266"/>
        <v/>
      </c>
      <c r="EM187" s="110" t="str">
        <f t="shared" si="266"/>
        <v/>
      </c>
      <c r="EN187" s="110" t="str">
        <f t="shared" si="266"/>
        <v/>
      </c>
      <c r="EO187" s="110" t="str">
        <f t="shared" si="266"/>
        <v/>
      </c>
      <c r="EP187" s="110" t="str">
        <f t="shared" si="266"/>
        <v/>
      </c>
    </row>
    <row r="188" spans="2:146" x14ac:dyDescent="0.2">
      <c r="B188" s="26">
        <v>64</v>
      </c>
      <c r="C188" s="27" t="str">
        <f t="shared" si="257"/>
        <v/>
      </c>
      <c r="D188">
        <f t="shared" si="245"/>
        <v>0</v>
      </c>
      <c r="H188" t="str">
        <f t="shared" si="246"/>
        <v/>
      </c>
      <c r="I188" t="str">
        <f t="shared" si="247"/>
        <v/>
      </c>
      <c r="J188" t="str">
        <f t="shared" si="248"/>
        <v/>
      </c>
      <c r="P188">
        <v>64</v>
      </c>
      <c r="AA188" t="str">
        <f t="shared" si="249"/>
        <v/>
      </c>
      <c r="AC188" t="str">
        <f t="shared" si="250"/>
        <v/>
      </c>
      <c r="AF188" s="5" t="str">
        <f>IF(AM95="","",AM95)</f>
        <v/>
      </c>
      <c r="AG188" s="5"/>
      <c r="AH188" s="5" t="str">
        <f>IF(AO95="","",AO95)</f>
        <v/>
      </c>
      <c r="AJ188" t="str">
        <f t="shared" si="226"/>
        <v/>
      </c>
      <c r="AK188">
        <f t="shared" si="227"/>
        <v>0</v>
      </c>
      <c r="AM188" t="str">
        <f t="shared" si="211"/>
        <v/>
      </c>
      <c r="AQ188" t="str">
        <f t="shared" si="238"/>
        <v/>
      </c>
      <c r="BM188" s="5">
        <v>64</v>
      </c>
      <c r="BN188" s="93" t="str">
        <f t="shared" si="251"/>
        <v/>
      </c>
      <c r="BO188" s="89"/>
      <c r="BP188" s="90"/>
      <c r="BQ188" s="5" t="str">
        <f t="shared" si="252"/>
        <v/>
      </c>
      <c r="BR188" s="76" t="str">
        <f>IF(BS188&lt;&gt;"",MAX($BR$125:BR187)+1,"" )</f>
        <v/>
      </c>
      <c r="BS188" t="str">
        <f t="shared" si="253"/>
        <v/>
      </c>
      <c r="BT188" t="str">
        <f t="shared" si="239"/>
        <v/>
      </c>
      <c r="BU188" t="str">
        <f t="shared" si="254"/>
        <v/>
      </c>
      <c r="BV188" t="str">
        <f t="shared" si="255"/>
        <v/>
      </c>
      <c r="BW188" s="1" t="str">
        <f t="shared" si="228"/>
        <v/>
      </c>
      <c r="BX188" s="93" t="str">
        <f t="shared" si="234"/>
        <v/>
      </c>
      <c r="CA188" t="str">
        <f t="shared" si="256"/>
        <v/>
      </c>
      <c r="CH188" t="str">
        <f t="shared" si="235"/>
        <v/>
      </c>
      <c r="CI188" t="str">
        <f t="shared" si="229"/>
        <v/>
      </c>
      <c r="CK188" s="110"/>
      <c r="CL188" s="110"/>
      <c r="CM188" s="110"/>
      <c r="CN188" s="110"/>
      <c r="CO188" s="110"/>
      <c r="CP188" s="110"/>
      <c r="CQ188" s="110"/>
      <c r="CR188" s="110"/>
      <c r="CS188" s="110"/>
      <c r="CT188" s="110"/>
      <c r="CU188" s="110"/>
      <c r="CV188" s="110"/>
      <c r="CW188" s="110"/>
      <c r="CX188" s="110"/>
      <c r="CY188" s="110"/>
      <c r="CZ188" s="110"/>
      <c r="DA188" s="110"/>
      <c r="DB188" s="110"/>
      <c r="DC188" s="110"/>
      <c r="DD188" s="110"/>
      <c r="DE188" s="110"/>
      <c r="DF188" s="110"/>
      <c r="DG188" s="110"/>
      <c r="DH188" s="110"/>
      <c r="DI188" s="110"/>
      <c r="DJ188" s="110"/>
      <c r="DK188" s="110"/>
      <c r="DL188" s="110"/>
      <c r="DM188" s="110"/>
      <c r="DN188" s="110"/>
      <c r="DO188" s="110"/>
      <c r="DP188" s="110" t="str">
        <f t="shared" si="230"/>
        <v/>
      </c>
      <c r="DQ188" s="110" t="str">
        <f t="shared" si="264"/>
        <v/>
      </c>
      <c r="DR188" s="110" t="str">
        <f t="shared" si="264"/>
        <v/>
      </c>
      <c r="DS188" s="110" t="str">
        <f t="shared" si="264"/>
        <v/>
      </c>
      <c r="DT188" s="110" t="str">
        <f t="shared" si="264"/>
        <v/>
      </c>
      <c r="DU188" s="110" t="str">
        <f t="shared" si="264"/>
        <v/>
      </c>
      <c r="DV188" s="110" t="str">
        <f t="shared" si="264"/>
        <v/>
      </c>
      <c r="DW188" s="110" t="str">
        <f t="shared" si="265"/>
        <v/>
      </c>
      <c r="DX188" s="110" t="str">
        <f t="shared" si="265"/>
        <v/>
      </c>
      <c r="DY188" s="110" t="str">
        <f t="shared" si="265"/>
        <v/>
      </c>
      <c r="DZ188" s="110" t="str">
        <f t="shared" si="265"/>
        <v/>
      </c>
      <c r="EA188" s="110" t="str">
        <f t="shared" si="265"/>
        <v/>
      </c>
      <c r="EB188" s="110" t="str">
        <f t="shared" si="265"/>
        <v/>
      </c>
      <c r="EC188" s="110" t="str">
        <f t="shared" si="265"/>
        <v/>
      </c>
      <c r="ED188" s="110"/>
      <c r="EE188" s="110" t="str">
        <f t="shared" si="265"/>
        <v/>
      </c>
      <c r="EF188" s="110" t="str">
        <f t="shared" si="265"/>
        <v/>
      </c>
      <c r="EG188" s="110" t="str">
        <f t="shared" si="265"/>
        <v/>
      </c>
      <c r="EH188" s="110" t="str">
        <f t="shared" si="266"/>
        <v/>
      </c>
      <c r="EI188" s="110" t="str">
        <f t="shared" si="266"/>
        <v/>
      </c>
      <c r="EJ188" s="110" t="str">
        <f t="shared" si="266"/>
        <v/>
      </c>
      <c r="EK188" s="110" t="str">
        <f t="shared" si="266"/>
        <v/>
      </c>
      <c r="EL188" s="110" t="str">
        <f t="shared" si="266"/>
        <v/>
      </c>
      <c r="EM188" s="110" t="str">
        <f t="shared" si="266"/>
        <v/>
      </c>
      <c r="EN188" s="110" t="str">
        <f t="shared" si="266"/>
        <v/>
      </c>
      <c r="EO188" s="110" t="str">
        <f t="shared" si="266"/>
        <v/>
      </c>
      <c r="EP188" s="110" t="str">
        <f t="shared" si="266"/>
        <v/>
      </c>
    </row>
    <row r="189" spans="2:146" x14ac:dyDescent="0.2">
      <c r="B189" s="26">
        <v>65</v>
      </c>
      <c r="C189" s="27" t="str">
        <f t="shared" si="257"/>
        <v/>
      </c>
      <c r="D189">
        <f t="shared" ref="D189:D220" si="267">IF(C189="",0,1)</f>
        <v>0</v>
      </c>
      <c r="H189" t="str">
        <f t="shared" ref="H189:H220" si="268">IF(C189="","",B189)</f>
        <v/>
      </c>
      <c r="I189" t="str">
        <f t="shared" ref="I189:I220" si="269">IF(H189="","",RANK(H189,$H$125:$H$292,1))</f>
        <v/>
      </c>
      <c r="J189" t="str">
        <f t="shared" ref="J189:J220" si="270">IF(I189="","",C189)</f>
        <v/>
      </c>
      <c r="P189">
        <v>65</v>
      </c>
      <c r="AA189" t="str">
        <f t="shared" ref="AA189:AA220" si="271">IF(P189&gt;$D$123,"",VLOOKUP(P189,$I$125:$P$292,2))</f>
        <v/>
      </c>
      <c r="AC189" t="str">
        <f t="shared" ref="AC189:AC220" si="272">IF(P189&gt;$D$123,"",VLOOKUP(P189,$I$125:$P$292,7))</f>
        <v/>
      </c>
      <c r="AF189" s="5" t="str">
        <f>IF(AM96="","",AM96)</f>
        <v/>
      </c>
      <c r="AG189" s="5"/>
      <c r="AH189" s="5" t="str">
        <f>IF(AO96="","",AO96)</f>
        <v/>
      </c>
      <c r="AJ189" t="str">
        <f t="shared" si="226"/>
        <v/>
      </c>
      <c r="AK189">
        <f t="shared" si="227"/>
        <v>0</v>
      </c>
      <c r="AM189" t="str">
        <f t="shared" ref="AM189:AM252" si="273">IF(AH189="","",AH189)</f>
        <v/>
      </c>
      <c r="AQ189" t="str">
        <f t="shared" si="238"/>
        <v/>
      </c>
      <c r="BM189" s="5">
        <v>65</v>
      </c>
      <c r="BN189" s="93" t="str">
        <f t="shared" ref="BN189:BN220" si="274">IF(BS189="","",VLOOKUP(BR189,$BS$125:$BU$265,2,0))</f>
        <v/>
      </c>
      <c r="BO189" s="89"/>
      <c r="BP189" s="90"/>
      <c r="BQ189" s="5" t="str">
        <f t="shared" ref="BQ189:BQ220" si="275">IF(BU189="","",VLOOKUP(BR189,$BS$125:$BU$265,3,0))</f>
        <v/>
      </c>
      <c r="BR189" s="76" t="str">
        <f>IF(BS189&lt;&gt;"",MAX($BR$125:BR188)+1,"" )</f>
        <v/>
      </c>
      <c r="BS189" t="str">
        <f t="shared" ref="BS189:BS220" si="276">IF(BV189="","",RANK(BV189,$BV$125:$BV$265,1))</f>
        <v/>
      </c>
      <c r="BT189" t="str">
        <f t="shared" si="239"/>
        <v/>
      </c>
      <c r="BU189" t="str">
        <f t="shared" ref="BU189:BU220" si="277">IF(AF189="","",AF189)</f>
        <v/>
      </c>
      <c r="BV189" t="str">
        <f t="shared" ref="BV189:BV220" si="278">IF(BU189="","",BU189+0.000005)</f>
        <v/>
      </c>
      <c r="BW189" s="1" t="str">
        <f t="shared" si="228"/>
        <v/>
      </c>
      <c r="BX189" s="93" t="str">
        <f t="shared" si="234"/>
        <v/>
      </c>
      <c r="CA189" t="str">
        <f t="shared" ref="CA189:CA220" si="279">RIGHT(BX189,8)</f>
        <v/>
      </c>
      <c r="CH189" t="str">
        <f t="shared" si="235"/>
        <v/>
      </c>
      <c r="CI189" t="str">
        <f t="shared" si="229"/>
        <v/>
      </c>
      <c r="CK189" s="110"/>
      <c r="CL189" s="110"/>
      <c r="CM189" s="110"/>
      <c r="CN189" s="110"/>
      <c r="CO189" s="110"/>
      <c r="CP189" s="110"/>
      <c r="CQ189" s="110"/>
      <c r="CR189" s="110"/>
      <c r="CS189" s="110"/>
      <c r="CT189" s="110"/>
      <c r="CU189" s="110"/>
      <c r="CV189" s="110"/>
      <c r="CW189" s="110"/>
      <c r="CX189" s="110"/>
      <c r="CY189" s="110"/>
      <c r="CZ189" s="110"/>
      <c r="DA189" s="110"/>
      <c r="DB189" s="110"/>
      <c r="DC189" s="110"/>
      <c r="DD189" s="110"/>
      <c r="DE189" s="110"/>
      <c r="DF189" s="110"/>
      <c r="DG189" s="110"/>
      <c r="DH189" s="110"/>
      <c r="DI189" s="110"/>
      <c r="DJ189" s="110"/>
      <c r="DK189" s="110"/>
      <c r="DL189" s="110"/>
      <c r="DM189" s="110"/>
      <c r="DN189" s="110"/>
      <c r="DO189" s="110"/>
      <c r="DP189" s="110" t="str">
        <f t="shared" si="230"/>
        <v/>
      </c>
      <c r="DQ189" s="110" t="str">
        <f t="shared" si="264"/>
        <v/>
      </c>
      <c r="DR189" s="110" t="str">
        <f t="shared" si="264"/>
        <v/>
      </c>
      <c r="DS189" s="110" t="str">
        <f t="shared" si="264"/>
        <v/>
      </c>
      <c r="DT189" s="110" t="str">
        <f t="shared" si="264"/>
        <v/>
      </c>
      <c r="DU189" s="110" t="str">
        <f t="shared" si="264"/>
        <v/>
      </c>
      <c r="DV189" s="110" t="str">
        <f t="shared" si="264"/>
        <v/>
      </c>
      <c r="DW189" s="110" t="str">
        <f t="shared" si="265"/>
        <v/>
      </c>
      <c r="DX189" s="110" t="str">
        <f t="shared" si="265"/>
        <v/>
      </c>
      <c r="DY189" s="110" t="str">
        <f t="shared" si="265"/>
        <v/>
      </c>
      <c r="DZ189" s="110" t="str">
        <f t="shared" si="265"/>
        <v/>
      </c>
      <c r="EA189" s="110" t="str">
        <f t="shared" si="265"/>
        <v/>
      </c>
      <c r="EB189" s="110" t="str">
        <f t="shared" si="265"/>
        <v/>
      </c>
      <c r="EC189" s="110" t="str">
        <f t="shared" si="265"/>
        <v/>
      </c>
      <c r="ED189" s="110"/>
      <c r="EE189" s="110" t="str">
        <f t="shared" si="265"/>
        <v/>
      </c>
      <c r="EF189" s="110" t="str">
        <f t="shared" si="265"/>
        <v/>
      </c>
      <c r="EG189" s="110" t="str">
        <f t="shared" si="265"/>
        <v/>
      </c>
      <c r="EH189" s="110" t="str">
        <f t="shared" si="266"/>
        <v/>
      </c>
      <c r="EI189" s="110" t="str">
        <f t="shared" si="266"/>
        <v/>
      </c>
      <c r="EJ189" s="110" t="str">
        <f t="shared" si="266"/>
        <v/>
      </c>
      <c r="EK189" s="110" t="str">
        <f t="shared" si="266"/>
        <v/>
      </c>
      <c r="EL189" s="110" t="str">
        <f t="shared" si="266"/>
        <v/>
      </c>
      <c r="EM189" s="110" t="str">
        <f t="shared" si="266"/>
        <v/>
      </c>
      <c r="EN189" s="110" t="str">
        <f t="shared" si="266"/>
        <v/>
      </c>
      <c r="EO189" s="110" t="str">
        <f t="shared" si="266"/>
        <v/>
      </c>
      <c r="EP189" s="110" t="str">
        <f t="shared" si="266"/>
        <v/>
      </c>
    </row>
    <row r="190" spans="2:146" x14ac:dyDescent="0.2">
      <c r="B190" s="26">
        <v>66</v>
      </c>
      <c r="C190" s="27" t="str">
        <f t="shared" si="257"/>
        <v/>
      </c>
      <c r="D190">
        <f t="shared" si="267"/>
        <v>0</v>
      </c>
      <c r="H190" t="str">
        <f t="shared" si="268"/>
        <v/>
      </c>
      <c r="I190" t="str">
        <f t="shared" si="269"/>
        <v/>
      </c>
      <c r="J190" t="str">
        <f t="shared" si="270"/>
        <v/>
      </c>
      <c r="P190">
        <v>66</v>
      </c>
      <c r="AA190" t="str">
        <f t="shared" si="271"/>
        <v/>
      </c>
      <c r="AC190" t="str">
        <f t="shared" si="272"/>
        <v/>
      </c>
      <c r="AF190" s="5" t="str">
        <f>IF(AM97="","",AM97)</f>
        <v/>
      </c>
      <c r="AG190" s="5"/>
      <c r="AH190" s="5" t="str">
        <f>IF(AO97="","",AO97)</f>
        <v/>
      </c>
      <c r="AJ190" t="str">
        <f t="shared" ref="AJ190:AJ253" si="280">IF(AF190="","",RANK(AF190,$AF$125:$AF$292,1))</f>
        <v/>
      </c>
      <c r="AK190">
        <f t="shared" ref="AK190:AK253" si="281">IF(AH190="",0,1)</f>
        <v>0</v>
      </c>
      <c r="AM190" t="str">
        <f t="shared" si="273"/>
        <v/>
      </c>
      <c r="AQ190" t="str">
        <f t="shared" si="238"/>
        <v/>
      </c>
      <c r="BM190" s="5">
        <v>66</v>
      </c>
      <c r="BN190" s="93" t="str">
        <f t="shared" si="274"/>
        <v/>
      </c>
      <c r="BO190" s="89"/>
      <c r="BP190" s="90"/>
      <c r="BQ190" s="5" t="str">
        <f t="shared" si="275"/>
        <v/>
      </c>
      <c r="BR190" s="76" t="str">
        <f>IF(BS190&lt;&gt;"",MAX($BR$125:BR189)+1,"" )</f>
        <v/>
      </c>
      <c r="BS190" t="str">
        <f t="shared" si="276"/>
        <v/>
      </c>
      <c r="BT190" t="str">
        <f t="shared" si="239"/>
        <v/>
      </c>
      <c r="BU190" t="str">
        <f t="shared" si="277"/>
        <v/>
      </c>
      <c r="BV190" t="str">
        <f t="shared" si="278"/>
        <v/>
      </c>
      <c r="BW190" s="1" t="str">
        <f t="shared" ref="BW190:BW253" si="282">IF(BQ190="","",BQ190)</f>
        <v/>
      </c>
      <c r="BX190" s="93" t="str">
        <f t="shared" ref="BX190:BX253" si="283">IF(BS190="","",VLOOKUP(BR190,$BS$125:$BU$265,2,0))</f>
        <v/>
      </c>
      <c r="CA190" t="str">
        <f t="shared" si="279"/>
        <v/>
      </c>
      <c r="CH190" t="str">
        <f t="shared" si="235"/>
        <v/>
      </c>
      <c r="CI190" t="str">
        <f t="shared" ref="CI190:CI195" si="284">IF(AA190="","",AA190)</f>
        <v/>
      </c>
      <c r="CK190" s="110"/>
      <c r="CL190" s="110"/>
      <c r="CM190" s="110"/>
      <c r="CN190" s="110"/>
      <c r="CO190" s="110"/>
      <c r="CP190" s="110"/>
      <c r="CQ190" s="110"/>
      <c r="CR190" s="110"/>
      <c r="CS190" s="110"/>
      <c r="CT190" s="110"/>
      <c r="CU190" s="110"/>
      <c r="CV190" s="110"/>
      <c r="CW190" s="110"/>
      <c r="CX190" s="110"/>
      <c r="CY190" s="110"/>
      <c r="CZ190" s="110"/>
      <c r="DA190" s="110"/>
      <c r="DB190" s="110"/>
      <c r="DC190" s="110"/>
      <c r="DD190" s="110"/>
      <c r="DE190" s="110"/>
      <c r="DF190" s="110"/>
      <c r="DG190" s="110"/>
      <c r="DH190" s="110"/>
      <c r="DI190" s="110"/>
      <c r="DJ190" s="110"/>
      <c r="DK190" s="110"/>
      <c r="DL190" s="110"/>
      <c r="DM190" s="110"/>
      <c r="DN190" s="110"/>
      <c r="DO190" s="110"/>
      <c r="DP190" s="110" t="str">
        <f t="shared" ref="DP190:DP253" si="285">IF(CI190="","",IF(RIGHT(CI190,3)=DP$124,1,0))</f>
        <v/>
      </c>
      <c r="DQ190" s="110" t="str">
        <f t="shared" si="264"/>
        <v/>
      </c>
      <c r="DR190" s="110" t="str">
        <f t="shared" si="264"/>
        <v/>
      </c>
      <c r="DS190" s="110" t="str">
        <f t="shared" si="264"/>
        <v/>
      </c>
      <c r="DT190" s="110" t="str">
        <f t="shared" si="264"/>
        <v/>
      </c>
      <c r="DU190" s="110" t="str">
        <f t="shared" si="264"/>
        <v/>
      </c>
      <c r="DV190" s="110" t="str">
        <f t="shared" si="264"/>
        <v/>
      </c>
      <c r="DW190" s="110" t="str">
        <f t="shared" si="265"/>
        <v/>
      </c>
      <c r="DX190" s="110" t="str">
        <f t="shared" si="265"/>
        <v/>
      </c>
      <c r="DY190" s="110" t="str">
        <f t="shared" si="265"/>
        <v/>
      </c>
      <c r="DZ190" s="110" t="str">
        <f t="shared" si="265"/>
        <v/>
      </c>
      <c r="EA190" s="110" t="str">
        <f t="shared" si="265"/>
        <v/>
      </c>
      <c r="EB190" s="110" t="str">
        <f t="shared" si="265"/>
        <v/>
      </c>
      <c r="EC190" s="110" t="str">
        <f t="shared" si="265"/>
        <v/>
      </c>
      <c r="ED190" s="110"/>
      <c r="EE190" s="110" t="str">
        <f t="shared" si="265"/>
        <v/>
      </c>
      <c r="EF190" s="110" t="str">
        <f t="shared" si="265"/>
        <v/>
      </c>
      <c r="EG190" s="110" t="str">
        <f t="shared" si="265"/>
        <v/>
      </c>
      <c r="EH190" s="110" t="str">
        <f t="shared" si="266"/>
        <v/>
      </c>
      <c r="EI190" s="110" t="str">
        <f t="shared" si="266"/>
        <v/>
      </c>
      <c r="EJ190" s="110" t="str">
        <f t="shared" si="266"/>
        <v/>
      </c>
      <c r="EK190" s="110" t="str">
        <f t="shared" si="266"/>
        <v/>
      </c>
      <c r="EL190" s="110" t="str">
        <f t="shared" si="266"/>
        <v/>
      </c>
      <c r="EM190" s="110" t="str">
        <f t="shared" si="266"/>
        <v/>
      </c>
      <c r="EN190" s="110" t="str">
        <f t="shared" si="266"/>
        <v/>
      </c>
      <c r="EO190" s="110" t="str">
        <f t="shared" si="266"/>
        <v/>
      </c>
      <c r="EP190" s="110" t="str">
        <f t="shared" si="266"/>
        <v/>
      </c>
    </row>
    <row r="191" spans="2:146" x14ac:dyDescent="0.2">
      <c r="B191" s="26">
        <v>67</v>
      </c>
      <c r="C191" s="27" t="str">
        <f t="shared" si="257"/>
        <v/>
      </c>
      <c r="D191">
        <f t="shared" si="267"/>
        <v>0</v>
      </c>
      <c r="H191" t="str">
        <f t="shared" si="268"/>
        <v/>
      </c>
      <c r="I191" t="str">
        <f t="shared" si="269"/>
        <v/>
      </c>
      <c r="J191" t="str">
        <f t="shared" si="270"/>
        <v/>
      </c>
      <c r="P191">
        <v>67</v>
      </c>
      <c r="AA191" t="str">
        <f t="shared" si="271"/>
        <v/>
      </c>
      <c r="AC191" t="str">
        <f t="shared" si="272"/>
        <v/>
      </c>
      <c r="AJ191" t="str">
        <f t="shared" si="280"/>
        <v/>
      </c>
      <c r="AK191">
        <f t="shared" si="281"/>
        <v>0</v>
      </c>
      <c r="AM191" t="str">
        <f t="shared" si="273"/>
        <v/>
      </c>
      <c r="AQ191" t="str">
        <f t="shared" si="238"/>
        <v/>
      </c>
      <c r="BM191" s="5">
        <v>67</v>
      </c>
      <c r="BN191" s="93" t="str">
        <f t="shared" si="274"/>
        <v/>
      </c>
      <c r="BO191" s="89"/>
      <c r="BP191" s="90"/>
      <c r="BQ191" s="5" t="str">
        <f t="shared" si="275"/>
        <v/>
      </c>
      <c r="BR191" s="76" t="str">
        <f>IF(BS191&lt;&gt;"",MAX($BR$125:BR190)+1,"" )</f>
        <v/>
      </c>
      <c r="BS191" t="str">
        <f t="shared" si="276"/>
        <v/>
      </c>
      <c r="BT191" t="str">
        <f t="shared" si="239"/>
        <v/>
      </c>
      <c r="BU191" t="str">
        <f t="shared" si="277"/>
        <v/>
      </c>
      <c r="BV191" t="str">
        <f t="shared" si="278"/>
        <v/>
      </c>
      <c r="BW191" s="1" t="str">
        <f t="shared" si="282"/>
        <v/>
      </c>
      <c r="BX191" s="93" t="str">
        <f t="shared" si="283"/>
        <v/>
      </c>
      <c r="CA191" t="str">
        <f t="shared" si="279"/>
        <v/>
      </c>
      <c r="CH191" t="str">
        <f t="shared" ref="CH191:CH254" si="286">IF(CI191="","",CH190+1)</f>
        <v/>
      </c>
      <c r="CI191" t="str">
        <f t="shared" si="284"/>
        <v/>
      </c>
      <c r="CK191" s="110"/>
      <c r="CL191" s="110"/>
      <c r="CM191" s="110"/>
      <c r="CN191" s="110"/>
      <c r="CO191" s="110"/>
      <c r="CP191" s="110"/>
      <c r="CQ191" s="110"/>
      <c r="CR191" s="110"/>
      <c r="CS191" s="110"/>
      <c r="CT191" s="110"/>
      <c r="CU191" s="110"/>
      <c r="CV191" s="110"/>
      <c r="CW191" s="110"/>
      <c r="CX191" s="110"/>
      <c r="CY191" s="110"/>
      <c r="CZ191" s="110"/>
      <c r="DA191" s="110"/>
      <c r="DB191" s="110"/>
      <c r="DC191" s="110"/>
      <c r="DD191" s="110"/>
      <c r="DE191" s="110"/>
      <c r="DF191" s="110"/>
      <c r="DG191" s="110"/>
      <c r="DH191" s="110"/>
      <c r="DI191" s="110"/>
      <c r="DJ191" s="110"/>
      <c r="DK191" s="110"/>
      <c r="DL191" s="110"/>
      <c r="DM191" s="110"/>
      <c r="DN191" s="110"/>
      <c r="DO191" s="110"/>
      <c r="DP191" s="110" t="str">
        <f t="shared" si="285"/>
        <v/>
      </c>
      <c r="DQ191" s="110" t="str">
        <f t="shared" si="264"/>
        <v/>
      </c>
      <c r="DR191" s="110" t="str">
        <f t="shared" si="264"/>
        <v/>
      </c>
      <c r="DS191" s="110" t="str">
        <f t="shared" si="264"/>
        <v/>
      </c>
      <c r="DT191" s="110" t="str">
        <f t="shared" si="264"/>
        <v/>
      </c>
      <c r="DU191" s="110" t="str">
        <f t="shared" si="264"/>
        <v/>
      </c>
      <c r="DV191" s="110" t="str">
        <f t="shared" si="264"/>
        <v/>
      </c>
      <c r="DW191" s="110" t="str">
        <f t="shared" si="265"/>
        <v/>
      </c>
      <c r="DX191" s="110" t="str">
        <f t="shared" si="265"/>
        <v/>
      </c>
      <c r="DY191" s="110" t="str">
        <f t="shared" si="265"/>
        <v/>
      </c>
      <c r="DZ191" s="110" t="str">
        <f t="shared" si="265"/>
        <v/>
      </c>
      <c r="EA191" s="110" t="str">
        <f t="shared" si="265"/>
        <v/>
      </c>
      <c r="EB191" s="110" t="str">
        <f t="shared" si="265"/>
        <v/>
      </c>
      <c r="EC191" s="110" t="str">
        <f t="shared" si="265"/>
        <v/>
      </c>
      <c r="ED191" s="110"/>
      <c r="EE191" s="110" t="str">
        <f t="shared" si="265"/>
        <v/>
      </c>
      <c r="EF191" s="110" t="str">
        <f t="shared" si="265"/>
        <v/>
      </c>
      <c r="EG191" s="110" t="str">
        <f t="shared" si="265"/>
        <v/>
      </c>
      <c r="EH191" s="110" t="str">
        <f t="shared" si="266"/>
        <v/>
      </c>
      <c r="EI191" s="110" t="str">
        <f t="shared" si="266"/>
        <v/>
      </c>
      <c r="EJ191" s="110" t="str">
        <f t="shared" si="266"/>
        <v/>
      </c>
      <c r="EK191" s="110" t="str">
        <f t="shared" si="266"/>
        <v/>
      </c>
      <c r="EL191" s="110" t="str">
        <f t="shared" si="266"/>
        <v/>
      </c>
      <c r="EM191" s="110" t="str">
        <f t="shared" si="266"/>
        <v/>
      </c>
      <c r="EN191" s="110" t="str">
        <f t="shared" si="266"/>
        <v/>
      </c>
      <c r="EO191" s="110" t="str">
        <f t="shared" si="266"/>
        <v/>
      </c>
      <c r="EP191" s="110" t="str">
        <f t="shared" si="266"/>
        <v/>
      </c>
    </row>
    <row r="192" spans="2:146" x14ac:dyDescent="0.2">
      <c r="B192" s="26">
        <v>68</v>
      </c>
      <c r="C192" s="27" t="str">
        <f t="shared" si="257"/>
        <v/>
      </c>
      <c r="D192">
        <f t="shared" si="267"/>
        <v>0</v>
      </c>
      <c r="H192" t="str">
        <f t="shared" si="268"/>
        <v/>
      </c>
      <c r="I192" t="str">
        <f t="shared" si="269"/>
        <v/>
      </c>
      <c r="J192" t="str">
        <f t="shared" si="270"/>
        <v/>
      </c>
      <c r="P192">
        <v>68</v>
      </c>
      <c r="AA192" t="str">
        <f t="shared" si="271"/>
        <v/>
      </c>
      <c r="AC192" t="str">
        <f t="shared" si="272"/>
        <v/>
      </c>
      <c r="AJ192" t="str">
        <f t="shared" si="280"/>
        <v/>
      </c>
      <c r="AK192">
        <f t="shared" si="281"/>
        <v>0</v>
      </c>
      <c r="AM192" t="str">
        <f t="shared" si="273"/>
        <v/>
      </c>
      <c r="AQ192" t="str">
        <f t="shared" si="238"/>
        <v/>
      </c>
      <c r="BM192" s="5">
        <v>68</v>
      </c>
      <c r="BN192" s="93" t="str">
        <f t="shared" si="274"/>
        <v/>
      </c>
      <c r="BO192" s="89"/>
      <c r="BP192" s="90"/>
      <c r="BQ192" s="5" t="str">
        <f t="shared" si="275"/>
        <v/>
      </c>
      <c r="BR192" s="76" t="str">
        <f>IF(BS192&lt;&gt;"",MAX($BR$125:BR191)+1,"" )</f>
        <v/>
      </c>
      <c r="BS192" t="str">
        <f t="shared" si="276"/>
        <v/>
      </c>
      <c r="BT192" t="str">
        <f t="shared" si="239"/>
        <v/>
      </c>
      <c r="BU192" t="str">
        <f t="shared" si="277"/>
        <v/>
      </c>
      <c r="BV192" t="str">
        <f t="shared" si="278"/>
        <v/>
      </c>
      <c r="BW192" s="1" t="str">
        <f t="shared" si="282"/>
        <v/>
      </c>
      <c r="BX192" s="93" t="str">
        <f t="shared" si="283"/>
        <v/>
      </c>
      <c r="CA192" t="str">
        <f t="shared" si="279"/>
        <v/>
      </c>
      <c r="CH192" t="str">
        <f t="shared" si="286"/>
        <v/>
      </c>
      <c r="CI192" t="str">
        <f t="shared" si="284"/>
        <v/>
      </c>
      <c r="CK192" s="110"/>
      <c r="CL192" s="110"/>
      <c r="CM192" s="110"/>
      <c r="CN192" s="110"/>
      <c r="CO192" s="110"/>
      <c r="CP192" s="110"/>
      <c r="CQ192" s="110"/>
      <c r="CR192" s="110"/>
      <c r="CS192" s="110"/>
      <c r="CT192" s="110"/>
      <c r="CU192" s="110"/>
      <c r="CV192" s="110"/>
      <c r="CW192" s="110"/>
      <c r="CX192" s="110"/>
      <c r="CY192" s="110"/>
      <c r="CZ192" s="110"/>
      <c r="DA192" s="110"/>
      <c r="DB192" s="110"/>
      <c r="DC192" s="110"/>
      <c r="DD192" s="110"/>
      <c r="DE192" s="110"/>
      <c r="DF192" s="110"/>
      <c r="DG192" s="110"/>
      <c r="DH192" s="110"/>
      <c r="DI192" s="110"/>
      <c r="DJ192" s="110"/>
      <c r="DK192" s="110"/>
      <c r="DL192" s="110"/>
      <c r="DM192" s="110"/>
      <c r="DN192" s="110"/>
      <c r="DO192" s="110"/>
      <c r="DP192" s="110" t="str">
        <f t="shared" si="285"/>
        <v/>
      </c>
      <c r="DQ192" s="110" t="str">
        <f t="shared" si="264"/>
        <v/>
      </c>
      <c r="DR192" s="110" t="str">
        <f t="shared" si="264"/>
        <v/>
      </c>
      <c r="DS192" s="110" t="str">
        <f t="shared" si="264"/>
        <v/>
      </c>
      <c r="DT192" s="110" t="str">
        <f t="shared" si="264"/>
        <v/>
      </c>
      <c r="DU192" s="110" t="str">
        <f t="shared" si="264"/>
        <v/>
      </c>
      <c r="DV192" s="110" t="str">
        <f t="shared" si="264"/>
        <v/>
      </c>
      <c r="DW192" s="110" t="str">
        <f t="shared" si="265"/>
        <v/>
      </c>
      <c r="DX192" s="110" t="str">
        <f t="shared" si="265"/>
        <v/>
      </c>
      <c r="DY192" s="110" t="str">
        <f t="shared" si="265"/>
        <v/>
      </c>
      <c r="DZ192" s="110" t="str">
        <f t="shared" si="265"/>
        <v/>
      </c>
      <c r="EA192" s="110" t="str">
        <f t="shared" si="265"/>
        <v/>
      </c>
      <c r="EB192" s="110" t="str">
        <f t="shared" si="265"/>
        <v/>
      </c>
      <c r="EC192" s="110" t="str">
        <f t="shared" si="265"/>
        <v/>
      </c>
      <c r="ED192" s="110"/>
      <c r="EE192" s="110" t="str">
        <f t="shared" si="265"/>
        <v/>
      </c>
      <c r="EF192" s="110" t="str">
        <f t="shared" si="265"/>
        <v/>
      </c>
      <c r="EG192" s="110" t="str">
        <f t="shared" si="265"/>
        <v/>
      </c>
      <c r="EH192" s="110" t="str">
        <f t="shared" si="266"/>
        <v/>
      </c>
      <c r="EI192" s="110" t="str">
        <f t="shared" si="266"/>
        <v/>
      </c>
      <c r="EJ192" s="110" t="str">
        <f t="shared" si="266"/>
        <v/>
      </c>
      <c r="EK192" s="110" t="str">
        <f t="shared" si="266"/>
        <v/>
      </c>
      <c r="EL192" s="110" t="str">
        <f t="shared" si="266"/>
        <v/>
      </c>
      <c r="EM192" s="110" t="str">
        <f t="shared" si="266"/>
        <v/>
      </c>
      <c r="EN192" s="110" t="str">
        <f t="shared" si="266"/>
        <v/>
      </c>
      <c r="EO192" s="110" t="str">
        <f t="shared" si="266"/>
        <v/>
      </c>
      <c r="EP192" s="110" t="str">
        <f t="shared" si="266"/>
        <v/>
      </c>
    </row>
    <row r="193" spans="2:146" x14ac:dyDescent="0.2">
      <c r="B193" s="26">
        <v>69</v>
      </c>
      <c r="C193" s="27" t="str">
        <f t="shared" si="257"/>
        <v/>
      </c>
      <c r="D193">
        <f t="shared" si="267"/>
        <v>0</v>
      </c>
      <c r="H193" t="str">
        <f t="shared" si="268"/>
        <v/>
      </c>
      <c r="I193" t="str">
        <f t="shared" si="269"/>
        <v/>
      </c>
      <c r="J193" t="str">
        <f t="shared" si="270"/>
        <v/>
      </c>
      <c r="P193">
        <v>69</v>
      </c>
      <c r="AA193" t="str">
        <f t="shared" si="271"/>
        <v/>
      </c>
      <c r="AC193" t="str">
        <f t="shared" si="272"/>
        <v/>
      </c>
      <c r="AJ193" t="str">
        <f t="shared" si="280"/>
        <v/>
      </c>
      <c r="AK193">
        <f t="shared" si="281"/>
        <v>0</v>
      </c>
      <c r="AM193" t="str">
        <f t="shared" si="273"/>
        <v/>
      </c>
      <c r="AQ193" t="str">
        <f t="shared" si="238"/>
        <v/>
      </c>
      <c r="BM193" s="5">
        <v>69</v>
      </c>
      <c r="BN193" s="93" t="str">
        <f t="shared" si="274"/>
        <v/>
      </c>
      <c r="BO193" s="89"/>
      <c r="BP193" s="90"/>
      <c r="BQ193" s="5" t="str">
        <f t="shared" si="275"/>
        <v/>
      </c>
      <c r="BR193" s="76" t="str">
        <f>IF(BS193&lt;&gt;"",MAX($BR$125:BR192)+1,"" )</f>
        <v/>
      </c>
      <c r="BS193" t="str">
        <f t="shared" si="276"/>
        <v/>
      </c>
      <c r="BT193" t="str">
        <f t="shared" si="239"/>
        <v/>
      </c>
      <c r="BU193" t="str">
        <f t="shared" si="277"/>
        <v/>
      </c>
      <c r="BV193" t="str">
        <f t="shared" si="278"/>
        <v/>
      </c>
      <c r="BW193" s="1" t="str">
        <f t="shared" si="282"/>
        <v/>
      </c>
      <c r="BX193" s="93" t="str">
        <f t="shared" si="283"/>
        <v/>
      </c>
      <c r="CA193" t="str">
        <f t="shared" si="279"/>
        <v/>
      </c>
      <c r="CH193" t="str">
        <f t="shared" si="286"/>
        <v/>
      </c>
      <c r="CI193" t="str">
        <f t="shared" si="284"/>
        <v/>
      </c>
      <c r="CK193" s="110"/>
      <c r="CL193" s="110"/>
      <c r="CM193" s="110"/>
      <c r="CN193" s="110"/>
      <c r="CO193" s="110"/>
      <c r="CP193" s="110"/>
      <c r="CQ193" s="110"/>
      <c r="CR193" s="110"/>
      <c r="CS193" s="110"/>
      <c r="CT193" s="110"/>
      <c r="CU193" s="110"/>
      <c r="CV193" s="110"/>
      <c r="CW193" s="110"/>
      <c r="CX193" s="110"/>
      <c r="CY193" s="110"/>
      <c r="CZ193" s="110"/>
      <c r="DA193" s="110"/>
      <c r="DB193" s="110"/>
      <c r="DC193" s="110"/>
      <c r="DD193" s="110"/>
      <c r="DE193" s="110"/>
      <c r="DF193" s="110"/>
      <c r="DG193" s="110"/>
      <c r="DH193" s="110"/>
      <c r="DI193" s="110"/>
      <c r="DJ193" s="110"/>
      <c r="DK193" s="110"/>
      <c r="DL193" s="110"/>
      <c r="DM193" s="110"/>
      <c r="DN193" s="110"/>
      <c r="DO193" s="110"/>
      <c r="DP193" s="110" t="str">
        <f t="shared" si="285"/>
        <v/>
      </c>
      <c r="DQ193" s="110" t="str">
        <f t="shared" si="264"/>
        <v/>
      </c>
      <c r="DR193" s="110" t="str">
        <f t="shared" si="264"/>
        <v/>
      </c>
      <c r="DS193" s="110" t="str">
        <f t="shared" si="264"/>
        <v/>
      </c>
      <c r="DT193" s="110" t="str">
        <f t="shared" si="264"/>
        <v/>
      </c>
      <c r="DU193" s="110" t="str">
        <f t="shared" si="264"/>
        <v/>
      </c>
      <c r="DV193" s="110" t="str">
        <f t="shared" si="264"/>
        <v/>
      </c>
      <c r="DW193" s="110" t="str">
        <f t="shared" si="265"/>
        <v/>
      </c>
      <c r="DX193" s="110" t="str">
        <f t="shared" si="265"/>
        <v/>
      </c>
      <c r="DY193" s="110" t="str">
        <f t="shared" si="265"/>
        <v/>
      </c>
      <c r="DZ193" s="110" t="str">
        <f t="shared" si="265"/>
        <v/>
      </c>
      <c r="EA193" s="110" t="str">
        <f t="shared" si="265"/>
        <v/>
      </c>
      <c r="EB193" s="110" t="str">
        <f t="shared" si="265"/>
        <v/>
      </c>
      <c r="EC193" s="110" t="str">
        <f t="shared" si="265"/>
        <v/>
      </c>
      <c r="ED193" s="110"/>
      <c r="EE193" s="110" t="str">
        <f t="shared" si="265"/>
        <v/>
      </c>
      <c r="EF193" s="110" t="str">
        <f t="shared" si="265"/>
        <v/>
      </c>
      <c r="EG193" s="110" t="str">
        <f t="shared" si="265"/>
        <v/>
      </c>
      <c r="EH193" s="110" t="str">
        <f t="shared" si="266"/>
        <v/>
      </c>
      <c r="EI193" s="110" t="str">
        <f t="shared" si="266"/>
        <v/>
      </c>
      <c r="EJ193" s="110" t="str">
        <f t="shared" si="266"/>
        <v/>
      </c>
      <c r="EK193" s="110" t="str">
        <f t="shared" si="266"/>
        <v/>
      </c>
      <c r="EL193" s="110" t="str">
        <f t="shared" si="266"/>
        <v/>
      </c>
      <c r="EM193" s="110" t="str">
        <f t="shared" si="266"/>
        <v/>
      </c>
      <c r="EN193" s="110" t="str">
        <f t="shared" si="266"/>
        <v/>
      </c>
      <c r="EO193" s="110" t="str">
        <f t="shared" si="266"/>
        <v/>
      </c>
      <c r="EP193" s="110" t="str">
        <f t="shared" si="266"/>
        <v/>
      </c>
    </row>
    <row r="194" spans="2:146" x14ac:dyDescent="0.2">
      <c r="B194" s="26">
        <v>70</v>
      </c>
      <c r="C194" s="27" t="str">
        <f t="shared" si="257"/>
        <v/>
      </c>
      <c r="D194">
        <f t="shared" si="267"/>
        <v>0</v>
      </c>
      <c r="H194" t="str">
        <f t="shared" si="268"/>
        <v/>
      </c>
      <c r="I194" t="str">
        <f t="shared" si="269"/>
        <v/>
      </c>
      <c r="J194" t="str">
        <f t="shared" si="270"/>
        <v/>
      </c>
      <c r="P194">
        <v>70</v>
      </c>
      <c r="AA194" t="str">
        <f t="shared" si="271"/>
        <v/>
      </c>
      <c r="AC194" t="str">
        <f t="shared" si="272"/>
        <v/>
      </c>
      <c r="AJ194" t="str">
        <f t="shared" si="280"/>
        <v/>
      </c>
      <c r="AK194">
        <f t="shared" si="281"/>
        <v>0</v>
      </c>
      <c r="AM194" t="str">
        <f t="shared" si="273"/>
        <v/>
      </c>
      <c r="AQ194" t="str">
        <f t="shared" si="238"/>
        <v/>
      </c>
      <c r="BM194" s="5">
        <v>70</v>
      </c>
      <c r="BN194" s="93" t="str">
        <f t="shared" si="274"/>
        <v/>
      </c>
      <c r="BO194" s="89"/>
      <c r="BP194" s="90"/>
      <c r="BQ194" s="5" t="str">
        <f t="shared" si="275"/>
        <v/>
      </c>
      <c r="BR194" s="76" t="str">
        <f>IF(BS194&lt;&gt;"",MAX($BR$125:BR193)+1,"" )</f>
        <v/>
      </c>
      <c r="BS194" t="str">
        <f t="shared" si="276"/>
        <v/>
      </c>
      <c r="BT194" t="str">
        <f t="shared" si="239"/>
        <v/>
      </c>
      <c r="BU194" t="str">
        <f t="shared" si="277"/>
        <v/>
      </c>
      <c r="BV194" t="str">
        <f t="shared" si="278"/>
        <v/>
      </c>
      <c r="BW194" s="1" t="str">
        <f t="shared" si="282"/>
        <v/>
      </c>
      <c r="BX194" s="93" t="str">
        <f t="shared" si="283"/>
        <v/>
      </c>
      <c r="CA194" t="str">
        <f t="shared" si="279"/>
        <v/>
      </c>
      <c r="CH194" t="str">
        <f t="shared" si="286"/>
        <v/>
      </c>
      <c r="CI194" t="str">
        <f t="shared" si="284"/>
        <v/>
      </c>
      <c r="CK194" s="110"/>
      <c r="CL194" s="110"/>
      <c r="CM194" s="110"/>
      <c r="CN194" s="110"/>
      <c r="CO194" s="110"/>
      <c r="CP194" s="110"/>
      <c r="CQ194" s="110"/>
      <c r="CR194" s="110"/>
      <c r="CS194" s="110"/>
      <c r="CT194" s="110"/>
      <c r="CU194" s="110"/>
      <c r="CV194" s="110"/>
      <c r="CW194" s="110"/>
      <c r="CX194" s="110"/>
      <c r="CY194" s="110"/>
      <c r="CZ194" s="110"/>
      <c r="DA194" s="110"/>
      <c r="DB194" s="110"/>
      <c r="DC194" s="110"/>
      <c r="DD194" s="110"/>
      <c r="DE194" s="110"/>
      <c r="DF194" s="110"/>
      <c r="DG194" s="110"/>
      <c r="DH194" s="110"/>
      <c r="DI194" s="110"/>
      <c r="DJ194" s="110"/>
      <c r="DK194" s="110"/>
      <c r="DL194" s="110"/>
      <c r="DM194" s="110"/>
      <c r="DN194" s="110"/>
      <c r="DO194" s="110"/>
      <c r="DP194" s="110" t="str">
        <f t="shared" si="285"/>
        <v/>
      </c>
      <c r="DQ194" s="110" t="str">
        <f t="shared" si="264"/>
        <v/>
      </c>
      <c r="DR194" s="110" t="str">
        <f t="shared" si="264"/>
        <v/>
      </c>
      <c r="DS194" s="110" t="str">
        <f t="shared" si="264"/>
        <v/>
      </c>
      <c r="DT194" s="110" t="str">
        <f t="shared" si="264"/>
        <v/>
      </c>
      <c r="DU194" s="110" t="str">
        <f t="shared" si="264"/>
        <v/>
      </c>
      <c r="DV194" s="110" t="str">
        <f t="shared" si="264"/>
        <v/>
      </c>
      <c r="DW194" s="110" t="str">
        <f t="shared" si="265"/>
        <v/>
      </c>
      <c r="DX194" s="110" t="str">
        <f t="shared" si="265"/>
        <v/>
      </c>
      <c r="DY194" s="110" t="str">
        <f t="shared" si="265"/>
        <v/>
      </c>
      <c r="DZ194" s="110" t="str">
        <f t="shared" si="265"/>
        <v/>
      </c>
      <c r="EA194" s="110" t="str">
        <f t="shared" si="265"/>
        <v/>
      </c>
      <c r="EB194" s="110" t="str">
        <f t="shared" si="265"/>
        <v/>
      </c>
      <c r="EC194" s="110" t="str">
        <f t="shared" si="265"/>
        <v/>
      </c>
      <c r="ED194" s="110"/>
      <c r="EE194" s="110" t="str">
        <f t="shared" si="265"/>
        <v/>
      </c>
      <c r="EF194" s="110" t="str">
        <f t="shared" si="265"/>
        <v/>
      </c>
      <c r="EG194" s="110" t="str">
        <f t="shared" si="265"/>
        <v/>
      </c>
      <c r="EH194" s="110" t="str">
        <f t="shared" si="266"/>
        <v/>
      </c>
      <c r="EI194" s="110" t="str">
        <f t="shared" si="266"/>
        <v/>
      </c>
      <c r="EJ194" s="110" t="str">
        <f t="shared" si="266"/>
        <v/>
      </c>
      <c r="EK194" s="110" t="str">
        <f t="shared" si="266"/>
        <v/>
      </c>
      <c r="EL194" s="110" t="str">
        <f t="shared" si="266"/>
        <v/>
      </c>
      <c r="EM194" s="110" t="str">
        <f t="shared" si="266"/>
        <v/>
      </c>
      <c r="EN194" s="110" t="str">
        <f t="shared" si="266"/>
        <v/>
      </c>
      <c r="EO194" s="110" t="str">
        <f t="shared" si="266"/>
        <v/>
      </c>
      <c r="EP194" s="110" t="str">
        <f t="shared" si="266"/>
        <v/>
      </c>
    </row>
    <row r="195" spans="2:146" x14ac:dyDescent="0.2">
      <c r="B195" s="26">
        <v>71</v>
      </c>
      <c r="C195" s="27" t="str">
        <f t="shared" si="257"/>
        <v/>
      </c>
      <c r="D195">
        <f t="shared" si="267"/>
        <v>0</v>
      </c>
      <c r="H195" t="str">
        <f t="shared" si="268"/>
        <v/>
      </c>
      <c r="I195" t="str">
        <f t="shared" si="269"/>
        <v/>
      </c>
      <c r="J195" t="str">
        <f t="shared" si="270"/>
        <v/>
      </c>
      <c r="P195">
        <v>71</v>
      </c>
      <c r="AA195" t="str">
        <f t="shared" si="271"/>
        <v/>
      </c>
      <c r="AC195" t="str">
        <f t="shared" si="272"/>
        <v/>
      </c>
      <c r="AJ195" t="str">
        <f t="shared" si="280"/>
        <v/>
      </c>
      <c r="AK195">
        <f t="shared" si="281"/>
        <v>0</v>
      </c>
      <c r="AM195" t="str">
        <f t="shared" si="273"/>
        <v/>
      </c>
      <c r="AQ195" t="str">
        <f t="shared" si="238"/>
        <v/>
      </c>
      <c r="BM195" s="5">
        <v>71</v>
      </c>
      <c r="BN195" s="93" t="str">
        <f t="shared" si="274"/>
        <v/>
      </c>
      <c r="BO195" s="89"/>
      <c r="BP195" s="90"/>
      <c r="BQ195" s="5" t="str">
        <f t="shared" si="275"/>
        <v/>
      </c>
      <c r="BR195" s="76" t="str">
        <f>IF(BS195&lt;&gt;"",MAX($BR$125:BR194)+1,"" )</f>
        <v/>
      </c>
      <c r="BS195" t="str">
        <f t="shared" si="276"/>
        <v/>
      </c>
      <c r="BT195" t="str">
        <f t="shared" si="239"/>
        <v/>
      </c>
      <c r="BU195" t="str">
        <f t="shared" si="277"/>
        <v/>
      </c>
      <c r="BV195" t="str">
        <f t="shared" si="278"/>
        <v/>
      </c>
      <c r="BW195" s="1" t="str">
        <f t="shared" si="282"/>
        <v/>
      </c>
      <c r="BX195" s="93" t="str">
        <f t="shared" si="283"/>
        <v/>
      </c>
      <c r="CA195" t="str">
        <f t="shared" si="279"/>
        <v/>
      </c>
      <c r="CH195" t="str">
        <f t="shared" si="286"/>
        <v/>
      </c>
      <c r="CI195" t="str">
        <f t="shared" si="284"/>
        <v/>
      </c>
      <c r="CK195" s="110"/>
      <c r="CL195" s="110"/>
      <c r="CM195" s="110"/>
      <c r="CN195" s="110"/>
      <c r="CO195" s="110"/>
      <c r="CP195" s="110"/>
      <c r="CQ195" s="110"/>
      <c r="CR195" s="110"/>
      <c r="CS195" s="110"/>
      <c r="CT195" s="110"/>
      <c r="CU195" s="110"/>
      <c r="CV195" s="110"/>
      <c r="CW195" s="110"/>
      <c r="CX195" s="110"/>
      <c r="CY195" s="110"/>
      <c r="CZ195" s="110"/>
      <c r="DA195" s="110"/>
      <c r="DB195" s="110"/>
      <c r="DC195" s="110"/>
      <c r="DD195" s="110"/>
      <c r="DE195" s="110"/>
      <c r="DF195" s="110"/>
      <c r="DG195" s="110"/>
      <c r="DH195" s="110"/>
      <c r="DI195" s="110"/>
      <c r="DJ195" s="110"/>
      <c r="DK195" s="110"/>
      <c r="DL195" s="110"/>
      <c r="DM195" s="110"/>
      <c r="DN195" s="110"/>
      <c r="DO195" s="110"/>
      <c r="DP195" s="110" t="str">
        <f t="shared" si="285"/>
        <v/>
      </c>
      <c r="DQ195" s="110" t="str">
        <f t="shared" si="264"/>
        <v/>
      </c>
      <c r="DR195" s="110" t="str">
        <f t="shared" si="264"/>
        <v/>
      </c>
      <c r="DS195" s="110" t="str">
        <f t="shared" si="264"/>
        <v/>
      </c>
      <c r="DT195" s="110" t="str">
        <f t="shared" si="264"/>
        <v/>
      </c>
      <c r="DU195" s="110" t="str">
        <f t="shared" si="264"/>
        <v/>
      </c>
      <c r="DV195" s="110" t="str">
        <f t="shared" si="264"/>
        <v/>
      </c>
      <c r="DW195" s="110" t="str">
        <f t="shared" ref="DW195:EG204" si="287">IF($CI195="","",IF(RIGHT($CI195,3)=DW$124,1,0))</f>
        <v/>
      </c>
      <c r="DX195" s="110" t="str">
        <f t="shared" si="287"/>
        <v/>
      </c>
      <c r="DY195" s="110" t="str">
        <f t="shared" si="287"/>
        <v/>
      </c>
      <c r="DZ195" s="110" t="str">
        <f t="shared" si="287"/>
        <v/>
      </c>
      <c r="EA195" s="110" t="str">
        <f t="shared" si="287"/>
        <v/>
      </c>
      <c r="EB195" s="110" t="str">
        <f t="shared" si="287"/>
        <v/>
      </c>
      <c r="EC195" s="110" t="str">
        <f t="shared" si="287"/>
        <v/>
      </c>
      <c r="ED195" s="110"/>
      <c r="EE195" s="110" t="str">
        <f t="shared" si="287"/>
        <v/>
      </c>
      <c r="EF195" s="110" t="str">
        <f t="shared" si="287"/>
        <v/>
      </c>
      <c r="EG195" s="110" t="str">
        <f t="shared" si="287"/>
        <v/>
      </c>
      <c r="EH195" s="110" t="str">
        <f t="shared" ref="EH195:EP204" si="288">IF($CI195="","",IF(RIGHT($CI195,3)=EH$124,1,0))</f>
        <v/>
      </c>
      <c r="EI195" s="110" t="str">
        <f t="shared" si="288"/>
        <v/>
      </c>
      <c r="EJ195" s="110" t="str">
        <f t="shared" si="288"/>
        <v/>
      </c>
      <c r="EK195" s="110" t="str">
        <f t="shared" si="288"/>
        <v/>
      </c>
      <c r="EL195" s="110" t="str">
        <f t="shared" si="288"/>
        <v/>
      </c>
      <c r="EM195" s="110" t="str">
        <f t="shared" si="288"/>
        <v/>
      </c>
      <c r="EN195" s="110" t="str">
        <f t="shared" si="288"/>
        <v/>
      </c>
      <c r="EO195" s="110" t="str">
        <f t="shared" si="288"/>
        <v/>
      </c>
      <c r="EP195" s="110" t="str">
        <f t="shared" si="288"/>
        <v/>
      </c>
    </row>
    <row r="196" spans="2:146" x14ac:dyDescent="0.2">
      <c r="B196" s="26">
        <v>72</v>
      </c>
      <c r="C196" s="27" t="str">
        <f t="shared" si="257"/>
        <v/>
      </c>
      <c r="D196">
        <f t="shared" si="267"/>
        <v>0</v>
      </c>
      <c r="H196" t="str">
        <f t="shared" si="268"/>
        <v/>
      </c>
      <c r="I196" t="str">
        <f t="shared" si="269"/>
        <v/>
      </c>
      <c r="J196" t="str">
        <f t="shared" si="270"/>
        <v/>
      </c>
      <c r="P196">
        <v>72</v>
      </c>
      <c r="AA196" t="str">
        <f t="shared" si="271"/>
        <v/>
      </c>
      <c r="AC196" t="str">
        <f t="shared" si="272"/>
        <v/>
      </c>
      <c r="AJ196" t="str">
        <f t="shared" si="280"/>
        <v/>
      </c>
      <c r="AK196">
        <f t="shared" si="281"/>
        <v>0</v>
      </c>
      <c r="AM196" t="str">
        <f t="shared" si="273"/>
        <v/>
      </c>
      <c r="AQ196" t="str">
        <f t="shared" si="238"/>
        <v/>
      </c>
      <c r="BM196" s="5">
        <v>72</v>
      </c>
      <c r="BN196" s="93" t="str">
        <f t="shared" si="274"/>
        <v/>
      </c>
      <c r="BO196" s="89"/>
      <c r="BP196" s="90"/>
      <c r="BQ196" s="5" t="str">
        <f t="shared" si="275"/>
        <v/>
      </c>
      <c r="BR196" s="76" t="str">
        <f>IF(BS196&lt;&gt;"",MAX($BR$125:BR195)+1,"" )</f>
        <v/>
      </c>
      <c r="BS196" t="str">
        <f t="shared" si="276"/>
        <v/>
      </c>
      <c r="BT196" t="str">
        <f t="shared" si="239"/>
        <v/>
      </c>
      <c r="BU196" t="str">
        <f t="shared" si="277"/>
        <v/>
      </c>
      <c r="BV196" t="str">
        <f t="shared" si="278"/>
        <v/>
      </c>
      <c r="BW196" s="1" t="str">
        <f t="shared" si="282"/>
        <v/>
      </c>
      <c r="BX196" s="93" t="str">
        <f t="shared" si="283"/>
        <v/>
      </c>
      <c r="CA196" t="str">
        <f t="shared" si="279"/>
        <v/>
      </c>
      <c r="CH196" t="str">
        <f t="shared" si="286"/>
        <v/>
      </c>
      <c r="CK196" s="110"/>
      <c r="CL196" s="110"/>
      <c r="CM196" s="110"/>
      <c r="CN196" s="110"/>
      <c r="CO196" s="110"/>
      <c r="CP196" s="110"/>
      <c r="CQ196" s="110"/>
      <c r="CR196" s="110"/>
      <c r="CS196" s="110"/>
      <c r="CT196" s="110"/>
      <c r="CU196" s="110"/>
      <c r="CV196" s="110"/>
      <c r="CW196" s="110"/>
      <c r="CX196" s="110"/>
      <c r="CY196" s="110"/>
      <c r="CZ196" s="110"/>
      <c r="DA196" s="110"/>
      <c r="DB196" s="110"/>
      <c r="DC196" s="110"/>
      <c r="DD196" s="110"/>
      <c r="DE196" s="110"/>
      <c r="DF196" s="110"/>
      <c r="DG196" s="110"/>
      <c r="DH196" s="110"/>
      <c r="DI196" s="110"/>
      <c r="DJ196" s="110"/>
      <c r="DK196" s="110"/>
      <c r="DL196" s="110"/>
      <c r="DM196" s="110"/>
      <c r="DN196" s="110"/>
      <c r="DO196" s="110"/>
      <c r="DP196" s="110" t="str">
        <f t="shared" si="285"/>
        <v/>
      </c>
      <c r="DQ196" s="110" t="str">
        <f t="shared" si="264"/>
        <v/>
      </c>
      <c r="DR196" s="110" t="str">
        <f t="shared" si="264"/>
        <v/>
      </c>
      <c r="DS196" s="110" t="str">
        <f t="shared" si="264"/>
        <v/>
      </c>
      <c r="DT196" s="110" t="str">
        <f t="shared" si="264"/>
        <v/>
      </c>
      <c r="DU196" s="110" t="str">
        <f t="shared" si="264"/>
        <v/>
      </c>
      <c r="DV196" s="110" t="str">
        <f t="shared" si="264"/>
        <v/>
      </c>
      <c r="DW196" s="110" t="str">
        <f t="shared" si="287"/>
        <v/>
      </c>
      <c r="DX196" s="110" t="str">
        <f t="shared" si="287"/>
        <v/>
      </c>
      <c r="DY196" s="110" t="str">
        <f t="shared" si="287"/>
        <v/>
      </c>
      <c r="DZ196" s="110" t="str">
        <f t="shared" si="287"/>
        <v/>
      </c>
      <c r="EA196" s="110" t="str">
        <f t="shared" si="287"/>
        <v/>
      </c>
      <c r="EB196" s="110" t="str">
        <f t="shared" si="287"/>
        <v/>
      </c>
      <c r="EC196" s="110" t="str">
        <f t="shared" si="287"/>
        <v/>
      </c>
      <c r="ED196" s="110"/>
      <c r="EE196" s="110" t="str">
        <f t="shared" si="287"/>
        <v/>
      </c>
      <c r="EF196" s="110" t="str">
        <f t="shared" si="287"/>
        <v/>
      </c>
      <c r="EG196" s="110" t="str">
        <f t="shared" si="287"/>
        <v/>
      </c>
      <c r="EH196" s="110" t="str">
        <f t="shared" si="288"/>
        <v/>
      </c>
      <c r="EI196" s="110" t="str">
        <f t="shared" si="288"/>
        <v/>
      </c>
      <c r="EJ196" s="110" t="str">
        <f t="shared" si="288"/>
        <v/>
      </c>
      <c r="EK196" s="110" t="str">
        <f t="shared" si="288"/>
        <v/>
      </c>
      <c r="EL196" s="110" t="str">
        <f t="shared" si="288"/>
        <v/>
      </c>
      <c r="EM196" s="110" t="str">
        <f t="shared" si="288"/>
        <v/>
      </c>
      <c r="EN196" s="110" t="str">
        <f t="shared" si="288"/>
        <v/>
      </c>
      <c r="EO196" s="110" t="str">
        <f t="shared" si="288"/>
        <v/>
      </c>
      <c r="EP196" s="110" t="str">
        <f t="shared" si="288"/>
        <v/>
      </c>
    </row>
    <row r="197" spans="2:146" x14ac:dyDescent="0.2">
      <c r="B197" s="26">
        <v>73</v>
      </c>
      <c r="C197" s="27" t="str">
        <f t="shared" ref="C197:C232" si="289">IF(O63="","",O63)</f>
        <v>Aporocactus - BEL</v>
      </c>
      <c r="D197">
        <f t="shared" si="267"/>
        <v>1</v>
      </c>
      <c r="H197">
        <f t="shared" si="268"/>
        <v>73</v>
      </c>
      <c r="I197">
        <f t="shared" si="269"/>
        <v>30</v>
      </c>
      <c r="J197" t="str">
        <f t="shared" si="270"/>
        <v>Aporocactus - BEL</v>
      </c>
      <c r="P197">
        <v>73</v>
      </c>
      <c r="AA197" t="str">
        <f t="shared" si="271"/>
        <v/>
      </c>
      <c r="AC197" t="str">
        <f t="shared" si="272"/>
        <v/>
      </c>
      <c r="AJ197" t="str">
        <f t="shared" si="280"/>
        <v/>
      </c>
      <c r="AK197">
        <f t="shared" si="281"/>
        <v>0</v>
      </c>
      <c r="AM197" t="str">
        <f t="shared" si="273"/>
        <v/>
      </c>
      <c r="AQ197" t="str">
        <f t="shared" si="238"/>
        <v/>
      </c>
      <c r="BM197" s="5">
        <v>73</v>
      </c>
      <c r="BN197" s="93" t="str">
        <f t="shared" si="274"/>
        <v/>
      </c>
      <c r="BO197" s="89"/>
      <c r="BP197" s="90"/>
      <c r="BQ197" s="5" t="str">
        <f t="shared" si="275"/>
        <v/>
      </c>
      <c r="BR197" s="76" t="str">
        <f>IF(BS197&lt;&gt;"",MAX($BR$125:BR196)+1,"" )</f>
        <v/>
      </c>
      <c r="BS197" t="str">
        <f t="shared" si="276"/>
        <v/>
      </c>
      <c r="BT197" t="str">
        <f t="shared" si="239"/>
        <v/>
      </c>
      <c r="BU197" t="str">
        <f t="shared" si="277"/>
        <v/>
      </c>
      <c r="BV197" t="str">
        <f t="shared" si="278"/>
        <v/>
      </c>
      <c r="BW197" s="1" t="str">
        <f t="shared" si="282"/>
        <v/>
      </c>
      <c r="BX197" s="93" t="str">
        <f t="shared" si="283"/>
        <v/>
      </c>
      <c r="CA197" t="str">
        <f t="shared" si="279"/>
        <v/>
      </c>
      <c r="CH197" t="str">
        <f t="shared" si="286"/>
        <v/>
      </c>
      <c r="CK197" s="110"/>
      <c r="CL197" s="110"/>
      <c r="CM197" s="110"/>
      <c r="CN197" s="110"/>
      <c r="CO197" s="110"/>
      <c r="CP197" s="110"/>
      <c r="CQ197" s="110"/>
      <c r="CR197" s="110"/>
      <c r="CS197" s="110"/>
      <c r="CT197" s="110"/>
      <c r="CU197" s="110"/>
      <c r="CV197" s="110"/>
      <c r="CW197" s="110"/>
      <c r="CX197" s="110"/>
      <c r="CY197" s="110"/>
      <c r="CZ197" s="110"/>
      <c r="DA197" s="110"/>
      <c r="DB197" s="110"/>
      <c r="DC197" s="110"/>
      <c r="DD197" s="110"/>
      <c r="DE197" s="110"/>
      <c r="DF197" s="110"/>
      <c r="DG197" s="110"/>
      <c r="DH197" s="110"/>
      <c r="DI197" s="110"/>
      <c r="DJ197" s="110"/>
      <c r="DK197" s="110"/>
      <c r="DL197" s="110"/>
      <c r="DM197" s="110"/>
      <c r="DN197" s="110"/>
      <c r="DO197" s="110"/>
      <c r="DP197" s="110" t="str">
        <f t="shared" si="285"/>
        <v/>
      </c>
      <c r="DQ197" s="110" t="str">
        <f t="shared" si="264"/>
        <v/>
      </c>
      <c r="DR197" s="110" t="str">
        <f t="shared" si="264"/>
        <v/>
      </c>
      <c r="DS197" s="110" t="str">
        <f t="shared" si="264"/>
        <v/>
      </c>
      <c r="DT197" s="110" t="str">
        <f t="shared" si="264"/>
        <v/>
      </c>
      <c r="DU197" s="110" t="str">
        <f t="shared" si="264"/>
        <v/>
      </c>
      <c r="DV197" s="110" t="str">
        <f t="shared" si="264"/>
        <v/>
      </c>
      <c r="DW197" s="110" t="str">
        <f t="shared" si="287"/>
        <v/>
      </c>
      <c r="DX197" s="110" t="str">
        <f t="shared" si="287"/>
        <v/>
      </c>
      <c r="DY197" s="110" t="str">
        <f t="shared" si="287"/>
        <v/>
      </c>
      <c r="DZ197" s="110" t="str">
        <f t="shared" si="287"/>
        <v/>
      </c>
      <c r="EA197" s="110" t="str">
        <f t="shared" si="287"/>
        <v/>
      </c>
      <c r="EB197" s="110" t="str">
        <f t="shared" si="287"/>
        <v/>
      </c>
      <c r="EC197" s="110" t="str">
        <f t="shared" si="287"/>
        <v/>
      </c>
      <c r="ED197" s="110"/>
      <c r="EE197" s="110" t="str">
        <f t="shared" si="287"/>
        <v/>
      </c>
      <c r="EF197" s="110" t="str">
        <f t="shared" si="287"/>
        <v/>
      </c>
      <c r="EG197" s="110" t="str">
        <f t="shared" si="287"/>
        <v/>
      </c>
      <c r="EH197" s="110" t="str">
        <f t="shared" si="288"/>
        <v/>
      </c>
      <c r="EI197" s="110" t="str">
        <f t="shared" si="288"/>
        <v/>
      </c>
      <c r="EJ197" s="110" t="str">
        <f t="shared" si="288"/>
        <v/>
      </c>
      <c r="EK197" s="110" t="str">
        <f t="shared" si="288"/>
        <v/>
      </c>
      <c r="EL197" s="110" t="str">
        <f t="shared" si="288"/>
        <v/>
      </c>
      <c r="EM197" s="110" t="str">
        <f t="shared" si="288"/>
        <v/>
      </c>
      <c r="EN197" s="110" t="str">
        <f t="shared" si="288"/>
        <v/>
      </c>
      <c r="EO197" s="110" t="str">
        <f t="shared" si="288"/>
        <v/>
      </c>
      <c r="EP197" s="110" t="str">
        <f t="shared" si="288"/>
        <v/>
      </c>
    </row>
    <row r="198" spans="2:146" x14ac:dyDescent="0.2">
      <c r="B198" s="26">
        <v>74</v>
      </c>
      <c r="C198" s="27" t="str">
        <f t="shared" si="289"/>
        <v>Globulaire - BEL</v>
      </c>
      <c r="D198">
        <f t="shared" si="267"/>
        <v>1</v>
      </c>
      <c r="H198">
        <f t="shared" si="268"/>
        <v>74</v>
      </c>
      <c r="I198">
        <f t="shared" si="269"/>
        <v>31</v>
      </c>
      <c r="J198" t="str">
        <f t="shared" si="270"/>
        <v>Globulaire - BEL</v>
      </c>
      <c r="P198">
        <v>74</v>
      </c>
      <c r="AA198" t="str">
        <f t="shared" si="271"/>
        <v/>
      </c>
      <c r="AC198" t="str">
        <f t="shared" si="272"/>
        <v/>
      </c>
      <c r="AJ198" t="str">
        <f t="shared" si="280"/>
        <v/>
      </c>
      <c r="AK198">
        <f t="shared" si="281"/>
        <v>0</v>
      </c>
      <c r="AM198" t="str">
        <f t="shared" si="273"/>
        <v/>
      </c>
      <c r="AQ198" t="str">
        <f t="shared" si="238"/>
        <v/>
      </c>
      <c r="BM198" s="5">
        <v>74</v>
      </c>
      <c r="BN198" s="93" t="str">
        <f t="shared" si="274"/>
        <v/>
      </c>
      <c r="BO198" s="89"/>
      <c r="BP198" s="90"/>
      <c r="BQ198" s="5" t="str">
        <f t="shared" si="275"/>
        <v/>
      </c>
      <c r="BR198" s="76" t="str">
        <f>IF(BS198&lt;&gt;"",MAX($BR$125:BR197)+1,"" )</f>
        <v/>
      </c>
      <c r="BS198" t="str">
        <f t="shared" si="276"/>
        <v/>
      </c>
      <c r="BT198" t="str">
        <f t="shared" si="239"/>
        <v/>
      </c>
      <c r="BU198" t="str">
        <f t="shared" si="277"/>
        <v/>
      </c>
      <c r="BV198" t="str">
        <f t="shared" si="278"/>
        <v/>
      </c>
      <c r="BW198" s="1" t="str">
        <f t="shared" si="282"/>
        <v/>
      </c>
      <c r="BX198" s="93" t="str">
        <f t="shared" si="283"/>
        <v/>
      </c>
      <c r="CA198" t="str">
        <f t="shared" si="279"/>
        <v/>
      </c>
      <c r="CH198" t="str">
        <f t="shared" si="286"/>
        <v/>
      </c>
      <c r="CK198" s="110"/>
      <c r="CL198" s="110"/>
      <c r="CM198" s="110"/>
      <c r="CN198" s="110"/>
      <c r="CO198" s="110"/>
      <c r="CP198" s="110"/>
      <c r="CQ198" s="110"/>
      <c r="CR198" s="110"/>
      <c r="CS198" s="110"/>
      <c r="CT198" s="110"/>
      <c r="CU198" s="110"/>
      <c r="CV198" s="110"/>
      <c r="CW198" s="110"/>
      <c r="CX198" s="110"/>
      <c r="CY198" s="110"/>
      <c r="CZ198" s="110"/>
      <c r="DA198" s="110"/>
      <c r="DB198" s="110"/>
      <c r="DC198" s="110"/>
      <c r="DD198" s="110"/>
      <c r="DE198" s="110"/>
      <c r="DF198" s="110"/>
      <c r="DG198" s="110"/>
      <c r="DH198" s="110"/>
      <c r="DI198" s="110"/>
      <c r="DJ198" s="110"/>
      <c r="DK198" s="110"/>
      <c r="DL198" s="110"/>
      <c r="DM198" s="110"/>
      <c r="DN198" s="110"/>
      <c r="DO198" s="110"/>
      <c r="DP198" s="110" t="str">
        <f t="shared" si="285"/>
        <v/>
      </c>
      <c r="DQ198" s="110" t="str">
        <f t="shared" si="264"/>
        <v/>
      </c>
      <c r="DR198" s="110" t="str">
        <f t="shared" si="264"/>
        <v/>
      </c>
      <c r="DS198" s="110" t="str">
        <f t="shared" si="264"/>
        <v/>
      </c>
      <c r="DT198" s="110" t="str">
        <f t="shared" si="264"/>
        <v/>
      </c>
      <c r="DU198" s="110" t="str">
        <f t="shared" si="264"/>
        <v/>
      </c>
      <c r="DV198" s="110" t="str">
        <f t="shared" si="264"/>
        <v/>
      </c>
      <c r="DW198" s="110" t="str">
        <f t="shared" si="287"/>
        <v/>
      </c>
      <c r="DX198" s="110" t="str">
        <f t="shared" si="287"/>
        <v/>
      </c>
      <c r="DY198" s="110" t="str">
        <f t="shared" si="287"/>
        <v/>
      </c>
      <c r="DZ198" s="110" t="str">
        <f t="shared" si="287"/>
        <v/>
      </c>
      <c r="EA198" s="110" t="str">
        <f t="shared" si="287"/>
        <v/>
      </c>
      <c r="EB198" s="110" t="str">
        <f t="shared" si="287"/>
        <v/>
      </c>
      <c r="EC198" s="110" t="str">
        <f t="shared" si="287"/>
        <v/>
      </c>
      <c r="ED198" s="110"/>
      <c r="EE198" s="110" t="str">
        <f t="shared" si="287"/>
        <v/>
      </c>
      <c r="EF198" s="110" t="str">
        <f t="shared" si="287"/>
        <v/>
      </c>
      <c r="EG198" s="110" t="str">
        <f t="shared" si="287"/>
        <v/>
      </c>
      <c r="EH198" s="110" t="str">
        <f t="shared" si="288"/>
        <v/>
      </c>
      <c r="EI198" s="110" t="str">
        <f t="shared" si="288"/>
        <v/>
      </c>
      <c r="EJ198" s="110" t="str">
        <f t="shared" si="288"/>
        <v/>
      </c>
      <c r="EK198" s="110" t="str">
        <f t="shared" si="288"/>
        <v/>
      </c>
      <c r="EL198" s="110" t="str">
        <f t="shared" si="288"/>
        <v/>
      </c>
      <c r="EM198" s="110" t="str">
        <f t="shared" si="288"/>
        <v/>
      </c>
      <c r="EN198" s="110" t="str">
        <f t="shared" si="288"/>
        <v/>
      </c>
      <c r="EO198" s="110" t="str">
        <f t="shared" si="288"/>
        <v/>
      </c>
      <c r="EP198" s="110" t="str">
        <f t="shared" si="288"/>
        <v/>
      </c>
    </row>
    <row r="199" spans="2:146" x14ac:dyDescent="0.2">
      <c r="B199" s="26">
        <v>75</v>
      </c>
      <c r="C199" s="27" t="str">
        <f t="shared" si="289"/>
        <v>Acerola - CAU</v>
      </c>
      <c r="D199">
        <f t="shared" si="267"/>
        <v>1</v>
      </c>
      <c r="H199">
        <f t="shared" si="268"/>
        <v>75</v>
      </c>
      <c r="I199">
        <f t="shared" si="269"/>
        <v>32</v>
      </c>
      <c r="J199" t="str">
        <f t="shared" si="270"/>
        <v>Acerola - CAU</v>
      </c>
      <c r="P199">
        <v>75</v>
      </c>
      <c r="AA199" t="str">
        <f t="shared" si="271"/>
        <v/>
      </c>
      <c r="AC199" t="str">
        <f t="shared" si="272"/>
        <v/>
      </c>
      <c r="AJ199" t="str">
        <f t="shared" si="280"/>
        <v/>
      </c>
      <c r="AK199">
        <f t="shared" si="281"/>
        <v>0</v>
      </c>
      <c r="AM199" t="str">
        <f t="shared" si="273"/>
        <v/>
      </c>
      <c r="AQ199" t="str">
        <f t="shared" si="238"/>
        <v/>
      </c>
      <c r="BM199" s="5">
        <v>75</v>
      </c>
      <c r="BN199" s="93" t="str">
        <f t="shared" si="274"/>
        <v/>
      </c>
      <c r="BO199" s="89"/>
      <c r="BP199" s="90"/>
      <c r="BQ199" s="5" t="str">
        <f t="shared" si="275"/>
        <v/>
      </c>
      <c r="BR199" s="76" t="str">
        <f>IF(BS199&lt;&gt;"",MAX($BR$125:BR198)+1,"" )</f>
        <v/>
      </c>
      <c r="BS199" t="str">
        <f t="shared" si="276"/>
        <v/>
      </c>
      <c r="BT199" t="str">
        <f t="shared" si="239"/>
        <v/>
      </c>
      <c r="BU199" t="str">
        <f t="shared" si="277"/>
        <v/>
      </c>
      <c r="BV199" t="str">
        <f t="shared" si="278"/>
        <v/>
      </c>
      <c r="BW199" s="1" t="str">
        <f t="shared" si="282"/>
        <v/>
      </c>
      <c r="BX199" s="93" t="str">
        <f t="shared" si="283"/>
        <v/>
      </c>
      <c r="CA199" t="str">
        <f t="shared" si="279"/>
        <v/>
      </c>
      <c r="CH199" t="str">
        <f t="shared" si="286"/>
        <v/>
      </c>
      <c r="CK199" s="110"/>
      <c r="CL199" s="110"/>
      <c r="CM199" s="110"/>
      <c r="CN199" s="110"/>
      <c r="CO199" s="110"/>
      <c r="CP199" s="110"/>
      <c r="CQ199" s="110"/>
      <c r="CR199" s="110"/>
      <c r="CS199" s="110"/>
      <c r="CT199" s="110"/>
      <c r="CU199" s="110"/>
      <c r="CV199" s="110"/>
      <c r="CW199" s="110"/>
      <c r="CX199" s="110"/>
      <c r="CY199" s="110"/>
      <c r="CZ199" s="110"/>
      <c r="DA199" s="110"/>
      <c r="DB199" s="110"/>
      <c r="DC199" s="110"/>
      <c r="DD199" s="110"/>
      <c r="DE199" s="110"/>
      <c r="DF199" s="110"/>
      <c r="DG199" s="110"/>
      <c r="DH199" s="110"/>
      <c r="DI199" s="110"/>
      <c r="DJ199" s="110"/>
      <c r="DK199" s="110"/>
      <c r="DL199" s="110"/>
      <c r="DM199" s="110"/>
      <c r="DN199" s="110"/>
      <c r="DO199" s="110"/>
      <c r="DP199" s="110" t="str">
        <f t="shared" si="285"/>
        <v/>
      </c>
      <c r="DQ199" s="110" t="str">
        <f t="shared" si="264"/>
        <v/>
      </c>
      <c r="DR199" s="110" t="str">
        <f t="shared" si="264"/>
        <v/>
      </c>
      <c r="DS199" s="110" t="str">
        <f t="shared" si="264"/>
        <v/>
      </c>
      <c r="DT199" s="110" t="str">
        <f t="shared" si="264"/>
        <v/>
      </c>
      <c r="DU199" s="110" t="str">
        <f t="shared" si="264"/>
        <v/>
      </c>
      <c r="DV199" s="110" t="str">
        <f t="shared" si="264"/>
        <v/>
      </c>
      <c r="DW199" s="110" t="str">
        <f t="shared" si="287"/>
        <v/>
      </c>
      <c r="DX199" s="110" t="str">
        <f t="shared" si="287"/>
        <v/>
      </c>
      <c r="DY199" s="110" t="str">
        <f t="shared" si="287"/>
        <v/>
      </c>
      <c r="DZ199" s="110" t="str">
        <f t="shared" si="287"/>
        <v/>
      </c>
      <c r="EA199" s="110" t="str">
        <f t="shared" si="287"/>
        <v/>
      </c>
      <c r="EB199" s="110" t="str">
        <f t="shared" si="287"/>
        <v/>
      </c>
      <c r="EC199" s="110" t="str">
        <f t="shared" si="287"/>
        <v/>
      </c>
      <c r="ED199" s="110"/>
      <c r="EE199" s="110" t="str">
        <f t="shared" si="287"/>
        <v/>
      </c>
      <c r="EF199" s="110" t="str">
        <f t="shared" si="287"/>
        <v/>
      </c>
      <c r="EG199" s="110" t="str">
        <f t="shared" si="287"/>
        <v/>
      </c>
      <c r="EH199" s="110" t="str">
        <f t="shared" si="288"/>
        <v/>
      </c>
      <c r="EI199" s="110" t="str">
        <f t="shared" si="288"/>
        <v/>
      </c>
      <c r="EJ199" s="110" t="str">
        <f t="shared" si="288"/>
        <v/>
      </c>
      <c r="EK199" s="110" t="str">
        <f t="shared" si="288"/>
        <v/>
      </c>
      <c r="EL199" s="110" t="str">
        <f t="shared" si="288"/>
        <v/>
      </c>
      <c r="EM199" s="110" t="str">
        <f t="shared" si="288"/>
        <v/>
      </c>
      <c r="EN199" s="110" t="str">
        <f t="shared" si="288"/>
        <v/>
      </c>
      <c r="EO199" s="110" t="str">
        <f t="shared" si="288"/>
        <v/>
      </c>
      <c r="EP199" s="110" t="str">
        <f t="shared" si="288"/>
        <v/>
      </c>
    </row>
    <row r="200" spans="2:146" x14ac:dyDescent="0.2">
      <c r="B200" s="26">
        <v>76</v>
      </c>
      <c r="C200" s="27" t="str">
        <f t="shared" si="289"/>
        <v>Cactus - CAU</v>
      </c>
      <c r="D200">
        <f t="shared" si="267"/>
        <v>1</v>
      </c>
      <c r="H200">
        <f t="shared" si="268"/>
        <v>76</v>
      </c>
      <c r="I200">
        <f t="shared" si="269"/>
        <v>33</v>
      </c>
      <c r="J200" t="str">
        <f t="shared" si="270"/>
        <v>Cactus - CAU</v>
      </c>
      <c r="P200">
        <v>76</v>
      </c>
      <c r="AA200" t="str">
        <f t="shared" si="271"/>
        <v/>
      </c>
      <c r="AC200" t="str">
        <f t="shared" si="272"/>
        <v/>
      </c>
      <c r="AJ200" t="str">
        <f t="shared" si="280"/>
        <v/>
      </c>
      <c r="AK200">
        <f t="shared" si="281"/>
        <v>0</v>
      </c>
      <c r="AM200" t="str">
        <f t="shared" si="273"/>
        <v/>
      </c>
      <c r="AQ200" t="str">
        <f t="shared" si="238"/>
        <v/>
      </c>
      <c r="BM200" s="5">
        <v>76</v>
      </c>
      <c r="BN200" s="93" t="str">
        <f t="shared" si="274"/>
        <v/>
      </c>
      <c r="BO200" s="89"/>
      <c r="BP200" s="90"/>
      <c r="BQ200" s="5" t="str">
        <f t="shared" si="275"/>
        <v/>
      </c>
      <c r="BR200" s="76" t="str">
        <f>IF(BS200&lt;&gt;"",MAX($BR$125:BR199)+1,"" )</f>
        <v/>
      </c>
      <c r="BS200" t="str">
        <f t="shared" si="276"/>
        <v/>
      </c>
      <c r="BT200" t="str">
        <f t="shared" si="239"/>
        <v/>
      </c>
      <c r="BU200" t="str">
        <f t="shared" si="277"/>
        <v/>
      </c>
      <c r="BV200" t="str">
        <f t="shared" si="278"/>
        <v/>
      </c>
      <c r="BW200" s="1" t="str">
        <f t="shared" si="282"/>
        <v/>
      </c>
      <c r="BX200" s="93" t="str">
        <f t="shared" si="283"/>
        <v/>
      </c>
      <c r="CA200" t="str">
        <f t="shared" si="279"/>
        <v/>
      </c>
      <c r="CH200" t="str">
        <f t="shared" si="286"/>
        <v/>
      </c>
      <c r="CK200" s="110"/>
      <c r="CL200" s="110"/>
      <c r="CM200" s="110"/>
      <c r="CN200" s="110"/>
      <c r="CO200" s="110"/>
      <c r="CP200" s="110"/>
      <c r="CQ200" s="110"/>
      <c r="CR200" s="110"/>
      <c r="CS200" s="110"/>
      <c r="CT200" s="110"/>
      <c r="CU200" s="110"/>
      <c r="CV200" s="110"/>
      <c r="CW200" s="110"/>
      <c r="CX200" s="110"/>
      <c r="CY200" s="110"/>
      <c r="CZ200" s="110"/>
      <c r="DA200" s="110"/>
      <c r="DB200" s="110"/>
      <c r="DC200" s="110"/>
      <c r="DD200" s="110"/>
      <c r="DE200" s="110"/>
      <c r="DF200" s="110"/>
      <c r="DG200" s="110"/>
      <c r="DH200" s="110"/>
      <c r="DI200" s="110"/>
      <c r="DJ200" s="110"/>
      <c r="DK200" s="110"/>
      <c r="DL200" s="110"/>
      <c r="DM200" s="110"/>
      <c r="DN200" s="110"/>
      <c r="DO200" s="110"/>
      <c r="DP200" s="110" t="str">
        <f t="shared" si="285"/>
        <v/>
      </c>
      <c r="DQ200" s="110" t="str">
        <f t="shared" si="264"/>
        <v/>
      </c>
      <c r="DR200" s="110" t="str">
        <f t="shared" si="264"/>
        <v/>
      </c>
      <c r="DS200" s="110" t="str">
        <f t="shared" si="264"/>
        <v/>
      </c>
      <c r="DT200" s="110" t="str">
        <f t="shared" si="264"/>
        <v/>
      </c>
      <c r="DU200" s="110" t="str">
        <f t="shared" si="264"/>
        <v/>
      </c>
      <c r="DV200" s="110" t="str">
        <f t="shared" si="264"/>
        <v/>
      </c>
      <c r="DW200" s="110" t="str">
        <f t="shared" si="287"/>
        <v/>
      </c>
      <c r="DX200" s="110" t="str">
        <f t="shared" si="287"/>
        <v/>
      </c>
      <c r="DY200" s="110" t="str">
        <f t="shared" si="287"/>
        <v/>
      </c>
      <c r="DZ200" s="110" t="str">
        <f t="shared" si="287"/>
        <v/>
      </c>
      <c r="EA200" s="110" t="str">
        <f t="shared" si="287"/>
        <v/>
      </c>
      <c r="EB200" s="110" t="str">
        <f t="shared" si="287"/>
        <v/>
      </c>
      <c r="EC200" s="110" t="str">
        <f t="shared" si="287"/>
        <v/>
      </c>
      <c r="ED200" s="110"/>
      <c r="EE200" s="110" t="str">
        <f t="shared" si="287"/>
        <v/>
      </c>
      <c r="EF200" s="110" t="str">
        <f t="shared" si="287"/>
        <v/>
      </c>
      <c r="EG200" s="110" t="str">
        <f t="shared" si="287"/>
        <v/>
      </c>
      <c r="EH200" s="110" t="str">
        <f t="shared" si="288"/>
        <v/>
      </c>
      <c r="EI200" s="110" t="str">
        <f t="shared" si="288"/>
        <v/>
      </c>
      <c r="EJ200" s="110" t="str">
        <f t="shared" si="288"/>
        <v/>
      </c>
      <c r="EK200" s="110" t="str">
        <f t="shared" si="288"/>
        <v/>
      </c>
      <c r="EL200" s="110" t="str">
        <f t="shared" si="288"/>
        <v/>
      </c>
      <c r="EM200" s="110" t="str">
        <f t="shared" si="288"/>
        <v/>
      </c>
      <c r="EN200" s="110" t="str">
        <f t="shared" si="288"/>
        <v/>
      </c>
      <c r="EO200" s="110" t="str">
        <f t="shared" si="288"/>
        <v/>
      </c>
      <c r="EP200" s="110" t="str">
        <f t="shared" si="288"/>
        <v/>
      </c>
    </row>
    <row r="201" spans="2:146" x14ac:dyDescent="0.2">
      <c r="B201" s="26">
        <v>77</v>
      </c>
      <c r="C201" s="27" t="str">
        <f t="shared" si="289"/>
        <v>Aulne - FER</v>
      </c>
      <c r="D201">
        <f t="shared" si="267"/>
        <v>1</v>
      </c>
      <c r="H201">
        <f t="shared" si="268"/>
        <v>77</v>
      </c>
      <c r="I201">
        <f t="shared" si="269"/>
        <v>34</v>
      </c>
      <c r="J201" t="str">
        <f t="shared" si="270"/>
        <v>Aulne - FER</v>
      </c>
      <c r="P201">
        <v>77</v>
      </c>
      <c r="AA201" t="str">
        <f t="shared" si="271"/>
        <v/>
      </c>
      <c r="AC201" t="str">
        <f t="shared" si="272"/>
        <v/>
      </c>
      <c r="AJ201" t="str">
        <f t="shared" si="280"/>
        <v/>
      </c>
      <c r="AK201">
        <f t="shared" si="281"/>
        <v>0</v>
      </c>
      <c r="AM201" t="str">
        <f t="shared" si="273"/>
        <v/>
      </c>
      <c r="AQ201" t="str">
        <f t="shared" ref="AQ201:AQ264" si="290">IF(AF201="","",AF201)</f>
        <v/>
      </c>
      <c r="BM201" s="5">
        <v>77</v>
      </c>
      <c r="BN201" s="93" t="str">
        <f t="shared" si="274"/>
        <v/>
      </c>
      <c r="BO201" s="89"/>
      <c r="BP201" s="90"/>
      <c r="BQ201" s="5" t="str">
        <f t="shared" si="275"/>
        <v/>
      </c>
      <c r="BR201" s="76" t="str">
        <f>IF(BS201&lt;&gt;"",MAX($BR$125:BR200)+1,"" )</f>
        <v/>
      </c>
      <c r="BS201" t="str">
        <f t="shared" si="276"/>
        <v/>
      </c>
      <c r="BT201" t="str">
        <f t="shared" ref="BT201:BT264" si="291">AM201</f>
        <v/>
      </c>
      <c r="BU201" t="str">
        <f t="shared" si="277"/>
        <v/>
      </c>
      <c r="BV201" t="str">
        <f t="shared" si="278"/>
        <v/>
      </c>
      <c r="BW201" s="1" t="str">
        <f t="shared" si="282"/>
        <v/>
      </c>
      <c r="BX201" s="93" t="str">
        <f t="shared" si="283"/>
        <v/>
      </c>
      <c r="CA201" t="str">
        <f t="shared" si="279"/>
        <v/>
      </c>
      <c r="CH201" t="str">
        <f t="shared" si="286"/>
        <v/>
      </c>
      <c r="CK201" s="110"/>
      <c r="CL201" s="110"/>
      <c r="CM201" s="110"/>
      <c r="CN201" s="110"/>
      <c r="CO201" s="110"/>
      <c r="CP201" s="110"/>
      <c r="CQ201" s="110"/>
      <c r="CR201" s="110"/>
      <c r="CS201" s="110"/>
      <c r="CT201" s="110"/>
      <c r="CU201" s="110"/>
      <c r="CV201" s="110"/>
      <c r="CW201" s="110"/>
      <c r="CX201" s="110"/>
      <c r="CY201" s="110"/>
      <c r="CZ201" s="110"/>
      <c r="DA201" s="110"/>
      <c r="DB201" s="110"/>
      <c r="DC201" s="110"/>
      <c r="DD201" s="110"/>
      <c r="DE201" s="110"/>
      <c r="DF201" s="110"/>
      <c r="DG201" s="110"/>
      <c r="DH201" s="110"/>
      <c r="DI201" s="110"/>
      <c r="DJ201" s="110"/>
      <c r="DK201" s="110"/>
      <c r="DL201" s="110"/>
      <c r="DM201" s="110"/>
      <c r="DN201" s="110"/>
      <c r="DO201" s="110"/>
      <c r="DP201" s="110" t="str">
        <f t="shared" si="285"/>
        <v/>
      </c>
      <c r="DQ201" s="110" t="str">
        <f t="shared" ref="DQ201:DV216" si="292">IF($CI201="","",IF(RIGHT($CI201,3)=DQ$124,1,0))</f>
        <v/>
      </c>
      <c r="DR201" s="110" t="str">
        <f t="shared" si="292"/>
        <v/>
      </c>
      <c r="DS201" s="110" t="str">
        <f t="shared" si="292"/>
        <v/>
      </c>
      <c r="DT201" s="110" t="str">
        <f t="shared" si="292"/>
        <v/>
      </c>
      <c r="DU201" s="110" t="str">
        <f t="shared" si="292"/>
        <v/>
      </c>
      <c r="DV201" s="110" t="str">
        <f t="shared" si="292"/>
        <v/>
      </c>
      <c r="DW201" s="110" t="str">
        <f t="shared" si="287"/>
        <v/>
      </c>
      <c r="DX201" s="110" t="str">
        <f t="shared" si="287"/>
        <v/>
      </c>
      <c r="DY201" s="110" t="str">
        <f t="shared" si="287"/>
        <v/>
      </c>
      <c r="DZ201" s="110" t="str">
        <f t="shared" si="287"/>
        <v/>
      </c>
      <c r="EA201" s="110" t="str">
        <f t="shared" si="287"/>
        <v/>
      </c>
      <c r="EB201" s="110" t="str">
        <f t="shared" si="287"/>
        <v/>
      </c>
      <c r="EC201" s="110" t="str">
        <f t="shared" si="287"/>
        <v/>
      </c>
      <c r="ED201" s="110"/>
      <c r="EE201" s="110" t="str">
        <f t="shared" si="287"/>
        <v/>
      </c>
      <c r="EF201" s="110" t="str">
        <f t="shared" si="287"/>
        <v/>
      </c>
      <c r="EG201" s="110" t="str">
        <f t="shared" si="287"/>
        <v/>
      </c>
      <c r="EH201" s="110" t="str">
        <f t="shared" si="288"/>
        <v/>
      </c>
      <c r="EI201" s="110" t="str">
        <f t="shared" si="288"/>
        <v/>
      </c>
      <c r="EJ201" s="110" t="str">
        <f t="shared" si="288"/>
        <v/>
      </c>
      <c r="EK201" s="110" t="str">
        <f t="shared" si="288"/>
        <v/>
      </c>
      <c r="EL201" s="110" t="str">
        <f t="shared" si="288"/>
        <v/>
      </c>
      <c r="EM201" s="110" t="str">
        <f t="shared" si="288"/>
        <v/>
      </c>
      <c r="EN201" s="110" t="str">
        <f t="shared" si="288"/>
        <v/>
      </c>
      <c r="EO201" s="110" t="str">
        <f t="shared" si="288"/>
        <v/>
      </c>
      <c r="EP201" s="110" t="str">
        <f t="shared" si="288"/>
        <v/>
      </c>
    </row>
    <row r="202" spans="2:146" x14ac:dyDescent="0.2">
      <c r="B202" s="26">
        <v>78</v>
      </c>
      <c r="C202" s="27" t="str">
        <f t="shared" si="289"/>
        <v>Charme - FER</v>
      </c>
      <c r="D202">
        <f t="shared" si="267"/>
        <v>1</v>
      </c>
      <c r="H202">
        <f t="shared" si="268"/>
        <v>78</v>
      </c>
      <c r="I202">
        <f t="shared" si="269"/>
        <v>35</v>
      </c>
      <c r="J202" t="str">
        <f t="shared" si="270"/>
        <v>Charme - FER</v>
      </c>
      <c r="P202">
        <v>78</v>
      </c>
      <c r="AA202" t="str">
        <f t="shared" si="271"/>
        <v/>
      </c>
      <c r="AC202" t="str">
        <f t="shared" si="272"/>
        <v/>
      </c>
      <c r="AJ202" t="str">
        <f t="shared" si="280"/>
        <v/>
      </c>
      <c r="AK202">
        <f t="shared" si="281"/>
        <v>0</v>
      </c>
      <c r="AM202" t="str">
        <f t="shared" si="273"/>
        <v/>
      </c>
      <c r="AQ202" t="str">
        <f t="shared" si="290"/>
        <v/>
      </c>
      <c r="BM202" s="5">
        <v>78</v>
      </c>
      <c r="BN202" s="93" t="str">
        <f t="shared" si="274"/>
        <v/>
      </c>
      <c r="BO202" s="89"/>
      <c r="BP202" s="90"/>
      <c r="BQ202" s="5" t="str">
        <f t="shared" si="275"/>
        <v/>
      </c>
      <c r="BR202" s="76" t="str">
        <f>IF(BS202&lt;&gt;"",MAX($BR$125:BR201)+1,"" )</f>
        <v/>
      </c>
      <c r="BS202" t="str">
        <f t="shared" si="276"/>
        <v/>
      </c>
      <c r="BT202" t="str">
        <f t="shared" si="291"/>
        <v/>
      </c>
      <c r="BU202" t="str">
        <f t="shared" si="277"/>
        <v/>
      </c>
      <c r="BV202" t="str">
        <f t="shared" si="278"/>
        <v/>
      </c>
      <c r="BW202" s="1" t="str">
        <f t="shared" si="282"/>
        <v/>
      </c>
      <c r="BX202" s="93" t="str">
        <f t="shared" si="283"/>
        <v/>
      </c>
      <c r="CA202" t="str">
        <f t="shared" si="279"/>
        <v/>
      </c>
      <c r="CH202" t="str">
        <f t="shared" si="286"/>
        <v/>
      </c>
      <c r="CK202" s="110"/>
      <c r="CL202" s="110"/>
      <c r="CM202" s="110"/>
      <c r="CN202" s="110"/>
      <c r="CO202" s="110"/>
      <c r="CP202" s="110"/>
      <c r="CQ202" s="110"/>
      <c r="CR202" s="110"/>
      <c r="CS202" s="110"/>
      <c r="CT202" s="110"/>
      <c r="CU202" s="110"/>
      <c r="CV202" s="110"/>
      <c r="CW202" s="110"/>
      <c r="CX202" s="110"/>
      <c r="CY202" s="110"/>
      <c r="CZ202" s="110"/>
      <c r="DA202" s="110"/>
      <c r="DB202" s="110"/>
      <c r="DC202" s="110"/>
      <c r="DD202" s="110"/>
      <c r="DE202" s="110"/>
      <c r="DF202" s="110"/>
      <c r="DG202" s="110"/>
      <c r="DH202" s="110"/>
      <c r="DI202" s="110"/>
      <c r="DJ202" s="110"/>
      <c r="DK202" s="110"/>
      <c r="DL202" s="110"/>
      <c r="DM202" s="110"/>
      <c r="DN202" s="110"/>
      <c r="DO202" s="110"/>
      <c r="DP202" s="110" t="str">
        <f t="shared" si="285"/>
        <v/>
      </c>
      <c r="DQ202" s="110" t="str">
        <f t="shared" si="292"/>
        <v/>
      </c>
      <c r="DR202" s="110" t="str">
        <f t="shared" si="292"/>
        <v/>
      </c>
      <c r="DS202" s="110" t="str">
        <f t="shared" si="292"/>
        <v/>
      </c>
      <c r="DT202" s="110" t="str">
        <f t="shared" si="292"/>
        <v/>
      </c>
      <c r="DU202" s="110" t="str">
        <f t="shared" si="292"/>
        <v/>
      </c>
      <c r="DV202" s="110" t="str">
        <f t="shared" si="292"/>
        <v/>
      </c>
      <c r="DW202" s="110" t="str">
        <f t="shared" si="287"/>
        <v/>
      </c>
      <c r="DX202" s="110" t="str">
        <f t="shared" si="287"/>
        <v/>
      </c>
      <c r="DY202" s="110" t="str">
        <f t="shared" si="287"/>
        <v/>
      </c>
      <c r="DZ202" s="110" t="str">
        <f t="shared" si="287"/>
        <v/>
      </c>
      <c r="EA202" s="110" t="str">
        <f t="shared" si="287"/>
        <v/>
      </c>
      <c r="EB202" s="110" t="str">
        <f t="shared" si="287"/>
        <v/>
      </c>
      <c r="EC202" s="110" t="str">
        <f t="shared" si="287"/>
        <v/>
      </c>
      <c r="ED202" s="110"/>
      <c r="EE202" s="110" t="str">
        <f t="shared" si="287"/>
        <v/>
      </c>
      <c r="EF202" s="110" t="str">
        <f t="shared" si="287"/>
        <v/>
      </c>
      <c r="EG202" s="110" t="str">
        <f t="shared" si="287"/>
        <v/>
      </c>
      <c r="EH202" s="110" t="str">
        <f t="shared" si="288"/>
        <v/>
      </c>
      <c r="EI202" s="110" t="str">
        <f t="shared" si="288"/>
        <v/>
      </c>
      <c r="EJ202" s="110" t="str">
        <f t="shared" si="288"/>
        <v/>
      </c>
      <c r="EK202" s="110" t="str">
        <f t="shared" si="288"/>
        <v/>
      </c>
      <c r="EL202" s="110" t="str">
        <f t="shared" si="288"/>
        <v/>
      </c>
      <c r="EM202" s="110" t="str">
        <f t="shared" si="288"/>
        <v/>
      </c>
      <c r="EN202" s="110" t="str">
        <f t="shared" si="288"/>
        <v/>
      </c>
      <c r="EO202" s="110" t="str">
        <f t="shared" si="288"/>
        <v/>
      </c>
      <c r="EP202" s="110" t="str">
        <f t="shared" si="288"/>
        <v/>
      </c>
    </row>
    <row r="203" spans="2:146" x14ac:dyDescent="0.2">
      <c r="B203" s="26">
        <v>79</v>
      </c>
      <c r="C203" s="27" t="str">
        <f t="shared" si="289"/>
        <v>Filao - FER</v>
      </c>
      <c r="D203">
        <f t="shared" si="267"/>
        <v>1</v>
      </c>
      <c r="H203">
        <f t="shared" si="268"/>
        <v>79</v>
      </c>
      <c r="I203">
        <f t="shared" si="269"/>
        <v>36</v>
      </c>
      <c r="J203" t="str">
        <f t="shared" si="270"/>
        <v>Filao - FER</v>
      </c>
      <c r="P203">
        <v>79</v>
      </c>
      <c r="AA203" t="str">
        <f t="shared" si="271"/>
        <v/>
      </c>
      <c r="AC203" t="str">
        <f t="shared" si="272"/>
        <v/>
      </c>
      <c r="AJ203" t="str">
        <f t="shared" si="280"/>
        <v/>
      </c>
      <c r="AK203">
        <f t="shared" si="281"/>
        <v>0</v>
      </c>
      <c r="AM203" t="str">
        <f t="shared" si="273"/>
        <v/>
      </c>
      <c r="AQ203" t="str">
        <f t="shared" si="290"/>
        <v/>
      </c>
      <c r="BM203" s="5">
        <v>79</v>
      </c>
      <c r="BN203" s="93" t="str">
        <f t="shared" si="274"/>
        <v/>
      </c>
      <c r="BO203" s="89"/>
      <c r="BP203" s="90"/>
      <c r="BQ203" s="5" t="str">
        <f t="shared" si="275"/>
        <v/>
      </c>
      <c r="BR203" s="76" t="str">
        <f>IF(BS203&lt;&gt;"",MAX($BR$125:BR202)+1,"" )</f>
        <v/>
      </c>
      <c r="BS203" t="str">
        <f t="shared" si="276"/>
        <v/>
      </c>
      <c r="BT203" t="str">
        <f t="shared" si="291"/>
        <v/>
      </c>
      <c r="BU203" t="str">
        <f t="shared" si="277"/>
        <v/>
      </c>
      <c r="BV203" t="str">
        <f t="shared" si="278"/>
        <v/>
      </c>
      <c r="BW203" s="1" t="str">
        <f t="shared" si="282"/>
        <v/>
      </c>
      <c r="BX203" s="93" t="str">
        <f t="shared" si="283"/>
        <v/>
      </c>
      <c r="CA203" t="str">
        <f t="shared" si="279"/>
        <v/>
      </c>
      <c r="CH203" t="str">
        <f t="shared" si="286"/>
        <v/>
      </c>
      <c r="CK203" s="110"/>
      <c r="CL203" s="110"/>
      <c r="CM203" s="110"/>
      <c r="CN203" s="110"/>
      <c r="CO203" s="110"/>
      <c r="CP203" s="110"/>
      <c r="CQ203" s="110"/>
      <c r="CR203" s="110"/>
      <c r="CS203" s="110"/>
      <c r="CT203" s="110"/>
      <c r="CU203" s="110"/>
      <c r="CV203" s="110"/>
      <c r="CW203" s="110"/>
      <c r="CX203" s="110"/>
      <c r="CY203" s="110"/>
      <c r="CZ203" s="110"/>
      <c r="DA203" s="110"/>
      <c r="DB203" s="110"/>
      <c r="DC203" s="110"/>
      <c r="DD203" s="110"/>
      <c r="DE203" s="110"/>
      <c r="DF203" s="110"/>
      <c r="DG203" s="110"/>
      <c r="DH203" s="110"/>
      <c r="DI203" s="110"/>
      <c r="DJ203" s="110"/>
      <c r="DK203" s="110"/>
      <c r="DL203" s="110"/>
      <c r="DM203" s="110"/>
      <c r="DN203" s="110"/>
      <c r="DO203" s="110"/>
      <c r="DP203" s="110" t="str">
        <f t="shared" si="285"/>
        <v/>
      </c>
      <c r="DQ203" s="110" t="str">
        <f t="shared" si="292"/>
        <v/>
      </c>
      <c r="DR203" s="110" t="str">
        <f t="shared" si="292"/>
        <v/>
      </c>
      <c r="DS203" s="110" t="str">
        <f t="shared" si="292"/>
        <v/>
      </c>
      <c r="DT203" s="110" t="str">
        <f t="shared" si="292"/>
        <v/>
      </c>
      <c r="DU203" s="110" t="str">
        <f t="shared" si="292"/>
        <v/>
      </c>
      <c r="DV203" s="110" t="str">
        <f t="shared" si="292"/>
        <v/>
      </c>
      <c r="DW203" s="110" t="str">
        <f t="shared" si="287"/>
        <v/>
      </c>
      <c r="DX203" s="110" t="str">
        <f t="shared" si="287"/>
        <v/>
      </c>
      <c r="DY203" s="110" t="str">
        <f t="shared" si="287"/>
        <v/>
      </c>
      <c r="DZ203" s="110" t="str">
        <f t="shared" si="287"/>
        <v/>
      </c>
      <c r="EA203" s="110" t="str">
        <f t="shared" si="287"/>
        <v/>
      </c>
      <c r="EB203" s="110" t="str">
        <f t="shared" si="287"/>
        <v/>
      </c>
      <c r="EC203" s="110" t="str">
        <f t="shared" si="287"/>
        <v/>
      </c>
      <c r="ED203" s="110"/>
      <c r="EE203" s="110" t="str">
        <f t="shared" si="287"/>
        <v/>
      </c>
      <c r="EF203" s="110" t="str">
        <f t="shared" si="287"/>
        <v/>
      </c>
      <c r="EG203" s="110" t="str">
        <f t="shared" si="287"/>
        <v/>
      </c>
      <c r="EH203" s="110" t="str">
        <f t="shared" si="288"/>
        <v/>
      </c>
      <c r="EI203" s="110" t="str">
        <f t="shared" si="288"/>
        <v/>
      </c>
      <c r="EJ203" s="110" t="str">
        <f t="shared" si="288"/>
        <v/>
      </c>
      <c r="EK203" s="110" t="str">
        <f t="shared" si="288"/>
        <v/>
      </c>
      <c r="EL203" s="110" t="str">
        <f t="shared" si="288"/>
        <v/>
      </c>
      <c r="EM203" s="110" t="str">
        <f t="shared" si="288"/>
        <v/>
      </c>
      <c r="EN203" s="110" t="str">
        <f t="shared" si="288"/>
        <v/>
      </c>
      <c r="EO203" s="110" t="str">
        <f t="shared" si="288"/>
        <v/>
      </c>
      <c r="EP203" s="110" t="str">
        <f t="shared" si="288"/>
        <v/>
      </c>
    </row>
    <row r="204" spans="2:146" x14ac:dyDescent="0.2">
      <c r="B204" s="26">
        <v>80</v>
      </c>
      <c r="C204" s="27" t="str">
        <f t="shared" si="289"/>
        <v>Silène - FER</v>
      </c>
      <c r="D204">
        <f t="shared" si="267"/>
        <v>1</v>
      </c>
      <c r="H204">
        <f t="shared" si="268"/>
        <v>80</v>
      </c>
      <c r="I204">
        <f t="shared" si="269"/>
        <v>37</v>
      </c>
      <c r="J204" t="str">
        <f t="shared" si="270"/>
        <v>Silène - FER</v>
      </c>
      <c r="P204">
        <v>80</v>
      </c>
      <c r="AA204" t="str">
        <f t="shared" si="271"/>
        <v/>
      </c>
      <c r="AC204" t="str">
        <f t="shared" si="272"/>
        <v/>
      </c>
      <c r="AJ204" t="str">
        <f t="shared" si="280"/>
        <v/>
      </c>
      <c r="AK204">
        <f t="shared" si="281"/>
        <v>0</v>
      </c>
      <c r="AM204" t="str">
        <f t="shared" si="273"/>
        <v/>
      </c>
      <c r="AQ204" t="str">
        <f t="shared" si="290"/>
        <v/>
      </c>
      <c r="BM204" s="5">
        <v>80</v>
      </c>
      <c r="BN204" s="93" t="str">
        <f t="shared" si="274"/>
        <v/>
      </c>
      <c r="BO204" s="89"/>
      <c r="BP204" s="90"/>
      <c r="BQ204" s="5" t="str">
        <f t="shared" si="275"/>
        <v/>
      </c>
      <c r="BR204" s="76" t="str">
        <f>IF(BS204&lt;&gt;"",MAX($BR$125:BR203)+1,"" )</f>
        <v/>
      </c>
      <c r="BS204" t="str">
        <f t="shared" si="276"/>
        <v/>
      </c>
      <c r="BT204" t="str">
        <f t="shared" si="291"/>
        <v/>
      </c>
      <c r="BU204" t="str">
        <f t="shared" si="277"/>
        <v/>
      </c>
      <c r="BV204" t="str">
        <f t="shared" si="278"/>
        <v/>
      </c>
      <c r="BW204" s="1" t="str">
        <f t="shared" si="282"/>
        <v/>
      </c>
      <c r="BX204" s="93" t="str">
        <f t="shared" si="283"/>
        <v/>
      </c>
      <c r="CA204" t="str">
        <f t="shared" si="279"/>
        <v/>
      </c>
      <c r="CH204" t="str">
        <f t="shared" si="286"/>
        <v/>
      </c>
      <c r="CK204" s="110"/>
      <c r="CL204" s="110"/>
      <c r="CM204" s="110"/>
      <c r="CN204" s="110"/>
      <c r="CO204" s="110"/>
      <c r="CP204" s="110"/>
      <c r="CQ204" s="110"/>
      <c r="CR204" s="110"/>
      <c r="CS204" s="110"/>
      <c r="CT204" s="110"/>
      <c r="CU204" s="110"/>
      <c r="CV204" s="110"/>
      <c r="CW204" s="110"/>
      <c r="CX204" s="110"/>
      <c r="CY204" s="110"/>
      <c r="CZ204" s="110"/>
      <c r="DA204" s="110"/>
      <c r="DB204" s="110"/>
      <c r="DC204" s="110"/>
      <c r="DD204" s="110"/>
      <c r="DE204" s="110"/>
      <c r="DF204" s="110"/>
      <c r="DG204" s="110"/>
      <c r="DH204" s="110"/>
      <c r="DI204" s="110"/>
      <c r="DJ204" s="110"/>
      <c r="DK204" s="110"/>
      <c r="DL204" s="110"/>
      <c r="DM204" s="110"/>
      <c r="DN204" s="110"/>
      <c r="DO204" s="110"/>
      <c r="DP204" s="110" t="str">
        <f t="shared" si="285"/>
        <v/>
      </c>
      <c r="DQ204" s="110" t="str">
        <f t="shared" si="292"/>
        <v/>
      </c>
      <c r="DR204" s="110" t="str">
        <f t="shared" si="292"/>
        <v/>
      </c>
      <c r="DS204" s="110" t="str">
        <f t="shared" si="292"/>
        <v/>
      </c>
      <c r="DT204" s="110" t="str">
        <f t="shared" si="292"/>
        <v/>
      </c>
      <c r="DU204" s="110" t="str">
        <f t="shared" si="292"/>
        <v/>
      </c>
      <c r="DV204" s="110" t="str">
        <f t="shared" si="292"/>
        <v/>
      </c>
      <c r="DW204" s="110" t="str">
        <f t="shared" si="287"/>
        <v/>
      </c>
      <c r="DX204" s="110" t="str">
        <f t="shared" si="287"/>
        <v/>
      </c>
      <c r="DY204" s="110" t="str">
        <f t="shared" si="287"/>
        <v/>
      </c>
      <c r="DZ204" s="110" t="str">
        <f t="shared" si="287"/>
        <v/>
      </c>
      <c r="EA204" s="110" t="str">
        <f t="shared" si="287"/>
        <v/>
      </c>
      <c r="EB204" s="110" t="str">
        <f t="shared" si="287"/>
        <v/>
      </c>
      <c r="EC204" s="110" t="str">
        <f t="shared" si="287"/>
        <v/>
      </c>
      <c r="ED204" s="110"/>
      <c r="EE204" s="110" t="str">
        <f t="shared" si="287"/>
        <v/>
      </c>
      <c r="EF204" s="110" t="str">
        <f t="shared" si="287"/>
        <v/>
      </c>
      <c r="EG204" s="110" t="str">
        <f t="shared" si="287"/>
        <v/>
      </c>
      <c r="EH204" s="110" t="str">
        <f t="shared" si="288"/>
        <v/>
      </c>
      <c r="EI204" s="110" t="str">
        <f t="shared" si="288"/>
        <v/>
      </c>
      <c r="EJ204" s="110" t="str">
        <f t="shared" si="288"/>
        <v/>
      </c>
      <c r="EK204" s="110" t="str">
        <f t="shared" si="288"/>
        <v/>
      </c>
      <c r="EL204" s="110" t="str">
        <f t="shared" si="288"/>
        <v/>
      </c>
      <c r="EM204" s="110" t="str">
        <f t="shared" si="288"/>
        <v/>
      </c>
      <c r="EN204" s="110" t="str">
        <f t="shared" si="288"/>
        <v/>
      </c>
      <c r="EO204" s="110" t="str">
        <f t="shared" si="288"/>
        <v/>
      </c>
      <c r="EP204" s="110" t="str">
        <f t="shared" si="288"/>
        <v/>
      </c>
    </row>
    <row r="205" spans="2:146" x14ac:dyDescent="0.2">
      <c r="B205" s="26">
        <v>81</v>
      </c>
      <c r="C205" s="27" t="str">
        <f t="shared" si="289"/>
        <v>Amandier - FER</v>
      </c>
      <c r="D205">
        <f t="shared" si="267"/>
        <v>1</v>
      </c>
      <c r="H205">
        <f t="shared" si="268"/>
        <v>81</v>
      </c>
      <c r="I205">
        <f t="shared" si="269"/>
        <v>38</v>
      </c>
      <c r="J205" t="str">
        <f t="shared" si="270"/>
        <v>Amandier - FER</v>
      </c>
      <c r="P205">
        <v>81</v>
      </c>
      <c r="AA205" t="str">
        <f t="shared" si="271"/>
        <v/>
      </c>
      <c r="AC205" t="str">
        <f t="shared" si="272"/>
        <v/>
      </c>
      <c r="AJ205" t="str">
        <f t="shared" si="280"/>
        <v/>
      </c>
      <c r="AK205">
        <f t="shared" si="281"/>
        <v>0</v>
      </c>
      <c r="AM205" t="str">
        <f t="shared" si="273"/>
        <v/>
      </c>
      <c r="AQ205" t="str">
        <f t="shared" si="290"/>
        <v/>
      </c>
      <c r="BM205" s="5">
        <v>81</v>
      </c>
      <c r="BN205" s="93" t="str">
        <f t="shared" si="274"/>
        <v/>
      </c>
      <c r="BO205" s="89"/>
      <c r="BP205" s="90"/>
      <c r="BQ205" s="5" t="str">
        <f t="shared" si="275"/>
        <v/>
      </c>
      <c r="BR205" s="76" t="str">
        <f>IF(BS205&lt;&gt;"",MAX($BR$125:BR204)+1,"" )</f>
        <v/>
      </c>
      <c r="BS205" t="str">
        <f t="shared" si="276"/>
        <v/>
      </c>
      <c r="BT205" t="str">
        <f t="shared" si="291"/>
        <v/>
      </c>
      <c r="BU205" t="str">
        <f t="shared" si="277"/>
        <v/>
      </c>
      <c r="BV205" t="str">
        <f t="shared" si="278"/>
        <v/>
      </c>
      <c r="BW205" s="1" t="str">
        <f t="shared" si="282"/>
        <v/>
      </c>
      <c r="BX205" s="93" t="str">
        <f t="shared" si="283"/>
        <v/>
      </c>
      <c r="CA205" t="str">
        <f t="shared" si="279"/>
        <v/>
      </c>
      <c r="CH205" t="str">
        <f t="shared" si="286"/>
        <v/>
      </c>
      <c r="CK205" s="110"/>
      <c r="CL205" s="110"/>
      <c r="CM205" s="110"/>
      <c r="CN205" s="110"/>
      <c r="CO205" s="110"/>
      <c r="CP205" s="110"/>
      <c r="CQ205" s="110"/>
      <c r="CR205" s="110"/>
      <c r="CS205" s="110"/>
      <c r="CT205" s="110"/>
      <c r="CU205" s="110"/>
      <c r="CV205" s="110"/>
      <c r="CW205" s="110"/>
      <c r="CX205" s="110"/>
      <c r="CY205" s="110"/>
      <c r="CZ205" s="110"/>
      <c r="DA205" s="110"/>
      <c r="DB205" s="110"/>
      <c r="DC205" s="110"/>
      <c r="DD205" s="110"/>
      <c r="DE205" s="110"/>
      <c r="DF205" s="110"/>
      <c r="DG205" s="110"/>
      <c r="DH205" s="110"/>
      <c r="DI205" s="110"/>
      <c r="DJ205" s="110"/>
      <c r="DK205" s="110"/>
      <c r="DL205" s="110"/>
      <c r="DM205" s="110"/>
      <c r="DN205" s="110"/>
      <c r="DO205" s="110"/>
      <c r="DP205" s="110" t="str">
        <f t="shared" si="285"/>
        <v/>
      </c>
      <c r="DQ205" s="110" t="str">
        <f t="shared" si="292"/>
        <v/>
      </c>
      <c r="DR205" s="110" t="str">
        <f t="shared" si="292"/>
        <v/>
      </c>
      <c r="DS205" s="110" t="str">
        <f t="shared" si="292"/>
        <v/>
      </c>
      <c r="DT205" s="110" t="str">
        <f t="shared" si="292"/>
        <v/>
      </c>
      <c r="DU205" s="110" t="str">
        <f t="shared" si="292"/>
        <v/>
      </c>
      <c r="DV205" s="110" t="str">
        <f t="shared" si="292"/>
        <v/>
      </c>
      <c r="DW205" s="110" t="str">
        <f t="shared" ref="DW205:EG214" si="293">IF($CI205="","",IF(RIGHT($CI205,3)=DW$124,1,0))</f>
        <v/>
      </c>
      <c r="DX205" s="110" t="str">
        <f t="shared" si="293"/>
        <v/>
      </c>
      <c r="DY205" s="110" t="str">
        <f t="shared" si="293"/>
        <v/>
      </c>
      <c r="DZ205" s="110" t="str">
        <f t="shared" si="293"/>
        <v/>
      </c>
      <c r="EA205" s="110" t="str">
        <f t="shared" si="293"/>
        <v/>
      </c>
      <c r="EB205" s="110" t="str">
        <f t="shared" si="293"/>
        <v/>
      </c>
      <c r="EC205" s="110" t="str">
        <f t="shared" si="293"/>
        <v/>
      </c>
      <c r="ED205" s="110"/>
      <c r="EE205" s="110" t="str">
        <f t="shared" si="293"/>
        <v/>
      </c>
      <c r="EF205" s="110" t="str">
        <f t="shared" si="293"/>
        <v/>
      </c>
      <c r="EG205" s="110" t="str">
        <f t="shared" si="293"/>
        <v/>
      </c>
      <c r="EH205" s="110" t="str">
        <f t="shared" ref="EH205:EP214" si="294">IF($CI205="","",IF(RIGHT($CI205,3)=EH$124,1,0))</f>
        <v/>
      </c>
      <c r="EI205" s="110" t="str">
        <f t="shared" si="294"/>
        <v/>
      </c>
      <c r="EJ205" s="110" t="str">
        <f t="shared" si="294"/>
        <v/>
      </c>
      <c r="EK205" s="110" t="str">
        <f t="shared" si="294"/>
        <v/>
      </c>
      <c r="EL205" s="110" t="str">
        <f t="shared" si="294"/>
        <v/>
      </c>
      <c r="EM205" s="110" t="str">
        <f t="shared" si="294"/>
        <v/>
      </c>
      <c r="EN205" s="110" t="str">
        <f t="shared" si="294"/>
        <v/>
      </c>
      <c r="EO205" s="110" t="str">
        <f t="shared" si="294"/>
        <v/>
      </c>
      <c r="EP205" s="110" t="str">
        <f t="shared" si="294"/>
        <v/>
      </c>
    </row>
    <row r="206" spans="2:146" x14ac:dyDescent="0.2">
      <c r="B206" s="26">
        <v>82</v>
      </c>
      <c r="C206" s="27" t="str">
        <f t="shared" si="289"/>
        <v>Camomille - FER</v>
      </c>
      <c r="D206">
        <f t="shared" si="267"/>
        <v>1</v>
      </c>
      <c r="H206">
        <f t="shared" si="268"/>
        <v>82</v>
      </c>
      <c r="I206">
        <f t="shared" si="269"/>
        <v>39</v>
      </c>
      <c r="J206" t="str">
        <f t="shared" si="270"/>
        <v>Camomille - FER</v>
      </c>
      <c r="P206">
        <v>82</v>
      </c>
      <c r="AA206" t="str">
        <f t="shared" si="271"/>
        <v/>
      </c>
      <c r="AC206" t="str">
        <f t="shared" si="272"/>
        <v/>
      </c>
      <c r="AJ206" t="str">
        <f t="shared" si="280"/>
        <v/>
      </c>
      <c r="AK206">
        <f t="shared" si="281"/>
        <v>0</v>
      </c>
      <c r="AM206" t="str">
        <f t="shared" si="273"/>
        <v/>
      </c>
      <c r="AQ206" t="str">
        <f t="shared" si="290"/>
        <v/>
      </c>
      <c r="BM206" s="5">
        <v>82</v>
      </c>
      <c r="BN206" s="93" t="str">
        <f t="shared" si="274"/>
        <v/>
      </c>
      <c r="BO206" s="89"/>
      <c r="BP206" s="90"/>
      <c r="BQ206" s="5" t="str">
        <f t="shared" si="275"/>
        <v/>
      </c>
      <c r="BR206" s="76" t="str">
        <f>IF(BS206&lt;&gt;"",MAX($BR$125:BR205)+1,"" )</f>
        <v/>
      </c>
      <c r="BS206" t="str">
        <f t="shared" si="276"/>
        <v/>
      </c>
      <c r="BT206" t="str">
        <f t="shared" si="291"/>
        <v/>
      </c>
      <c r="BU206" t="str">
        <f t="shared" si="277"/>
        <v/>
      </c>
      <c r="BV206" t="str">
        <f t="shared" si="278"/>
        <v/>
      </c>
      <c r="BW206" s="1" t="str">
        <f t="shared" si="282"/>
        <v/>
      </c>
      <c r="BX206" s="93" t="str">
        <f t="shared" si="283"/>
        <v/>
      </c>
      <c r="CA206" t="str">
        <f t="shared" si="279"/>
        <v/>
      </c>
      <c r="CH206" t="str">
        <f t="shared" si="286"/>
        <v/>
      </c>
      <c r="CK206" s="110"/>
      <c r="CL206" s="110"/>
      <c r="CM206" s="110"/>
      <c r="CN206" s="110"/>
      <c r="CO206" s="110"/>
      <c r="CP206" s="110"/>
      <c r="CQ206" s="110"/>
      <c r="CR206" s="110"/>
      <c r="CS206" s="110"/>
      <c r="CT206" s="110"/>
      <c r="CU206" s="110"/>
      <c r="CV206" s="110"/>
      <c r="CW206" s="110"/>
      <c r="CX206" s="110"/>
      <c r="CY206" s="110"/>
      <c r="CZ206" s="110"/>
      <c r="DA206" s="110"/>
      <c r="DB206" s="110"/>
      <c r="DC206" s="110"/>
      <c r="DD206" s="110"/>
      <c r="DE206" s="110"/>
      <c r="DF206" s="110"/>
      <c r="DG206" s="110"/>
      <c r="DH206" s="110"/>
      <c r="DI206" s="110"/>
      <c r="DJ206" s="110"/>
      <c r="DK206" s="110"/>
      <c r="DL206" s="110"/>
      <c r="DM206" s="110"/>
      <c r="DN206" s="110"/>
      <c r="DO206" s="110"/>
      <c r="DP206" s="110" t="str">
        <f t="shared" si="285"/>
        <v/>
      </c>
      <c r="DQ206" s="110" t="str">
        <f t="shared" si="292"/>
        <v/>
      </c>
      <c r="DR206" s="110" t="str">
        <f t="shared" si="292"/>
        <v/>
      </c>
      <c r="DS206" s="110" t="str">
        <f t="shared" si="292"/>
        <v/>
      </c>
      <c r="DT206" s="110" t="str">
        <f t="shared" si="292"/>
        <v/>
      </c>
      <c r="DU206" s="110" t="str">
        <f t="shared" si="292"/>
        <v/>
      </c>
      <c r="DV206" s="110" t="str">
        <f t="shared" si="292"/>
        <v/>
      </c>
      <c r="DW206" s="110" t="str">
        <f t="shared" si="293"/>
        <v/>
      </c>
      <c r="DX206" s="110" t="str">
        <f t="shared" si="293"/>
        <v/>
      </c>
      <c r="DY206" s="110" t="str">
        <f t="shared" si="293"/>
        <v/>
      </c>
      <c r="DZ206" s="110" t="str">
        <f t="shared" si="293"/>
        <v/>
      </c>
      <c r="EA206" s="110" t="str">
        <f t="shared" si="293"/>
        <v/>
      </c>
      <c r="EB206" s="110" t="str">
        <f t="shared" si="293"/>
        <v/>
      </c>
      <c r="EC206" s="110" t="str">
        <f t="shared" si="293"/>
        <v/>
      </c>
      <c r="ED206" s="110"/>
      <c r="EE206" s="110" t="str">
        <f t="shared" si="293"/>
        <v/>
      </c>
      <c r="EF206" s="110" t="str">
        <f t="shared" si="293"/>
        <v/>
      </c>
      <c r="EG206" s="110" t="str">
        <f t="shared" si="293"/>
        <v/>
      </c>
      <c r="EH206" s="110" t="str">
        <f t="shared" si="294"/>
        <v/>
      </c>
      <c r="EI206" s="110" t="str">
        <f t="shared" si="294"/>
        <v/>
      </c>
      <c r="EJ206" s="110" t="str">
        <f t="shared" si="294"/>
        <v/>
      </c>
      <c r="EK206" s="110" t="str">
        <f t="shared" si="294"/>
        <v/>
      </c>
      <c r="EL206" s="110" t="str">
        <f t="shared" si="294"/>
        <v/>
      </c>
      <c r="EM206" s="110" t="str">
        <f t="shared" si="294"/>
        <v/>
      </c>
      <c r="EN206" s="110" t="str">
        <f t="shared" si="294"/>
        <v/>
      </c>
      <c r="EO206" s="110" t="str">
        <f t="shared" si="294"/>
        <v/>
      </c>
      <c r="EP206" s="110" t="str">
        <f t="shared" si="294"/>
        <v/>
      </c>
    </row>
    <row r="207" spans="2:146" x14ac:dyDescent="0.2">
      <c r="B207" s="26">
        <v>83</v>
      </c>
      <c r="C207" s="27" t="str">
        <f t="shared" si="289"/>
        <v>Amélanchier - FER</v>
      </c>
      <c r="D207">
        <f t="shared" si="267"/>
        <v>1</v>
      </c>
      <c r="H207">
        <f t="shared" si="268"/>
        <v>83</v>
      </c>
      <c r="I207">
        <f t="shared" si="269"/>
        <v>40</v>
      </c>
      <c r="J207" t="str">
        <f t="shared" si="270"/>
        <v>Amélanchier - FER</v>
      </c>
      <c r="P207">
        <v>83</v>
      </c>
      <c r="AA207" t="str">
        <f t="shared" si="271"/>
        <v/>
      </c>
      <c r="AC207" t="str">
        <f t="shared" si="272"/>
        <v/>
      </c>
      <c r="AJ207" t="str">
        <f t="shared" si="280"/>
        <v/>
      </c>
      <c r="AK207">
        <f t="shared" si="281"/>
        <v>0</v>
      </c>
      <c r="AM207" t="str">
        <f t="shared" si="273"/>
        <v/>
      </c>
      <c r="AQ207" t="str">
        <f t="shared" si="290"/>
        <v/>
      </c>
      <c r="BM207" s="5">
        <v>83</v>
      </c>
      <c r="BN207" s="93" t="str">
        <f t="shared" si="274"/>
        <v/>
      </c>
      <c r="BO207" s="89"/>
      <c r="BP207" s="90"/>
      <c r="BQ207" s="5" t="str">
        <f t="shared" si="275"/>
        <v/>
      </c>
      <c r="BR207" s="76" t="str">
        <f>IF(BS207&lt;&gt;"",MAX($BR$125:BR206)+1,"" )</f>
        <v/>
      </c>
      <c r="BS207" t="str">
        <f t="shared" si="276"/>
        <v/>
      </c>
      <c r="BT207" t="str">
        <f t="shared" si="291"/>
        <v/>
      </c>
      <c r="BU207" t="str">
        <f t="shared" si="277"/>
        <v/>
      </c>
      <c r="BV207" t="str">
        <f t="shared" si="278"/>
        <v/>
      </c>
      <c r="BW207" s="1" t="str">
        <f t="shared" si="282"/>
        <v/>
      </c>
      <c r="BX207" s="93" t="str">
        <f t="shared" si="283"/>
        <v/>
      </c>
      <c r="CA207" t="str">
        <f t="shared" si="279"/>
        <v/>
      </c>
      <c r="CH207" t="str">
        <f t="shared" si="286"/>
        <v/>
      </c>
      <c r="CK207" s="110"/>
      <c r="CL207" s="110"/>
      <c r="CM207" s="110"/>
      <c r="CN207" s="110"/>
      <c r="CO207" s="110"/>
      <c r="CP207" s="110"/>
      <c r="CQ207" s="110"/>
      <c r="CR207" s="110"/>
      <c r="CS207" s="110"/>
      <c r="CT207" s="110"/>
      <c r="CU207" s="110"/>
      <c r="CV207" s="110"/>
      <c r="CW207" s="110"/>
      <c r="CX207" s="110"/>
      <c r="CY207" s="110"/>
      <c r="CZ207" s="110"/>
      <c r="DA207" s="110"/>
      <c r="DB207" s="110"/>
      <c r="DC207" s="110"/>
      <c r="DD207" s="110"/>
      <c r="DE207" s="110"/>
      <c r="DF207" s="110"/>
      <c r="DG207" s="110"/>
      <c r="DH207" s="110"/>
      <c r="DI207" s="110"/>
      <c r="DJ207" s="110"/>
      <c r="DK207" s="110"/>
      <c r="DL207" s="110"/>
      <c r="DM207" s="110"/>
      <c r="DN207" s="110"/>
      <c r="DO207" s="110"/>
      <c r="DP207" s="110" t="str">
        <f t="shared" si="285"/>
        <v/>
      </c>
      <c r="DQ207" s="110" t="str">
        <f t="shared" si="292"/>
        <v/>
      </c>
      <c r="DR207" s="110" t="str">
        <f t="shared" si="292"/>
        <v/>
      </c>
      <c r="DS207" s="110" t="str">
        <f t="shared" si="292"/>
        <v/>
      </c>
      <c r="DT207" s="110" t="str">
        <f t="shared" si="292"/>
        <v/>
      </c>
      <c r="DU207" s="110" t="str">
        <f t="shared" si="292"/>
        <v/>
      </c>
      <c r="DV207" s="110" t="str">
        <f t="shared" si="292"/>
        <v/>
      </c>
      <c r="DW207" s="110" t="str">
        <f t="shared" si="293"/>
        <v/>
      </c>
      <c r="DX207" s="110" t="str">
        <f t="shared" si="293"/>
        <v/>
      </c>
      <c r="DY207" s="110" t="str">
        <f t="shared" si="293"/>
        <v/>
      </c>
      <c r="DZ207" s="110" t="str">
        <f t="shared" si="293"/>
        <v/>
      </c>
      <c r="EA207" s="110" t="str">
        <f t="shared" si="293"/>
        <v/>
      </c>
      <c r="EB207" s="110" t="str">
        <f t="shared" si="293"/>
        <v/>
      </c>
      <c r="EC207" s="110" t="str">
        <f t="shared" si="293"/>
        <v/>
      </c>
      <c r="ED207" s="110"/>
      <c r="EE207" s="110" t="str">
        <f t="shared" si="293"/>
        <v/>
      </c>
      <c r="EF207" s="110" t="str">
        <f t="shared" si="293"/>
        <v/>
      </c>
      <c r="EG207" s="110" t="str">
        <f t="shared" si="293"/>
        <v/>
      </c>
      <c r="EH207" s="110" t="str">
        <f t="shared" si="294"/>
        <v/>
      </c>
      <c r="EI207" s="110" t="str">
        <f t="shared" si="294"/>
        <v/>
      </c>
      <c r="EJ207" s="110" t="str">
        <f t="shared" si="294"/>
        <v/>
      </c>
      <c r="EK207" s="110" t="str">
        <f t="shared" si="294"/>
        <v/>
      </c>
      <c r="EL207" s="110" t="str">
        <f t="shared" si="294"/>
        <v/>
      </c>
      <c r="EM207" s="110" t="str">
        <f t="shared" si="294"/>
        <v/>
      </c>
      <c r="EN207" s="110" t="str">
        <f t="shared" si="294"/>
        <v/>
      </c>
      <c r="EO207" s="110" t="str">
        <f t="shared" si="294"/>
        <v/>
      </c>
      <c r="EP207" s="110" t="str">
        <f t="shared" si="294"/>
        <v/>
      </c>
    </row>
    <row r="208" spans="2:146" x14ac:dyDescent="0.2">
      <c r="B208" s="26">
        <v>84</v>
      </c>
      <c r="C208" s="27" t="str">
        <f t="shared" si="289"/>
        <v>Bigaradier - FER</v>
      </c>
      <c r="D208">
        <f t="shared" si="267"/>
        <v>1</v>
      </c>
      <c r="H208">
        <f t="shared" si="268"/>
        <v>84</v>
      </c>
      <c r="I208">
        <f t="shared" si="269"/>
        <v>41</v>
      </c>
      <c r="J208" t="str">
        <f t="shared" si="270"/>
        <v>Bigaradier - FER</v>
      </c>
      <c r="P208">
        <v>84</v>
      </c>
      <c r="AA208" t="str">
        <f t="shared" si="271"/>
        <v/>
      </c>
      <c r="AC208" t="str">
        <f t="shared" si="272"/>
        <v/>
      </c>
      <c r="AJ208" t="str">
        <f t="shared" si="280"/>
        <v/>
      </c>
      <c r="AK208">
        <f t="shared" si="281"/>
        <v>0</v>
      </c>
      <c r="AM208" t="str">
        <f t="shared" si="273"/>
        <v/>
      </c>
      <c r="AQ208" t="str">
        <f t="shared" si="290"/>
        <v/>
      </c>
      <c r="BM208" s="5">
        <v>84</v>
      </c>
      <c r="BN208" s="93" t="str">
        <f t="shared" si="274"/>
        <v/>
      </c>
      <c r="BO208" s="89"/>
      <c r="BP208" s="90"/>
      <c r="BQ208" s="5" t="str">
        <f t="shared" si="275"/>
        <v/>
      </c>
      <c r="BR208" s="76" t="str">
        <f>IF(BS208&lt;&gt;"",MAX($BR$125:BR207)+1,"" )</f>
        <v/>
      </c>
      <c r="BS208" t="str">
        <f t="shared" si="276"/>
        <v/>
      </c>
      <c r="BT208" t="str">
        <f t="shared" si="291"/>
        <v/>
      </c>
      <c r="BU208" t="str">
        <f t="shared" si="277"/>
        <v/>
      </c>
      <c r="BV208" t="str">
        <f t="shared" si="278"/>
        <v/>
      </c>
      <c r="BW208" s="1" t="str">
        <f t="shared" si="282"/>
        <v/>
      </c>
      <c r="BX208" s="93" t="str">
        <f t="shared" si="283"/>
        <v/>
      </c>
      <c r="CA208" t="str">
        <f t="shared" si="279"/>
        <v/>
      </c>
      <c r="CH208" t="str">
        <f t="shared" si="286"/>
        <v/>
      </c>
      <c r="CK208" s="110"/>
      <c r="CL208" s="110"/>
      <c r="CM208" s="110"/>
      <c r="CN208" s="110"/>
      <c r="CO208" s="110"/>
      <c r="CP208" s="110"/>
      <c r="CQ208" s="110"/>
      <c r="CR208" s="110"/>
      <c r="CS208" s="110"/>
      <c r="CT208" s="110"/>
      <c r="CU208" s="110"/>
      <c r="CV208" s="110"/>
      <c r="CW208" s="110"/>
      <c r="CX208" s="110"/>
      <c r="CY208" s="110"/>
      <c r="CZ208" s="110"/>
      <c r="DA208" s="110"/>
      <c r="DB208" s="110"/>
      <c r="DC208" s="110"/>
      <c r="DD208" s="110"/>
      <c r="DE208" s="110"/>
      <c r="DF208" s="110"/>
      <c r="DG208" s="110"/>
      <c r="DH208" s="110"/>
      <c r="DI208" s="110"/>
      <c r="DJ208" s="110"/>
      <c r="DK208" s="110"/>
      <c r="DL208" s="110"/>
      <c r="DM208" s="110"/>
      <c r="DN208" s="110"/>
      <c r="DO208" s="110"/>
      <c r="DP208" s="110" t="str">
        <f t="shared" si="285"/>
        <v/>
      </c>
      <c r="DQ208" s="110" t="str">
        <f t="shared" si="292"/>
        <v/>
      </c>
      <c r="DR208" s="110" t="str">
        <f t="shared" si="292"/>
        <v/>
      </c>
      <c r="DS208" s="110" t="str">
        <f t="shared" si="292"/>
        <v/>
      </c>
      <c r="DT208" s="110" t="str">
        <f t="shared" si="292"/>
        <v/>
      </c>
      <c r="DU208" s="110" t="str">
        <f t="shared" si="292"/>
        <v/>
      </c>
      <c r="DV208" s="110" t="str">
        <f t="shared" si="292"/>
        <v/>
      </c>
      <c r="DW208" s="110" t="str">
        <f t="shared" si="293"/>
        <v/>
      </c>
      <c r="DX208" s="110" t="str">
        <f t="shared" si="293"/>
        <v/>
      </c>
      <c r="DY208" s="110" t="str">
        <f t="shared" si="293"/>
        <v/>
      </c>
      <c r="DZ208" s="110" t="str">
        <f t="shared" si="293"/>
        <v/>
      </c>
      <c r="EA208" s="110" t="str">
        <f t="shared" si="293"/>
        <v/>
      </c>
      <c r="EB208" s="110" t="str">
        <f t="shared" si="293"/>
        <v/>
      </c>
      <c r="EC208" s="110" t="str">
        <f t="shared" si="293"/>
        <v/>
      </c>
      <c r="ED208" s="110"/>
      <c r="EE208" s="110" t="str">
        <f t="shared" si="293"/>
        <v/>
      </c>
      <c r="EF208" s="110" t="str">
        <f t="shared" si="293"/>
        <v/>
      </c>
      <c r="EG208" s="110" t="str">
        <f t="shared" si="293"/>
        <v/>
      </c>
      <c r="EH208" s="110" t="str">
        <f t="shared" si="294"/>
        <v/>
      </c>
      <c r="EI208" s="110" t="str">
        <f t="shared" si="294"/>
        <v/>
      </c>
      <c r="EJ208" s="110" t="str">
        <f t="shared" si="294"/>
        <v/>
      </c>
      <c r="EK208" s="110" t="str">
        <f t="shared" si="294"/>
        <v/>
      </c>
      <c r="EL208" s="110" t="str">
        <f t="shared" si="294"/>
        <v/>
      </c>
      <c r="EM208" s="110" t="str">
        <f t="shared" si="294"/>
        <v/>
      </c>
      <c r="EN208" s="110" t="str">
        <f t="shared" si="294"/>
        <v/>
      </c>
      <c r="EO208" s="110" t="str">
        <f t="shared" si="294"/>
        <v/>
      </c>
      <c r="EP208" s="110" t="str">
        <f t="shared" si="294"/>
        <v/>
      </c>
    </row>
    <row r="209" spans="2:146" x14ac:dyDescent="0.2">
      <c r="B209" s="26">
        <v>85</v>
      </c>
      <c r="C209" s="27" t="str">
        <f t="shared" si="289"/>
        <v>Pâquerette - FER</v>
      </c>
      <c r="D209">
        <f t="shared" si="267"/>
        <v>1</v>
      </c>
      <c r="H209">
        <f t="shared" si="268"/>
        <v>85</v>
      </c>
      <c r="I209">
        <f t="shared" si="269"/>
        <v>42</v>
      </c>
      <c r="J209" t="str">
        <f t="shared" si="270"/>
        <v>Pâquerette - FER</v>
      </c>
      <c r="P209">
        <v>85</v>
      </c>
      <c r="AA209" t="str">
        <f t="shared" si="271"/>
        <v/>
      </c>
      <c r="AC209" t="str">
        <f t="shared" si="272"/>
        <v/>
      </c>
      <c r="AJ209" t="str">
        <f t="shared" si="280"/>
        <v/>
      </c>
      <c r="AK209">
        <f t="shared" si="281"/>
        <v>0</v>
      </c>
      <c r="AM209" t="str">
        <f t="shared" si="273"/>
        <v/>
      </c>
      <c r="AQ209" t="str">
        <f t="shared" si="290"/>
        <v/>
      </c>
      <c r="BM209" s="5">
        <v>85</v>
      </c>
      <c r="BN209" s="93" t="str">
        <f t="shared" si="274"/>
        <v/>
      </c>
      <c r="BO209" s="89"/>
      <c r="BP209" s="90"/>
      <c r="BQ209" s="5" t="str">
        <f t="shared" si="275"/>
        <v/>
      </c>
      <c r="BR209" s="76" t="str">
        <f>IF(BS209&lt;&gt;"",MAX($BR$125:BR208)+1,"" )</f>
        <v/>
      </c>
      <c r="BS209" t="str">
        <f t="shared" si="276"/>
        <v/>
      </c>
      <c r="BT209" t="str">
        <f t="shared" si="291"/>
        <v/>
      </c>
      <c r="BU209" t="str">
        <f t="shared" si="277"/>
        <v/>
      </c>
      <c r="BV209" t="str">
        <f t="shared" si="278"/>
        <v/>
      </c>
      <c r="BW209" s="1" t="str">
        <f t="shared" si="282"/>
        <v/>
      </c>
      <c r="BX209" s="93" t="str">
        <f t="shared" si="283"/>
        <v/>
      </c>
      <c r="CA209" t="str">
        <f t="shared" si="279"/>
        <v/>
      </c>
      <c r="CH209" t="str">
        <f t="shared" si="286"/>
        <v/>
      </c>
      <c r="CK209" s="110"/>
      <c r="CL209" s="110"/>
      <c r="CM209" s="110"/>
      <c r="CN209" s="110"/>
      <c r="CO209" s="110"/>
      <c r="CP209" s="110"/>
      <c r="CQ209" s="110"/>
      <c r="CR209" s="110"/>
      <c r="CS209" s="110"/>
      <c r="CT209" s="110"/>
      <c r="CU209" s="110"/>
      <c r="CV209" s="110"/>
      <c r="CW209" s="110"/>
      <c r="CX209" s="110"/>
      <c r="CY209" s="110"/>
      <c r="CZ209" s="110"/>
      <c r="DA209" s="110"/>
      <c r="DB209" s="110"/>
      <c r="DC209" s="110"/>
      <c r="DD209" s="110"/>
      <c r="DE209" s="110"/>
      <c r="DF209" s="110"/>
      <c r="DG209" s="110"/>
      <c r="DH209" s="110"/>
      <c r="DI209" s="110"/>
      <c r="DJ209" s="110"/>
      <c r="DK209" s="110"/>
      <c r="DL209" s="110"/>
      <c r="DM209" s="110"/>
      <c r="DN209" s="110"/>
      <c r="DO209" s="110"/>
      <c r="DP209" s="110" t="str">
        <f t="shared" si="285"/>
        <v/>
      </c>
      <c r="DQ209" s="110" t="str">
        <f t="shared" si="292"/>
        <v/>
      </c>
      <c r="DR209" s="110" t="str">
        <f t="shared" si="292"/>
        <v/>
      </c>
      <c r="DS209" s="110" t="str">
        <f t="shared" si="292"/>
        <v/>
      </c>
      <c r="DT209" s="110" t="str">
        <f t="shared" si="292"/>
        <v/>
      </c>
      <c r="DU209" s="110" t="str">
        <f t="shared" si="292"/>
        <v/>
      </c>
      <c r="DV209" s="110" t="str">
        <f t="shared" si="292"/>
        <v/>
      </c>
      <c r="DW209" s="110" t="str">
        <f t="shared" si="293"/>
        <v/>
      </c>
      <c r="DX209" s="110" t="str">
        <f t="shared" si="293"/>
        <v/>
      </c>
      <c r="DY209" s="110" t="str">
        <f t="shared" si="293"/>
        <v/>
      </c>
      <c r="DZ209" s="110" t="str">
        <f t="shared" si="293"/>
        <v/>
      </c>
      <c r="EA209" s="110" t="str">
        <f t="shared" si="293"/>
        <v/>
      </c>
      <c r="EB209" s="110" t="str">
        <f t="shared" si="293"/>
        <v/>
      </c>
      <c r="EC209" s="110" t="str">
        <f t="shared" si="293"/>
        <v/>
      </c>
      <c r="ED209" s="110"/>
      <c r="EE209" s="110" t="str">
        <f t="shared" si="293"/>
        <v/>
      </c>
      <c r="EF209" s="110" t="str">
        <f t="shared" si="293"/>
        <v/>
      </c>
      <c r="EG209" s="110" t="str">
        <f t="shared" si="293"/>
        <v/>
      </c>
      <c r="EH209" s="110" t="str">
        <f t="shared" si="294"/>
        <v/>
      </c>
      <c r="EI209" s="110" t="str">
        <f t="shared" si="294"/>
        <v/>
      </c>
      <c r="EJ209" s="110" t="str">
        <f t="shared" si="294"/>
        <v/>
      </c>
      <c r="EK209" s="110" t="str">
        <f t="shared" si="294"/>
        <v/>
      </c>
      <c r="EL209" s="110" t="str">
        <f t="shared" si="294"/>
        <v/>
      </c>
      <c r="EM209" s="110" t="str">
        <f t="shared" si="294"/>
        <v/>
      </c>
      <c r="EN209" s="110" t="str">
        <f t="shared" si="294"/>
        <v/>
      </c>
      <c r="EO209" s="110" t="str">
        <f t="shared" si="294"/>
        <v/>
      </c>
      <c r="EP209" s="110" t="str">
        <f t="shared" si="294"/>
        <v/>
      </c>
    </row>
    <row r="210" spans="2:146" x14ac:dyDescent="0.2">
      <c r="B210" s="26">
        <v>86</v>
      </c>
      <c r="C210" s="27" t="str">
        <f t="shared" si="289"/>
        <v>Escallonia rubra - HOT</v>
      </c>
      <c r="D210">
        <f t="shared" si="267"/>
        <v>1</v>
      </c>
      <c r="H210">
        <f t="shared" si="268"/>
        <v>86</v>
      </c>
      <c r="I210">
        <f t="shared" si="269"/>
        <v>43</v>
      </c>
      <c r="J210" t="str">
        <f t="shared" si="270"/>
        <v>Escallonia rubra - HOT</v>
      </c>
      <c r="P210">
        <v>86</v>
      </c>
      <c r="AA210" t="str">
        <f t="shared" si="271"/>
        <v/>
      </c>
      <c r="AC210" t="str">
        <f t="shared" si="272"/>
        <v/>
      </c>
      <c r="AJ210" t="str">
        <f t="shared" si="280"/>
        <v/>
      </c>
      <c r="AK210">
        <f t="shared" si="281"/>
        <v>0</v>
      </c>
      <c r="AM210" t="str">
        <f t="shared" si="273"/>
        <v/>
      </c>
      <c r="AQ210" t="str">
        <f t="shared" si="290"/>
        <v/>
      </c>
      <c r="BM210" s="5">
        <v>86</v>
      </c>
      <c r="BN210" s="93" t="str">
        <f t="shared" si="274"/>
        <v/>
      </c>
      <c r="BO210" s="89"/>
      <c r="BP210" s="90"/>
      <c r="BQ210" s="5" t="str">
        <f t="shared" si="275"/>
        <v/>
      </c>
      <c r="BR210" s="76" t="str">
        <f>IF(BS210&lt;&gt;"",MAX($BR$125:BR209)+1,"" )</f>
        <v/>
      </c>
      <c r="BS210" t="str">
        <f t="shared" si="276"/>
        <v/>
      </c>
      <c r="BT210" t="str">
        <f t="shared" si="291"/>
        <v/>
      </c>
      <c r="BU210" t="str">
        <f t="shared" si="277"/>
        <v/>
      </c>
      <c r="BV210" t="str">
        <f t="shared" si="278"/>
        <v/>
      </c>
      <c r="BW210" s="1" t="str">
        <f t="shared" si="282"/>
        <v/>
      </c>
      <c r="BX210" s="93" t="str">
        <f t="shared" si="283"/>
        <v/>
      </c>
      <c r="CA210" t="str">
        <f t="shared" si="279"/>
        <v/>
      </c>
      <c r="CH210" t="str">
        <f t="shared" si="286"/>
        <v/>
      </c>
      <c r="CK210" s="110"/>
      <c r="CL210" s="110"/>
      <c r="CM210" s="110"/>
      <c r="CN210" s="110"/>
      <c r="CO210" s="110"/>
      <c r="CP210" s="110"/>
      <c r="CQ210" s="110"/>
      <c r="CR210" s="110"/>
      <c r="CS210" s="110"/>
      <c r="CT210" s="110"/>
      <c r="CU210" s="110"/>
      <c r="CV210" s="110"/>
      <c r="CW210" s="110"/>
      <c r="CX210" s="110"/>
      <c r="CY210" s="110"/>
      <c r="CZ210" s="110"/>
      <c r="DA210" s="110"/>
      <c r="DB210" s="110"/>
      <c r="DC210" s="110"/>
      <c r="DD210" s="110"/>
      <c r="DE210" s="110"/>
      <c r="DF210" s="110"/>
      <c r="DG210" s="110"/>
      <c r="DH210" s="110"/>
      <c r="DI210" s="110"/>
      <c r="DJ210" s="110"/>
      <c r="DK210" s="110"/>
      <c r="DL210" s="110"/>
      <c r="DM210" s="110"/>
      <c r="DN210" s="110"/>
      <c r="DO210" s="110"/>
      <c r="DP210" s="110" t="str">
        <f t="shared" si="285"/>
        <v/>
      </c>
      <c r="DQ210" s="110" t="str">
        <f t="shared" si="292"/>
        <v/>
      </c>
      <c r="DR210" s="110" t="str">
        <f t="shared" si="292"/>
        <v/>
      </c>
      <c r="DS210" s="110" t="str">
        <f t="shared" si="292"/>
        <v/>
      </c>
      <c r="DT210" s="110" t="str">
        <f t="shared" si="292"/>
        <v/>
      </c>
      <c r="DU210" s="110" t="str">
        <f t="shared" si="292"/>
        <v/>
      </c>
      <c r="DV210" s="110" t="str">
        <f t="shared" si="292"/>
        <v/>
      </c>
      <c r="DW210" s="110" t="str">
        <f t="shared" si="293"/>
        <v/>
      </c>
      <c r="DX210" s="110" t="str">
        <f t="shared" si="293"/>
        <v/>
      </c>
      <c r="DY210" s="110" t="str">
        <f t="shared" si="293"/>
        <v/>
      </c>
      <c r="DZ210" s="110" t="str">
        <f t="shared" si="293"/>
        <v/>
      </c>
      <c r="EA210" s="110" t="str">
        <f t="shared" si="293"/>
        <v/>
      </c>
      <c r="EB210" s="110" t="str">
        <f t="shared" si="293"/>
        <v/>
      </c>
      <c r="EC210" s="110" t="str">
        <f t="shared" si="293"/>
        <v/>
      </c>
      <c r="ED210" s="110"/>
      <c r="EE210" s="110" t="str">
        <f t="shared" si="293"/>
        <v/>
      </c>
      <c r="EF210" s="110" t="str">
        <f t="shared" si="293"/>
        <v/>
      </c>
      <c r="EG210" s="110" t="str">
        <f t="shared" si="293"/>
        <v/>
      </c>
      <c r="EH210" s="110" t="str">
        <f t="shared" si="294"/>
        <v/>
      </c>
      <c r="EI210" s="110" t="str">
        <f t="shared" si="294"/>
        <v/>
      </c>
      <c r="EJ210" s="110" t="str">
        <f t="shared" si="294"/>
        <v/>
      </c>
      <c r="EK210" s="110" t="str">
        <f t="shared" si="294"/>
        <v/>
      </c>
      <c r="EL210" s="110" t="str">
        <f t="shared" si="294"/>
        <v/>
      </c>
      <c r="EM210" s="110" t="str">
        <f t="shared" si="294"/>
        <v/>
      </c>
      <c r="EN210" s="110" t="str">
        <f t="shared" si="294"/>
        <v/>
      </c>
      <c r="EO210" s="110" t="str">
        <f t="shared" si="294"/>
        <v/>
      </c>
      <c r="EP210" s="110" t="str">
        <f t="shared" si="294"/>
        <v/>
      </c>
    </row>
    <row r="211" spans="2:146" x14ac:dyDescent="0.2">
      <c r="B211" s="26">
        <v>87</v>
      </c>
      <c r="C211" s="27" t="str">
        <f t="shared" si="289"/>
        <v>Cyprès - HOT</v>
      </c>
      <c r="D211">
        <f t="shared" si="267"/>
        <v>1</v>
      </c>
      <c r="H211">
        <f t="shared" si="268"/>
        <v>87</v>
      </c>
      <c r="I211">
        <f t="shared" si="269"/>
        <v>44</v>
      </c>
      <c r="J211" t="str">
        <f t="shared" si="270"/>
        <v>Cyprès - HOT</v>
      </c>
      <c r="P211">
        <v>87</v>
      </c>
      <c r="AA211" t="str">
        <f t="shared" si="271"/>
        <v/>
      </c>
      <c r="AC211" t="str">
        <f t="shared" si="272"/>
        <v/>
      </c>
      <c r="AJ211" t="str">
        <f t="shared" si="280"/>
        <v/>
      </c>
      <c r="AK211">
        <f t="shared" si="281"/>
        <v>0</v>
      </c>
      <c r="AM211" t="str">
        <f t="shared" si="273"/>
        <v/>
      </c>
      <c r="AQ211" t="str">
        <f t="shared" si="290"/>
        <v/>
      </c>
      <c r="BM211" s="5">
        <v>87</v>
      </c>
      <c r="BN211" s="93" t="str">
        <f t="shared" si="274"/>
        <v/>
      </c>
      <c r="BO211" s="89"/>
      <c r="BP211" s="90"/>
      <c r="BQ211" s="5" t="str">
        <f t="shared" si="275"/>
        <v/>
      </c>
      <c r="BR211" s="76" t="str">
        <f>IF(BS211&lt;&gt;"",MAX($BR$125:BR210)+1,"" )</f>
        <v/>
      </c>
      <c r="BS211" t="str">
        <f t="shared" si="276"/>
        <v/>
      </c>
      <c r="BT211" t="str">
        <f t="shared" si="291"/>
        <v/>
      </c>
      <c r="BU211" t="str">
        <f t="shared" si="277"/>
        <v/>
      </c>
      <c r="BV211" t="str">
        <f t="shared" si="278"/>
        <v/>
      </c>
      <c r="BW211" s="1" t="str">
        <f t="shared" si="282"/>
        <v/>
      </c>
      <c r="BX211" s="93" t="str">
        <f t="shared" si="283"/>
        <v/>
      </c>
      <c r="CA211" t="str">
        <f t="shared" si="279"/>
        <v/>
      </c>
      <c r="CH211" t="str">
        <f t="shared" si="286"/>
        <v/>
      </c>
      <c r="CK211" s="110"/>
      <c r="CL211" s="110"/>
      <c r="CM211" s="110"/>
      <c r="CN211" s="110"/>
      <c r="CO211" s="110"/>
      <c r="CP211" s="110"/>
      <c r="CQ211" s="110"/>
      <c r="CR211" s="110"/>
      <c r="CS211" s="110"/>
      <c r="CT211" s="110"/>
      <c r="CU211" s="110"/>
      <c r="CV211" s="110"/>
      <c r="CW211" s="110"/>
      <c r="CX211" s="110"/>
      <c r="CY211" s="110"/>
      <c r="CZ211" s="110"/>
      <c r="DA211" s="110"/>
      <c r="DB211" s="110"/>
      <c r="DC211" s="110"/>
      <c r="DD211" s="110"/>
      <c r="DE211" s="110"/>
      <c r="DF211" s="110"/>
      <c r="DG211" s="110"/>
      <c r="DH211" s="110"/>
      <c r="DI211" s="110"/>
      <c r="DJ211" s="110"/>
      <c r="DK211" s="110"/>
      <c r="DL211" s="110"/>
      <c r="DM211" s="110"/>
      <c r="DN211" s="110"/>
      <c r="DO211" s="110"/>
      <c r="DP211" s="110" t="str">
        <f t="shared" si="285"/>
        <v/>
      </c>
      <c r="DQ211" s="110" t="str">
        <f t="shared" si="292"/>
        <v/>
      </c>
      <c r="DR211" s="110" t="str">
        <f t="shared" si="292"/>
        <v/>
      </c>
      <c r="DS211" s="110" t="str">
        <f t="shared" si="292"/>
        <v/>
      </c>
      <c r="DT211" s="110" t="str">
        <f t="shared" si="292"/>
        <v/>
      </c>
      <c r="DU211" s="110" t="str">
        <f t="shared" si="292"/>
        <v/>
      </c>
      <c r="DV211" s="110" t="str">
        <f t="shared" si="292"/>
        <v/>
      </c>
      <c r="DW211" s="110" t="str">
        <f t="shared" si="293"/>
        <v/>
      </c>
      <c r="DX211" s="110" t="str">
        <f t="shared" si="293"/>
        <v/>
      </c>
      <c r="DY211" s="110" t="str">
        <f t="shared" si="293"/>
        <v/>
      </c>
      <c r="DZ211" s="110" t="str">
        <f t="shared" si="293"/>
        <v/>
      </c>
      <c r="EA211" s="110" t="str">
        <f t="shared" si="293"/>
        <v/>
      </c>
      <c r="EB211" s="110" t="str">
        <f t="shared" si="293"/>
        <v/>
      </c>
      <c r="EC211" s="110" t="str">
        <f t="shared" si="293"/>
        <v/>
      </c>
      <c r="ED211" s="110"/>
      <c r="EE211" s="110" t="str">
        <f t="shared" si="293"/>
        <v/>
      </c>
      <c r="EF211" s="110" t="str">
        <f t="shared" si="293"/>
        <v/>
      </c>
      <c r="EG211" s="110" t="str">
        <f t="shared" si="293"/>
        <v/>
      </c>
      <c r="EH211" s="110" t="str">
        <f t="shared" si="294"/>
        <v/>
      </c>
      <c r="EI211" s="110" t="str">
        <f t="shared" si="294"/>
        <v/>
      </c>
      <c r="EJ211" s="110" t="str">
        <f t="shared" si="294"/>
        <v/>
      </c>
      <c r="EK211" s="110" t="str">
        <f t="shared" si="294"/>
        <v/>
      </c>
      <c r="EL211" s="110" t="str">
        <f t="shared" si="294"/>
        <v/>
      </c>
      <c r="EM211" s="110" t="str">
        <f t="shared" si="294"/>
        <v/>
      </c>
      <c r="EN211" s="110" t="str">
        <f t="shared" si="294"/>
        <v/>
      </c>
      <c r="EO211" s="110" t="str">
        <f t="shared" si="294"/>
        <v/>
      </c>
      <c r="EP211" s="110" t="str">
        <f t="shared" si="294"/>
        <v/>
      </c>
    </row>
    <row r="212" spans="2:146" x14ac:dyDescent="0.2">
      <c r="B212" s="26">
        <v>88</v>
      </c>
      <c r="C212" s="27" t="str">
        <f t="shared" si="289"/>
        <v>Févier - PRG</v>
      </c>
      <c r="D212">
        <f t="shared" si="267"/>
        <v>1</v>
      </c>
      <c r="H212">
        <f t="shared" si="268"/>
        <v>88</v>
      </c>
      <c r="I212">
        <f t="shared" si="269"/>
        <v>45</v>
      </c>
      <c r="J212" t="str">
        <f t="shared" si="270"/>
        <v>Févier - PRG</v>
      </c>
      <c r="P212">
        <v>88</v>
      </c>
      <c r="AA212" t="str">
        <f t="shared" si="271"/>
        <v/>
      </c>
      <c r="AC212" t="str">
        <f t="shared" si="272"/>
        <v/>
      </c>
      <c r="AJ212" t="str">
        <f t="shared" si="280"/>
        <v/>
      </c>
      <c r="AK212">
        <f t="shared" si="281"/>
        <v>0</v>
      </c>
      <c r="AM212" t="str">
        <f t="shared" si="273"/>
        <v/>
      </c>
      <c r="AQ212" t="str">
        <f t="shared" si="290"/>
        <v/>
      </c>
      <c r="BM212" s="5">
        <v>88</v>
      </c>
      <c r="BN212" s="93" t="str">
        <f t="shared" si="274"/>
        <v/>
      </c>
      <c r="BO212" s="89"/>
      <c r="BP212" s="90"/>
      <c r="BQ212" s="5" t="str">
        <f t="shared" si="275"/>
        <v/>
      </c>
      <c r="BR212" s="76" t="str">
        <f>IF(BS212&lt;&gt;"",MAX($BR$125:BR211)+1,"" )</f>
        <v/>
      </c>
      <c r="BS212" t="str">
        <f t="shared" si="276"/>
        <v/>
      </c>
      <c r="BT212" t="str">
        <f t="shared" si="291"/>
        <v/>
      </c>
      <c r="BU212" t="str">
        <f t="shared" si="277"/>
        <v/>
      </c>
      <c r="BV212" t="str">
        <f t="shared" si="278"/>
        <v/>
      </c>
      <c r="BW212" s="1" t="str">
        <f t="shared" si="282"/>
        <v/>
      </c>
      <c r="BX212" s="93" t="str">
        <f t="shared" si="283"/>
        <v/>
      </c>
      <c r="CA212" t="str">
        <f t="shared" si="279"/>
        <v/>
      </c>
      <c r="CH212" t="str">
        <f t="shared" si="286"/>
        <v/>
      </c>
      <c r="CK212" s="110"/>
      <c r="CL212" s="110"/>
      <c r="CM212" s="110"/>
      <c r="CN212" s="110"/>
      <c r="CO212" s="110"/>
      <c r="CP212" s="110"/>
      <c r="CQ212" s="110"/>
      <c r="CR212" s="110"/>
      <c r="CS212" s="110"/>
      <c r="CT212" s="110"/>
      <c r="CU212" s="110"/>
      <c r="CV212" s="110"/>
      <c r="CW212" s="110"/>
      <c r="CX212" s="110"/>
      <c r="CY212" s="110"/>
      <c r="CZ212" s="110"/>
      <c r="DA212" s="110"/>
      <c r="DB212" s="110"/>
      <c r="DC212" s="110"/>
      <c r="DD212" s="110"/>
      <c r="DE212" s="110"/>
      <c r="DF212" s="110"/>
      <c r="DG212" s="110"/>
      <c r="DH212" s="110"/>
      <c r="DI212" s="110"/>
      <c r="DJ212" s="110"/>
      <c r="DK212" s="110"/>
      <c r="DL212" s="110"/>
      <c r="DM212" s="110"/>
      <c r="DN212" s="110"/>
      <c r="DO212" s="110"/>
      <c r="DP212" s="110" t="str">
        <f t="shared" si="285"/>
        <v/>
      </c>
      <c r="DQ212" s="110" t="str">
        <f t="shared" si="292"/>
        <v/>
      </c>
      <c r="DR212" s="110" t="str">
        <f t="shared" si="292"/>
        <v/>
      </c>
      <c r="DS212" s="110" t="str">
        <f t="shared" si="292"/>
        <v/>
      </c>
      <c r="DT212" s="110" t="str">
        <f t="shared" si="292"/>
        <v/>
      </c>
      <c r="DU212" s="110" t="str">
        <f t="shared" si="292"/>
        <v/>
      </c>
      <c r="DV212" s="110" t="str">
        <f t="shared" si="292"/>
        <v/>
      </c>
      <c r="DW212" s="110" t="str">
        <f t="shared" si="293"/>
        <v/>
      </c>
      <c r="DX212" s="110" t="str">
        <f t="shared" si="293"/>
        <v/>
      </c>
      <c r="DY212" s="110" t="str">
        <f t="shared" si="293"/>
        <v/>
      </c>
      <c r="DZ212" s="110" t="str">
        <f t="shared" si="293"/>
        <v/>
      </c>
      <c r="EA212" s="110" t="str">
        <f t="shared" si="293"/>
        <v/>
      </c>
      <c r="EB212" s="110" t="str">
        <f t="shared" si="293"/>
        <v/>
      </c>
      <c r="EC212" s="110" t="str">
        <f t="shared" si="293"/>
        <v/>
      </c>
      <c r="ED212" s="110"/>
      <c r="EE212" s="110" t="str">
        <f t="shared" si="293"/>
        <v/>
      </c>
      <c r="EF212" s="110" t="str">
        <f t="shared" si="293"/>
        <v/>
      </c>
      <c r="EG212" s="110" t="str">
        <f t="shared" si="293"/>
        <v/>
      </c>
      <c r="EH212" s="110" t="str">
        <f t="shared" si="294"/>
        <v/>
      </c>
      <c r="EI212" s="110" t="str">
        <f t="shared" si="294"/>
        <v/>
      </c>
      <c r="EJ212" s="110" t="str">
        <f t="shared" si="294"/>
        <v/>
      </c>
      <c r="EK212" s="110" t="str">
        <f t="shared" si="294"/>
        <v/>
      </c>
      <c r="EL212" s="110" t="str">
        <f t="shared" si="294"/>
        <v/>
      </c>
      <c r="EM212" s="110" t="str">
        <f t="shared" si="294"/>
        <v/>
      </c>
      <c r="EN212" s="110" t="str">
        <f t="shared" si="294"/>
        <v/>
      </c>
      <c r="EO212" s="110" t="str">
        <f t="shared" si="294"/>
        <v/>
      </c>
      <c r="EP212" s="110" t="str">
        <f t="shared" si="294"/>
        <v/>
      </c>
    </row>
    <row r="213" spans="2:146" x14ac:dyDescent="0.2">
      <c r="B213" s="26">
        <v>89</v>
      </c>
      <c r="C213" s="27" t="str">
        <f t="shared" si="289"/>
        <v>Orpin - PRG</v>
      </c>
      <c r="D213">
        <f t="shared" si="267"/>
        <v>1</v>
      </c>
      <c r="H213">
        <f t="shared" si="268"/>
        <v>89</v>
      </c>
      <c r="I213">
        <f t="shared" si="269"/>
        <v>46</v>
      </c>
      <c r="J213" t="str">
        <f t="shared" si="270"/>
        <v>Orpin - PRG</v>
      </c>
      <c r="P213">
        <v>89</v>
      </c>
      <c r="AA213" t="str">
        <f t="shared" si="271"/>
        <v/>
      </c>
      <c r="AC213" t="str">
        <f t="shared" si="272"/>
        <v/>
      </c>
      <c r="AJ213" t="str">
        <f t="shared" si="280"/>
        <v/>
      </c>
      <c r="AK213">
        <f t="shared" si="281"/>
        <v>0</v>
      </c>
      <c r="AM213" t="str">
        <f t="shared" si="273"/>
        <v/>
      </c>
      <c r="AQ213" t="str">
        <f t="shared" si="290"/>
        <v/>
      </c>
      <c r="BM213" s="5">
        <v>89</v>
      </c>
      <c r="BN213" s="93" t="str">
        <f t="shared" si="274"/>
        <v/>
      </c>
      <c r="BO213" s="89"/>
      <c r="BP213" s="90"/>
      <c r="BQ213" s="5" t="str">
        <f t="shared" si="275"/>
        <v/>
      </c>
      <c r="BR213" s="76" t="str">
        <f>IF(BS213&lt;&gt;"",MAX($BR$125:BR212)+1,"" )</f>
        <v/>
      </c>
      <c r="BS213" t="str">
        <f t="shared" si="276"/>
        <v/>
      </c>
      <c r="BT213" t="str">
        <f t="shared" si="291"/>
        <v/>
      </c>
      <c r="BU213" t="str">
        <f t="shared" si="277"/>
        <v/>
      </c>
      <c r="BV213" t="str">
        <f t="shared" si="278"/>
        <v/>
      </c>
      <c r="BW213" s="1" t="str">
        <f t="shared" si="282"/>
        <v/>
      </c>
      <c r="BX213" s="93" t="str">
        <f t="shared" si="283"/>
        <v/>
      </c>
      <c r="CA213" t="str">
        <f t="shared" si="279"/>
        <v/>
      </c>
      <c r="CH213" t="str">
        <f t="shared" si="286"/>
        <v/>
      </c>
      <c r="CK213" s="110"/>
      <c r="CL213" s="110"/>
      <c r="CM213" s="110"/>
      <c r="CN213" s="110"/>
      <c r="CO213" s="110"/>
      <c r="CP213" s="110"/>
      <c r="CQ213" s="110"/>
      <c r="CR213" s="110"/>
      <c r="CS213" s="110"/>
      <c r="CT213" s="110"/>
      <c r="CU213" s="110"/>
      <c r="CV213" s="110"/>
      <c r="CW213" s="110"/>
      <c r="CX213" s="110"/>
      <c r="CY213" s="110"/>
      <c r="CZ213" s="110"/>
      <c r="DA213" s="110"/>
      <c r="DB213" s="110"/>
      <c r="DC213" s="110"/>
      <c r="DD213" s="110"/>
      <c r="DE213" s="110"/>
      <c r="DF213" s="110"/>
      <c r="DG213" s="110"/>
      <c r="DH213" s="110"/>
      <c r="DI213" s="110"/>
      <c r="DJ213" s="110"/>
      <c r="DK213" s="110"/>
      <c r="DL213" s="110"/>
      <c r="DM213" s="110"/>
      <c r="DN213" s="110"/>
      <c r="DO213" s="110"/>
      <c r="DP213" s="110" t="str">
        <f t="shared" si="285"/>
        <v/>
      </c>
      <c r="DQ213" s="110" t="str">
        <f t="shared" si="292"/>
        <v/>
      </c>
      <c r="DR213" s="110" t="str">
        <f t="shared" si="292"/>
        <v/>
      </c>
      <c r="DS213" s="110" t="str">
        <f t="shared" si="292"/>
        <v/>
      </c>
      <c r="DT213" s="110" t="str">
        <f t="shared" si="292"/>
        <v/>
      </c>
      <c r="DU213" s="110" t="str">
        <f t="shared" si="292"/>
        <v/>
      </c>
      <c r="DV213" s="110" t="str">
        <f t="shared" si="292"/>
        <v/>
      </c>
      <c r="DW213" s="110" t="str">
        <f t="shared" si="293"/>
        <v/>
      </c>
      <c r="DX213" s="110" t="str">
        <f t="shared" si="293"/>
        <v/>
      </c>
      <c r="DY213" s="110" t="str">
        <f t="shared" si="293"/>
        <v/>
      </c>
      <c r="DZ213" s="110" t="str">
        <f t="shared" si="293"/>
        <v/>
      </c>
      <c r="EA213" s="110" t="str">
        <f t="shared" si="293"/>
        <v/>
      </c>
      <c r="EB213" s="110" t="str">
        <f t="shared" si="293"/>
        <v/>
      </c>
      <c r="EC213" s="110" t="str">
        <f t="shared" si="293"/>
        <v/>
      </c>
      <c r="ED213" s="110"/>
      <c r="EE213" s="110" t="str">
        <f t="shared" si="293"/>
        <v/>
      </c>
      <c r="EF213" s="110" t="str">
        <f t="shared" si="293"/>
        <v/>
      </c>
      <c r="EG213" s="110" t="str">
        <f t="shared" si="293"/>
        <v/>
      </c>
      <c r="EH213" s="110" t="str">
        <f t="shared" si="294"/>
        <v/>
      </c>
      <c r="EI213" s="110" t="str">
        <f t="shared" si="294"/>
        <v/>
      </c>
      <c r="EJ213" s="110" t="str">
        <f t="shared" si="294"/>
        <v/>
      </c>
      <c r="EK213" s="110" t="str">
        <f t="shared" si="294"/>
        <v/>
      </c>
      <c r="EL213" s="110" t="str">
        <f t="shared" si="294"/>
        <v/>
      </c>
      <c r="EM213" s="110" t="str">
        <f t="shared" si="294"/>
        <v/>
      </c>
      <c r="EN213" s="110" t="str">
        <f t="shared" si="294"/>
        <v/>
      </c>
      <c r="EO213" s="110" t="str">
        <f t="shared" si="294"/>
        <v/>
      </c>
      <c r="EP213" s="110" t="str">
        <f t="shared" si="294"/>
        <v/>
      </c>
    </row>
    <row r="214" spans="2:146" x14ac:dyDescent="0.2">
      <c r="B214" s="26">
        <v>90</v>
      </c>
      <c r="C214" s="27" t="str">
        <f t="shared" si="289"/>
        <v>Elaeagnus multiflore - PRG</v>
      </c>
      <c r="D214">
        <f t="shared" si="267"/>
        <v>1</v>
      </c>
      <c r="H214">
        <f t="shared" si="268"/>
        <v>90</v>
      </c>
      <c r="I214">
        <f t="shared" si="269"/>
        <v>47</v>
      </c>
      <c r="J214" t="str">
        <f t="shared" si="270"/>
        <v>Elaeagnus multiflore - PRG</v>
      </c>
      <c r="P214">
        <v>90</v>
      </c>
      <c r="AA214" t="str">
        <f t="shared" si="271"/>
        <v/>
      </c>
      <c r="AC214" t="str">
        <f t="shared" si="272"/>
        <v/>
      </c>
      <c r="AJ214" t="str">
        <f t="shared" si="280"/>
        <v/>
      </c>
      <c r="AK214">
        <f t="shared" si="281"/>
        <v>0</v>
      </c>
      <c r="AM214" t="str">
        <f t="shared" si="273"/>
        <v/>
      </c>
      <c r="AQ214" t="str">
        <f t="shared" si="290"/>
        <v/>
      </c>
      <c r="BM214" s="5">
        <v>90</v>
      </c>
      <c r="BN214" s="93" t="str">
        <f t="shared" si="274"/>
        <v/>
      </c>
      <c r="BO214" s="89"/>
      <c r="BP214" s="90"/>
      <c r="BQ214" s="5" t="str">
        <f t="shared" si="275"/>
        <v/>
      </c>
      <c r="BR214" s="76" t="str">
        <f>IF(BS214&lt;&gt;"",MAX($BR$125:BR213)+1,"" )</f>
        <v/>
      </c>
      <c r="BS214" t="str">
        <f t="shared" si="276"/>
        <v/>
      </c>
      <c r="BT214" t="str">
        <f t="shared" si="291"/>
        <v/>
      </c>
      <c r="BU214" t="str">
        <f t="shared" si="277"/>
        <v/>
      </c>
      <c r="BV214" t="str">
        <f t="shared" si="278"/>
        <v/>
      </c>
      <c r="BW214" s="1" t="str">
        <f t="shared" si="282"/>
        <v/>
      </c>
      <c r="BX214" s="93" t="str">
        <f t="shared" si="283"/>
        <v/>
      </c>
      <c r="CA214" t="str">
        <f t="shared" si="279"/>
        <v/>
      </c>
      <c r="CH214" t="str">
        <f t="shared" si="286"/>
        <v/>
      </c>
      <c r="CK214" s="110"/>
      <c r="CL214" s="110"/>
      <c r="CM214" s="110"/>
      <c r="CN214" s="110"/>
      <c r="CO214" s="110"/>
      <c r="CP214" s="110"/>
      <c r="CQ214" s="110"/>
      <c r="CR214" s="110"/>
      <c r="CS214" s="110"/>
      <c r="CT214" s="110"/>
      <c r="CU214" s="110"/>
      <c r="CV214" s="110"/>
      <c r="CW214" s="110"/>
      <c r="CX214" s="110"/>
      <c r="CY214" s="110"/>
      <c r="CZ214" s="110"/>
      <c r="DA214" s="110"/>
      <c r="DB214" s="110"/>
      <c r="DC214" s="110"/>
      <c r="DD214" s="110"/>
      <c r="DE214" s="110"/>
      <c r="DF214" s="110"/>
      <c r="DG214" s="110"/>
      <c r="DH214" s="110"/>
      <c r="DI214" s="110"/>
      <c r="DJ214" s="110"/>
      <c r="DK214" s="110"/>
      <c r="DL214" s="110"/>
      <c r="DM214" s="110"/>
      <c r="DN214" s="110"/>
      <c r="DO214" s="110"/>
      <c r="DP214" s="110" t="str">
        <f t="shared" si="285"/>
        <v/>
      </c>
      <c r="DQ214" s="110" t="str">
        <f t="shared" si="292"/>
        <v/>
      </c>
      <c r="DR214" s="110" t="str">
        <f t="shared" si="292"/>
        <v/>
      </c>
      <c r="DS214" s="110" t="str">
        <f t="shared" si="292"/>
        <v/>
      </c>
      <c r="DT214" s="110" t="str">
        <f t="shared" si="292"/>
        <v/>
      </c>
      <c r="DU214" s="110" t="str">
        <f t="shared" si="292"/>
        <v/>
      </c>
      <c r="DV214" s="110" t="str">
        <f t="shared" si="292"/>
        <v/>
      </c>
      <c r="DW214" s="110" t="str">
        <f t="shared" si="293"/>
        <v/>
      </c>
      <c r="DX214" s="110" t="str">
        <f t="shared" si="293"/>
        <v/>
      </c>
      <c r="DY214" s="110" t="str">
        <f t="shared" si="293"/>
        <v/>
      </c>
      <c r="DZ214" s="110" t="str">
        <f t="shared" si="293"/>
        <v/>
      </c>
      <c r="EA214" s="110" t="str">
        <f t="shared" si="293"/>
        <v/>
      </c>
      <c r="EB214" s="110" t="str">
        <f t="shared" si="293"/>
        <v/>
      </c>
      <c r="EC214" s="110" t="str">
        <f t="shared" si="293"/>
        <v/>
      </c>
      <c r="ED214" s="110"/>
      <c r="EE214" s="110" t="str">
        <f t="shared" si="293"/>
        <v/>
      </c>
      <c r="EF214" s="110" t="str">
        <f t="shared" si="293"/>
        <v/>
      </c>
      <c r="EG214" s="110" t="str">
        <f t="shared" si="293"/>
        <v/>
      </c>
      <c r="EH214" s="110" t="str">
        <f t="shared" si="294"/>
        <v/>
      </c>
      <c r="EI214" s="110" t="str">
        <f t="shared" si="294"/>
        <v/>
      </c>
      <c r="EJ214" s="110" t="str">
        <f t="shared" si="294"/>
        <v/>
      </c>
      <c r="EK214" s="110" t="str">
        <f t="shared" si="294"/>
        <v/>
      </c>
      <c r="EL214" s="110" t="str">
        <f t="shared" si="294"/>
        <v/>
      </c>
      <c r="EM214" s="110" t="str">
        <f t="shared" si="294"/>
        <v/>
      </c>
      <c r="EN214" s="110" t="str">
        <f t="shared" si="294"/>
        <v/>
      </c>
      <c r="EO214" s="110" t="str">
        <f t="shared" si="294"/>
        <v/>
      </c>
      <c r="EP214" s="110" t="str">
        <f t="shared" si="294"/>
        <v/>
      </c>
    </row>
    <row r="215" spans="2:146" x14ac:dyDescent="0.2">
      <c r="B215" s="26">
        <v>91</v>
      </c>
      <c r="C215" s="27" t="str">
        <f t="shared" si="289"/>
        <v>Ophrys - PRG</v>
      </c>
      <c r="D215">
        <f t="shared" si="267"/>
        <v>1</v>
      </c>
      <c r="H215">
        <f t="shared" si="268"/>
        <v>91</v>
      </c>
      <c r="I215">
        <f t="shared" si="269"/>
        <v>48</v>
      </c>
      <c r="J215" t="str">
        <f t="shared" si="270"/>
        <v>Ophrys - PRG</v>
      </c>
      <c r="P215">
        <v>91</v>
      </c>
      <c r="AA215" t="str">
        <f t="shared" si="271"/>
        <v/>
      </c>
      <c r="AC215" t="str">
        <f t="shared" si="272"/>
        <v/>
      </c>
      <c r="AJ215" t="str">
        <f t="shared" si="280"/>
        <v/>
      </c>
      <c r="AK215">
        <f t="shared" si="281"/>
        <v>0</v>
      </c>
      <c r="AM215" t="str">
        <f t="shared" si="273"/>
        <v/>
      </c>
      <c r="AQ215" t="str">
        <f t="shared" si="290"/>
        <v/>
      </c>
      <c r="BM215" s="5">
        <v>91</v>
      </c>
      <c r="BN215" s="93" t="str">
        <f t="shared" si="274"/>
        <v/>
      </c>
      <c r="BO215" s="89"/>
      <c r="BP215" s="90"/>
      <c r="BQ215" s="5" t="str">
        <f t="shared" si="275"/>
        <v/>
      </c>
      <c r="BR215" s="76" t="str">
        <f>IF(BS215&lt;&gt;"",MAX($BR$125:BR214)+1,"" )</f>
        <v/>
      </c>
      <c r="BS215" t="str">
        <f t="shared" si="276"/>
        <v/>
      </c>
      <c r="BT215" t="str">
        <f t="shared" si="291"/>
        <v/>
      </c>
      <c r="BU215" t="str">
        <f t="shared" si="277"/>
        <v/>
      </c>
      <c r="BV215" t="str">
        <f t="shared" si="278"/>
        <v/>
      </c>
      <c r="BW215" s="1" t="str">
        <f t="shared" si="282"/>
        <v/>
      </c>
      <c r="BX215" s="93" t="str">
        <f t="shared" si="283"/>
        <v/>
      </c>
      <c r="CA215" t="str">
        <f t="shared" si="279"/>
        <v/>
      </c>
      <c r="CH215" t="str">
        <f t="shared" si="286"/>
        <v/>
      </c>
      <c r="CK215" s="110"/>
      <c r="CL215" s="110"/>
      <c r="CM215" s="110"/>
      <c r="CN215" s="110"/>
      <c r="CO215" s="110"/>
      <c r="CP215" s="110"/>
      <c r="CQ215" s="110"/>
      <c r="CR215" s="110"/>
      <c r="CS215" s="110"/>
      <c r="CT215" s="110"/>
      <c r="CU215" s="110"/>
      <c r="CV215" s="110"/>
      <c r="CW215" s="110"/>
      <c r="CX215" s="110"/>
      <c r="CY215" s="110"/>
      <c r="CZ215" s="110"/>
      <c r="DA215" s="110"/>
      <c r="DB215" s="110"/>
      <c r="DC215" s="110"/>
      <c r="DD215" s="110"/>
      <c r="DE215" s="110"/>
      <c r="DF215" s="110"/>
      <c r="DG215" s="110"/>
      <c r="DH215" s="110"/>
      <c r="DI215" s="110"/>
      <c r="DJ215" s="110"/>
      <c r="DK215" s="110"/>
      <c r="DL215" s="110"/>
      <c r="DM215" s="110"/>
      <c r="DN215" s="110"/>
      <c r="DO215" s="110"/>
      <c r="DP215" s="110" t="str">
        <f t="shared" si="285"/>
        <v/>
      </c>
      <c r="DQ215" s="110" t="str">
        <f t="shared" si="292"/>
        <v/>
      </c>
      <c r="DR215" s="110" t="str">
        <f t="shared" si="292"/>
        <v/>
      </c>
      <c r="DS215" s="110" t="str">
        <f t="shared" si="292"/>
        <v/>
      </c>
      <c r="DT215" s="110" t="str">
        <f t="shared" si="292"/>
        <v/>
      </c>
      <c r="DU215" s="110" t="str">
        <f t="shared" si="292"/>
        <v/>
      </c>
      <c r="DV215" s="110" t="str">
        <f t="shared" si="292"/>
        <v/>
      </c>
      <c r="DW215" s="110" t="str">
        <f t="shared" ref="DW215:EG224" si="295">IF($CI215="","",IF(RIGHT($CI215,3)=DW$124,1,0))</f>
        <v/>
      </c>
      <c r="DX215" s="110" t="str">
        <f t="shared" si="295"/>
        <v/>
      </c>
      <c r="DY215" s="110" t="str">
        <f t="shared" si="295"/>
        <v/>
      </c>
      <c r="DZ215" s="110" t="str">
        <f t="shared" si="295"/>
        <v/>
      </c>
      <c r="EA215" s="110" t="str">
        <f t="shared" si="295"/>
        <v/>
      </c>
      <c r="EB215" s="110" t="str">
        <f t="shared" si="295"/>
        <v/>
      </c>
      <c r="EC215" s="110" t="str">
        <f t="shared" si="295"/>
        <v/>
      </c>
      <c r="ED215" s="110"/>
      <c r="EE215" s="110" t="str">
        <f t="shared" si="295"/>
        <v/>
      </c>
      <c r="EF215" s="110" t="str">
        <f t="shared" si="295"/>
        <v/>
      </c>
      <c r="EG215" s="110" t="str">
        <f t="shared" si="295"/>
        <v/>
      </c>
      <c r="EH215" s="110" t="str">
        <f t="shared" ref="EH215:EP224" si="296">IF($CI215="","",IF(RIGHT($CI215,3)=EH$124,1,0))</f>
        <v/>
      </c>
      <c r="EI215" s="110" t="str">
        <f t="shared" si="296"/>
        <v/>
      </c>
      <c r="EJ215" s="110" t="str">
        <f t="shared" si="296"/>
        <v/>
      </c>
      <c r="EK215" s="110" t="str">
        <f t="shared" si="296"/>
        <v/>
      </c>
      <c r="EL215" s="110" t="str">
        <f t="shared" si="296"/>
        <v/>
      </c>
      <c r="EM215" s="110" t="str">
        <f t="shared" si="296"/>
        <v/>
      </c>
      <c r="EN215" s="110" t="str">
        <f t="shared" si="296"/>
        <v/>
      </c>
      <c r="EO215" s="110" t="str">
        <f t="shared" si="296"/>
        <v/>
      </c>
      <c r="EP215" s="110" t="str">
        <f t="shared" si="296"/>
        <v/>
      </c>
    </row>
    <row r="216" spans="2:146" x14ac:dyDescent="0.2">
      <c r="B216" s="26">
        <v>92</v>
      </c>
      <c r="C216" s="27" t="str">
        <f t="shared" si="289"/>
        <v>Pissenlit - SH.</v>
      </c>
      <c r="D216">
        <f t="shared" si="267"/>
        <v>1</v>
      </c>
      <c r="H216">
        <f t="shared" si="268"/>
        <v>92</v>
      </c>
      <c r="I216">
        <f t="shared" si="269"/>
        <v>49</v>
      </c>
      <c r="J216" t="str">
        <f t="shared" si="270"/>
        <v>Pissenlit - SH.</v>
      </c>
      <c r="P216">
        <v>92</v>
      </c>
      <c r="AA216" t="str">
        <f t="shared" si="271"/>
        <v/>
      </c>
      <c r="AC216" t="str">
        <f t="shared" si="272"/>
        <v/>
      </c>
      <c r="AJ216" t="str">
        <f t="shared" si="280"/>
        <v/>
      </c>
      <c r="AK216">
        <f t="shared" si="281"/>
        <v>0</v>
      </c>
      <c r="AM216" t="str">
        <f t="shared" si="273"/>
        <v/>
      </c>
      <c r="AQ216" t="str">
        <f t="shared" si="290"/>
        <v/>
      </c>
      <c r="BM216" s="5">
        <v>92</v>
      </c>
      <c r="BN216" s="93" t="str">
        <f t="shared" si="274"/>
        <v/>
      </c>
      <c r="BO216" s="89"/>
      <c r="BP216" s="90"/>
      <c r="BQ216" s="5" t="str">
        <f t="shared" si="275"/>
        <v/>
      </c>
      <c r="BR216" s="76" t="str">
        <f>IF(BS216&lt;&gt;"",MAX($BR$125:BR215)+1,"" )</f>
        <v/>
      </c>
      <c r="BS216" t="str">
        <f t="shared" si="276"/>
        <v/>
      </c>
      <c r="BT216" t="str">
        <f t="shared" si="291"/>
        <v/>
      </c>
      <c r="BU216" t="str">
        <f t="shared" si="277"/>
        <v/>
      </c>
      <c r="BV216" t="str">
        <f t="shared" si="278"/>
        <v/>
      </c>
      <c r="BW216" s="1" t="str">
        <f t="shared" si="282"/>
        <v/>
      </c>
      <c r="BX216" s="93" t="str">
        <f t="shared" si="283"/>
        <v/>
      </c>
      <c r="CA216" t="str">
        <f t="shared" si="279"/>
        <v/>
      </c>
      <c r="CH216" t="str">
        <f t="shared" si="286"/>
        <v/>
      </c>
      <c r="CK216" s="110"/>
      <c r="CL216" s="110"/>
      <c r="CM216" s="110"/>
      <c r="CN216" s="110"/>
      <c r="CO216" s="110"/>
      <c r="CP216" s="110"/>
      <c r="CQ216" s="110"/>
      <c r="CR216" s="110"/>
      <c r="CS216" s="110"/>
      <c r="CT216" s="110"/>
      <c r="CU216" s="110"/>
      <c r="CV216" s="110"/>
      <c r="CW216" s="110"/>
      <c r="CX216" s="110"/>
      <c r="CY216" s="110"/>
      <c r="CZ216" s="110"/>
      <c r="DA216" s="110"/>
      <c r="DB216" s="110"/>
      <c r="DC216" s="110"/>
      <c r="DD216" s="110"/>
      <c r="DE216" s="110"/>
      <c r="DF216" s="110"/>
      <c r="DG216" s="110"/>
      <c r="DH216" s="110"/>
      <c r="DI216" s="110"/>
      <c r="DJ216" s="110"/>
      <c r="DK216" s="110"/>
      <c r="DL216" s="110"/>
      <c r="DM216" s="110"/>
      <c r="DN216" s="110"/>
      <c r="DO216" s="110"/>
      <c r="DP216" s="110" t="str">
        <f t="shared" si="285"/>
        <v/>
      </c>
      <c r="DQ216" s="110" t="str">
        <f t="shared" si="292"/>
        <v/>
      </c>
      <c r="DR216" s="110" t="str">
        <f t="shared" si="292"/>
        <v/>
      </c>
      <c r="DS216" s="110" t="str">
        <f t="shared" si="292"/>
        <v/>
      </c>
      <c r="DT216" s="110" t="str">
        <f t="shared" si="292"/>
        <v/>
      </c>
      <c r="DU216" s="110" t="str">
        <f t="shared" si="292"/>
        <v/>
      </c>
      <c r="DV216" s="110" t="str">
        <f t="shared" si="292"/>
        <v/>
      </c>
      <c r="DW216" s="110" t="str">
        <f t="shared" si="295"/>
        <v/>
      </c>
      <c r="DX216" s="110" t="str">
        <f t="shared" si="295"/>
        <v/>
      </c>
      <c r="DY216" s="110" t="str">
        <f t="shared" si="295"/>
        <v/>
      </c>
      <c r="DZ216" s="110" t="str">
        <f t="shared" si="295"/>
        <v/>
      </c>
      <c r="EA216" s="110" t="str">
        <f t="shared" si="295"/>
        <v/>
      </c>
      <c r="EB216" s="110" t="str">
        <f t="shared" si="295"/>
        <v/>
      </c>
      <c r="EC216" s="110" t="str">
        <f t="shared" si="295"/>
        <v/>
      </c>
      <c r="ED216" s="110"/>
      <c r="EE216" s="110" t="str">
        <f t="shared" si="295"/>
        <v/>
      </c>
      <c r="EF216" s="110" t="str">
        <f t="shared" si="295"/>
        <v/>
      </c>
      <c r="EG216" s="110" t="str">
        <f t="shared" si="295"/>
        <v/>
      </c>
      <c r="EH216" s="110" t="str">
        <f t="shared" si="296"/>
        <v/>
      </c>
      <c r="EI216" s="110" t="str">
        <f t="shared" si="296"/>
        <v/>
      </c>
      <c r="EJ216" s="110" t="str">
        <f t="shared" si="296"/>
        <v/>
      </c>
      <c r="EK216" s="110" t="str">
        <f t="shared" si="296"/>
        <v/>
      </c>
      <c r="EL216" s="110" t="str">
        <f t="shared" si="296"/>
        <v/>
      </c>
      <c r="EM216" s="110" t="str">
        <f t="shared" si="296"/>
        <v/>
      </c>
      <c r="EN216" s="110" t="str">
        <f t="shared" si="296"/>
        <v/>
      </c>
      <c r="EO216" s="110" t="str">
        <f t="shared" si="296"/>
        <v/>
      </c>
      <c r="EP216" s="110" t="str">
        <f t="shared" si="296"/>
        <v/>
      </c>
    </row>
    <row r="217" spans="2:146" x14ac:dyDescent="0.2">
      <c r="B217" s="26">
        <v>93</v>
      </c>
      <c r="C217" s="27" t="str">
        <f t="shared" si="289"/>
        <v>Erable - SH.</v>
      </c>
      <c r="D217">
        <f t="shared" si="267"/>
        <v>1</v>
      </c>
      <c r="H217">
        <f t="shared" si="268"/>
        <v>93</v>
      </c>
      <c r="I217">
        <f t="shared" si="269"/>
        <v>50</v>
      </c>
      <c r="J217" t="str">
        <f t="shared" si="270"/>
        <v>Erable - SH.</v>
      </c>
      <c r="P217">
        <v>93</v>
      </c>
      <c r="AA217" t="str">
        <f t="shared" si="271"/>
        <v/>
      </c>
      <c r="AC217" t="str">
        <f t="shared" si="272"/>
        <v/>
      </c>
      <c r="AJ217" t="str">
        <f t="shared" si="280"/>
        <v/>
      </c>
      <c r="AK217">
        <f t="shared" si="281"/>
        <v>0</v>
      </c>
      <c r="AM217" t="str">
        <f t="shared" si="273"/>
        <v/>
      </c>
      <c r="AQ217" t="str">
        <f t="shared" si="290"/>
        <v/>
      </c>
      <c r="BM217" s="5">
        <v>93</v>
      </c>
      <c r="BN217" s="93" t="str">
        <f t="shared" si="274"/>
        <v/>
      </c>
      <c r="BO217" s="89"/>
      <c r="BP217" s="90"/>
      <c r="BQ217" s="5" t="str">
        <f t="shared" si="275"/>
        <v/>
      </c>
      <c r="BR217" s="76" t="str">
        <f>IF(BS217&lt;&gt;"",MAX($BR$125:BR216)+1,"" )</f>
        <v/>
      </c>
      <c r="BS217" t="str">
        <f t="shared" si="276"/>
        <v/>
      </c>
      <c r="BT217" t="str">
        <f t="shared" si="291"/>
        <v/>
      </c>
      <c r="BU217" t="str">
        <f t="shared" si="277"/>
        <v/>
      </c>
      <c r="BV217" t="str">
        <f t="shared" si="278"/>
        <v/>
      </c>
      <c r="BW217" s="1" t="str">
        <f t="shared" si="282"/>
        <v/>
      </c>
      <c r="BX217" s="93" t="str">
        <f t="shared" si="283"/>
        <v/>
      </c>
      <c r="CA217" t="str">
        <f t="shared" si="279"/>
        <v/>
      </c>
      <c r="CH217" t="str">
        <f t="shared" si="286"/>
        <v/>
      </c>
      <c r="CK217" s="110"/>
      <c r="CL217" s="110"/>
      <c r="CM217" s="110"/>
      <c r="CN217" s="110"/>
      <c r="CO217" s="110"/>
      <c r="CP217" s="110"/>
      <c r="CQ217" s="110"/>
      <c r="CR217" s="110"/>
      <c r="CS217" s="110"/>
      <c r="CT217" s="110"/>
      <c r="CU217" s="110"/>
      <c r="CV217" s="110"/>
      <c r="CW217" s="110"/>
      <c r="CX217" s="110"/>
      <c r="CY217" s="110"/>
      <c r="CZ217" s="110"/>
      <c r="DA217" s="110"/>
      <c r="DB217" s="110"/>
      <c r="DC217" s="110"/>
      <c r="DD217" s="110"/>
      <c r="DE217" s="110"/>
      <c r="DF217" s="110"/>
      <c r="DG217" s="110"/>
      <c r="DH217" s="110"/>
      <c r="DI217" s="110"/>
      <c r="DJ217" s="110"/>
      <c r="DK217" s="110"/>
      <c r="DL217" s="110"/>
      <c r="DM217" s="110"/>
      <c r="DN217" s="110"/>
      <c r="DO217" s="110"/>
      <c r="DP217" s="110" t="str">
        <f t="shared" si="285"/>
        <v/>
      </c>
      <c r="DQ217" s="110" t="str">
        <f t="shared" ref="DQ217:DV232" si="297">IF($CI217="","",IF(RIGHT($CI217,3)=DQ$124,1,0))</f>
        <v/>
      </c>
      <c r="DR217" s="110" t="str">
        <f t="shared" si="297"/>
        <v/>
      </c>
      <c r="DS217" s="110" t="str">
        <f t="shared" si="297"/>
        <v/>
      </c>
      <c r="DT217" s="110" t="str">
        <f t="shared" si="297"/>
        <v/>
      </c>
      <c r="DU217" s="110" t="str">
        <f t="shared" si="297"/>
        <v/>
      </c>
      <c r="DV217" s="110" t="str">
        <f t="shared" si="297"/>
        <v/>
      </c>
      <c r="DW217" s="110" t="str">
        <f t="shared" si="295"/>
        <v/>
      </c>
      <c r="DX217" s="110" t="str">
        <f t="shared" si="295"/>
        <v/>
      </c>
      <c r="DY217" s="110" t="str">
        <f t="shared" si="295"/>
        <v/>
      </c>
      <c r="DZ217" s="110" t="str">
        <f t="shared" si="295"/>
        <v/>
      </c>
      <c r="EA217" s="110" t="str">
        <f t="shared" si="295"/>
        <v/>
      </c>
      <c r="EB217" s="110" t="str">
        <f t="shared" si="295"/>
        <v/>
      </c>
      <c r="EC217" s="110" t="str">
        <f t="shared" si="295"/>
        <v/>
      </c>
      <c r="ED217" s="110"/>
      <c r="EE217" s="110" t="str">
        <f t="shared" si="295"/>
        <v/>
      </c>
      <c r="EF217" s="110" t="str">
        <f t="shared" si="295"/>
        <v/>
      </c>
      <c r="EG217" s="110" t="str">
        <f t="shared" si="295"/>
        <v/>
      </c>
      <c r="EH217" s="110" t="str">
        <f t="shared" si="296"/>
        <v/>
      </c>
      <c r="EI217" s="110" t="str">
        <f t="shared" si="296"/>
        <v/>
      </c>
      <c r="EJ217" s="110" t="str">
        <f t="shared" si="296"/>
        <v/>
      </c>
      <c r="EK217" s="110" t="str">
        <f t="shared" si="296"/>
        <v/>
      </c>
      <c r="EL217" s="110" t="str">
        <f t="shared" si="296"/>
        <v/>
      </c>
      <c r="EM217" s="110" t="str">
        <f t="shared" si="296"/>
        <v/>
      </c>
      <c r="EN217" s="110" t="str">
        <f t="shared" si="296"/>
        <v/>
      </c>
      <c r="EO217" s="110" t="str">
        <f t="shared" si="296"/>
        <v/>
      </c>
      <c r="EP217" s="110" t="str">
        <f t="shared" si="296"/>
        <v/>
      </c>
    </row>
    <row r="218" spans="2:146" x14ac:dyDescent="0.2">
      <c r="B218" s="26">
        <v>94</v>
      </c>
      <c r="C218" s="27" t="str">
        <f t="shared" si="289"/>
        <v>Dame-d'onze-heures - SH.</v>
      </c>
      <c r="D218">
        <f t="shared" si="267"/>
        <v>1</v>
      </c>
      <c r="H218">
        <f t="shared" si="268"/>
        <v>94</v>
      </c>
      <c r="I218">
        <f t="shared" si="269"/>
        <v>51</v>
      </c>
      <c r="J218" t="str">
        <f t="shared" si="270"/>
        <v>Dame-d'onze-heures - SH.</v>
      </c>
      <c r="P218">
        <v>94</v>
      </c>
      <c r="AA218" t="str">
        <f t="shared" si="271"/>
        <v/>
      </c>
      <c r="AC218" t="str">
        <f t="shared" si="272"/>
        <v/>
      </c>
      <c r="AJ218" t="str">
        <f t="shared" si="280"/>
        <v/>
      </c>
      <c r="AK218">
        <f t="shared" si="281"/>
        <v>0</v>
      </c>
      <c r="AM218" t="str">
        <f t="shared" si="273"/>
        <v/>
      </c>
      <c r="AQ218" t="str">
        <f t="shared" si="290"/>
        <v/>
      </c>
      <c r="BM218" s="5">
        <v>94</v>
      </c>
      <c r="BN218" s="93" t="str">
        <f t="shared" si="274"/>
        <v/>
      </c>
      <c r="BO218" s="89"/>
      <c r="BP218" s="90"/>
      <c r="BQ218" s="5" t="str">
        <f t="shared" si="275"/>
        <v/>
      </c>
      <c r="BR218" s="76" t="str">
        <f>IF(BS218&lt;&gt;"",MAX($BR$125:BR217)+1,"" )</f>
        <v/>
      </c>
      <c r="BS218" t="str">
        <f t="shared" si="276"/>
        <v/>
      </c>
      <c r="BT218" t="str">
        <f t="shared" si="291"/>
        <v/>
      </c>
      <c r="BU218" t="str">
        <f t="shared" si="277"/>
        <v/>
      </c>
      <c r="BV218" t="str">
        <f t="shared" si="278"/>
        <v/>
      </c>
      <c r="BW218" s="1" t="str">
        <f t="shared" si="282"/>
        <v/>
      </c>
      <c r="BX218" s="93" t="str">
        <f t="shared" si="283"/>
        <v/>
      </c>
      <c r="CA218" t="str">
        <f t="shared" si="279"/>
        <v/>
      </c>
      <c r="CH218" t="str">
        <f t="shared" si="286"/>
        <v/>
      </c>
      <c r="CK218" s="110"/>
      <c r="CL218" s="110"/>
      <c r="CM218" s="110"/>
      <c r="CN218" s="110"/>
      <c r="CO218" s="110"/>
      <c r="CP218" s="110"/>
      <c r="CQ218" s="110"/>
      <c r="CR218" s="110"/>
      <c r="CS218" s="110"/>
      <c r="CT218" s="110"/>
      <c r="CU218" s="110"/>
      <c r="CV218" s="110"/>
      <c r="CW218" s="110"/>
      <c r="CX218" s="110"/>
      <c r="CY218" s="110"/>
      <c r="CZ218" s="110"/>
      <c r="DA218" s="110"/>
      <c r="DB218" s="110"/>
      <c r="DC218" s="110"/>
      <c r="DD218" s="110"/>
      <c r="DE218" s="110"/>
      <c r="DF218" s="110"/>
      <c r="DG218" s="110"/>
      <c r="DH218" s="110"/>
      <c r="DI218" s="110"/>
      <c r="DJ218" s="110"/>
      <c r="DK218" s="110"/>
      <c r="DL218" s="110"/>
      <c r="DM218" s="110"/>
      <c r="DN218" s="110"/>
      <c r="DO218" s="110"/>
      <c r="DP218" s="110" t="str">
        <f t="shared" si="285"/>
        <v/>
      </c>
      <c r="DQ218" s="110" t="str">
        <f t="shared" si="297"/>
        <v/>
      </c>
      <c r="DR218" s="110" t="str">
        <f t="shared" si="297"/>
        <v/>
      </c>
      <c r="DS218" s="110" t="str">
        <f t="shared" si="297"/>
        <v/>
      </c>
      <c r="DT218" s="110" t="str">
        <f t="shared" si="297"/>
        <v/>
      </c>
      <c r="DU218" s="110" t="str">
        <f t="shared" si="297"/>
        <v/>
      </c>
      <c r="DV218" s="110" t="str">
        <f t="shared" si="297"/>
        <v/>
      </c>
      <c r="DW218" s="110" t="str">
        <f t="shared" si="295"/>
        <v/>
      </c>
      <c r="DX218" s="110" t="str">
        <f t="shared" si="295"/>
        <v/>
      </c>
      <c r="DY218" s="110" t="str">
        <f t="shared" si="295"/>
        <v/>
      </c>
      <c r="DZ218" s="110" t="str">
        <f t="shared" si="295"/>
        <v/>
      </c>
      <c r="EA218" s="110" t="str">
        <f t="shared" si="295"/>
        <v/>
      </c>
      <c r="EB218" s="110" t="str">
        <f t="shared" si="295"/>
        <v/>
      </c>
      <c r="EC218" s="110" t="str">
        <f t="shared" si="295"/>
        <v/>
      </c>
      <c r="ED218" s="110"/>
      <c r="EE218" s="110" t="str">
        <f t="shared" si="295"/>
        <v/>
      </c>
      <c r="EF218" s="110" t="str">
        <f t="shared" si="295"/>
        <v/>
      </c>
      <c r="EG218" s="110" t="str">
        <f t="shared" si="295"/>
        <v/>
      </c>
      <c r="EH218" s="110" t="str">
        <f t="shared" si="296"/>
        <v/>
      </c>
      <c r="EI218" s="110" t="str">
        <f t="shared" si="296"/>
        <v/>
      </c>
      <c r="EJ218" s="110" t="str">
        <f t="shared" si="296"/>
        <v/>
      </c>
      <c r="EK218" s="110" t="str">
        <f t="shared" si="296"/>
        <v/>
      </c>
      <c r="EL218" s="110" t="str">
        <f t="shared" si="296"/>
        <v/>
      </c>
      <c r="EM218" s="110" t="str">
        <f t="shared" si="296"/>
        <v/>
      </c>
      <c r="EN218" s="110" t="str">
        <f t="shared" si="296"/>
        <v/>
      </c>
      <c r="EO218" s="110" t="str">
        <f t="shared" si="296"/>
        <v/>
      </c>
      <c r="EP218" s="110" t="str">
        <f t="shared" si="296"/>
        <v/>
      </c>
    </row>
    <row r="219" spans="2:146" x14ac:dyDescent="0.2">
      <c r="B219" s="26">
        <v>95</v>
      </c>
      <c r="C219" s="27" t="str">
        <f t="shared" si="289"/>
        <v>Ailante glanduleux - SH.</v>
      </c>
      <c r="D219">
        <f t="shared" si="267"/>
        <v>1</v>
      </c>
      <c r="H219">
        <f t="shared" si="268"/>
        <v>95</v>
      </c>
      <c r="I219">
        <f t="shared" si="269"/>
        <v>52</v>
      </c>
      <c r="J219" t="str">
        <f t="shared" si="270"/>
        <v>Ailante glanduleux - SH.</v>
      </c>
      <c r="P219">
        <v>95</v>
      </c>
      <c r="AA219" t="str">
        <f t="shared" si="271"/>
        <v/>
      </c>
      <c r="AC219" t="str">
        <f t="shared" si="272"/>
        <v/>
      </c>
      <c r="AJ219" t="str">
        <f t="shared" si="280"/>
        <v/>
      </c>
      <c r="AK219">
        <f t="shared" si="281"/>
        <v>0</v>
      </c>
      <c r="AM219" t="str">
        <f t="shared" si="273"/>
        <v/>
      </c>
      <c r="AQ219" t="str">
        <f t="shared" si="290"/>
        <v/>
      </c>
      <c r="BM219" s="5">
        <v>95</v>
      </c>
      <c r="BN219" s="93" t="str">
        <f t="shared" si="274"/>
        <v/>
      </c>
      <c r="BO219" s="89"/>
      <c r="BP219" s="90"/>
      <c r="BQ219" s="5" t="str">
        <f t="shared" si="275"/>
        <v/>
      </c>
      <c r="BR219" s="76" t="str">
        <f>IF(BS219&lt;&gt;"",MAX($BR$125:BR218)+1,"" )</f>
        <v/>
      </c>
      <c r="BS219" t="str">
        <f t="shared" si="276"/>
        <v/>
      </c>
      <c r="BT219" t="str">
        <f t="shared" si="291"/>
        <v/>
      </c>
      <c r="BU219" t="str">
        <f t="shared" si="277"/>
        <v/>
      </c>
      <c r="BV219" t="str">
        <f t="shared" si="278"/>
        <v/>
      </c>
      <c r="BW219" s="1" t="str">
        <f t="shared" si="282"/>
        <v/>
      </c>
      <c r="BX219" s="93" t="str">
        <f t="shared" si="283"/>
        <v/>
      </c>
      <c r="CA219" t="str">
        <f t="shared" si="279"/>
        <v/>
      </c>
      <c r="CH219" t="str">
        <f t="shared" si="286"/>
        <v/>
      </c>
      <c r="CK219" s="110"/>
      <c r="CL219" s="110"/>
      <c r="CM219" s="110"/>
      <c r="CN219" s="110"/>
      <c r="CO219" s="110"/>
      <c r="CP219" s="110"/>
      <c r="CQ219" s="110"/>
      <c r="CR219" s="110"/>
      <c r="CS219" s="110"/>
      <c r="CT219" s="110"/>
      <c r="CU219" s="110"/>
      <c r="CV219" s="110"/>
      <c r="CW219" s="110"/>
      <c r="CX219" s="110"/>
      <c r="CY219" s="110"/>
      <c r="CZ219" s="110"/>
      <c r="DA219" s="110"/>
      <c r="DB219" s="110"/>
      <c r="DC219" s="110"/>
      <c r="DD219" s="110"/>
      <c r="DE219" s="110"/>
      <c r="DF219" s="110"/>
      <c r="DG219" s="110"/>
      <c r="DH219" s="110"/>
      <c r="DI219" s="110"/>
      <c r="DJ219" s="110"/>
      <c r="DK219" s="110"/>
      <c r="DL219" s="110"/>
      <c r="DM219" s="110"/>
      <c r="DN219" s="110"/>
      <c r="DO219" s="110"/>
      <c r="DP219" s="110" t="str">
        <f t="shared" si="285"/>
        <v/>
      </c>
      <c r="DQ219" s="110" t="str">
        <f t="shared" si="297"/>
        <v/>
      </c>
      <c r="DR219" s="110" t="str">
        <f t="shared" si="297"/>
        <v/>
      </c>
      <c r="DS219" s="110" t="str">
        <f t="shared" si="297"/>
        <v/>
      </c>
      <c r="DT219" s="110" t="str">
        <f t="shared" si="297"/>
        <v/>
      </c>
      <c r="DU219" s="110" t="str">
        <f t="shared" si="297"/>
        <v/>
      </c>
      <c r="DV219" s="110" t="str">
        <f t="shared" si="297"/>
        <v/>
      </c>
      <c r="DW219" s="110" t="str">
        <f t="shared" si="295"/>
        <v/>
      </c>
      <c r="DX219" s="110" t="str">
        <f t="shared" si="295"/>
        <v/>
      </c>
      <c r="DY219" s="110" t="str">
        <f t="shared" si="295"/>
        <v/>
      </c>
      <c r="DZ219" s="110" t="str">
        <f t="shared" si="295"/>
        <v/>
      </c>
      <c r="EA219" s="110" t="str">
        <f t="shared" si="295"/>
        <v/>
      </c>
      <c r="EB219" s="110" t="str">
        <f t="shared" si="295"/>
        <v/>
      </c>
      <c r="EC219" s="110" t="str">
        <f t="shared" si="295"/>
        <v/>
      </c>
      <c r="ED219" s="110"/>
      <c r="EE219" s="110" t="str">
        <f t="shared" si="295"/>
        <v/>
      </c>
      <c r="EF219" s="110" t="str">
        <f t="shared" si="295"/>
        <v/>
      </c>
      <c r="EG219" s="110" t="str">
        <f t="shared" si="295"/>
        <v/>
      </c>
      <c r="EH219" s="110" t="str">
        <f t="shared" si="296"/>
        <v/>
      </c>
      <c r="EI219" s="110" t="str">
        <f t="shared" si="296"/>
        <v/>
      </c>
      <c r="EJ219" s="110" t="str">
        <f t="shared" si="296"/>
        <v/>
      </c>
      <c r="EK219" s="110" t="str">
        <f t="shared" si="296"/>
        <v/>
      </c>
      <c r="EL219" s="110" t="str">
        <f t="shared" si="296"/>
        <v/>
      </c>
      <c r="EM219" s="110" t="str">
        <f t="shared" si="296"/>
        <v/>
      </c>
      <c r="EN219" s="110" t="str">
        <f t="shared" si="296"/>
        <v/>
      </c>
      <c r="EO219" s="110" t="str">
        <f t="shared" si="296"/>
        <v/>
      </c>
      <c r="EP219" s="110" t="str">
        <f t="shared" si="296"/>
        <v/>
      </c>
    </row>
    <row r="220" spans="2:146" x14ac:dyDescent="0.2">
      <c r="B220" s="26">
        <v>96</v>
      </c>
      <c r="C220" s="27" t="str">
        <f t="shared" si="289"/>
        <v>Lotus - SH.</v>
      </c>
      <c r="D220">
        <f t="shared" si="267"/>
        <v>1</v>
      </c>
      <c r="H220">
        <f t="shared" si="268"/>
        <v>96</v>
      </c>
      <c r="I220">
        <f t="shared" si="269"/>
        <v>53</v>
      </c>
      <c r="J220" t="str">
        <f t="shared" si="270"/>
        <v>Lotus - SH.</v>
      </c>
      <c r="P220">
        <v>96</v>
      </c>
      <c r="AA220" t="str">
        <f t="shared" si="271"/>
        <v/>
      </c>
      <c r="AC220" t="str">
        <f t="shared" si="272"/>
        <v/>
      </c>
      <c r="AJ220" t="str">
        <f t="shared" si="280"/>
        <v/>
      </c>
      <c r="AK220">
        <f t="shared" si="281"/>
        <v>0</v>
      </c>
      <c r="AM220" t="str">
        <f t="shared" si="273"/>
        <v/>
      </c>
      <c r="AQ220" t="str">
        <f t="shared" si="290"/>
        <v/>
      </c>
      <c r="BM220" s="5">
        <v>96</v>
      </c>
      <c r="BN220" s="93" t="str">
        <f t="shared" si="274"/>
        <v/>
      </c>
      <c r="BO220" s="89"/>
      <c r="BP220" s="90"/>
      <c r="BQ220" s="5" t="str">
        <f t="shared" si="275"/>
        <v/>
      </c>
      <c r="BR220" s="76" t="str">
        <f>IF(BS220&lt;&gt;"",MAX($BR$125:BR219)+1,"" )</f>
        <v/>
      </c>
      <c r="BS220" t="str">
        <f t="shared" si="276"/>
        <v/>
      </c>
      <c r="BT220" t="str">
        <f t="shared" si="291"/>
        <v/>
      </c>
      <c r="BU220" t="str">
        <f t="shared" si="277"/>
        <v/>
      </c>
      <c r="BV220" t="str">
        <f t="shared" si="278"/>
        <v/>
      </c>
      <c r="BW220" s="1" t="str">
        <f t="shared" si="282"/>
        <v/>
      </c>
      <c r="BX220" s="93" t="str">
        <f t="shared" si="283"/>
        <v/>
      </c>
      <c r="CA220" t="str">
        <f t="shared" si="279"/>
        <v/>
      </c>
      <c r="CH220" t="str">
        <f t="shared" si="286"/>
        <v/>
      </c>
      <c r="CK220" s="110"/>
      <c r="CL220" s="110"/>
      <c r="CM220" s="110"/>
      <c r="CN220" s="110"/>
      <c r="CO220" s="110"/>
      <c r="CP220" s="110"/>
      <c r="CQ220" s="110"/>
      <c r="CR220" s="110"/>
      <c r="CS220" s="110"/>
      <c r="CT220" s="110"/>
      <c r="CU220" s="110"/>
      <c r="CV220" s="110"/>
      <c r="CW220" s="110"/>
      <c r="CX220" s="110"/>
      <c r="CY220" s="110"/>
      <c r="CZ220" s="110"/>
      <c r="DA220" s="110"/>
      <c r="DB220" s="110"/>
      <c r="DC220" s="110"/>
      <c r="DD220" s="110"/>
      <c r="DE220" s="110"/>
      <c r="DF220" s="110"/>
      <c r="DG220" s="110"/>
      <c r="DH220" s="110"/>
      <c r="DI220" s="110"/>
      <c r="DJ220" s="110"/>
      <c r="DK220" s="110"/>
      <c r="DL220" s="110"/>
      <c r="DM220" s="110"/>
      <c r="DN220" s="110"/>
      <c r="DO220" s="110"/>
      <c r="DP220" s="110" t="str">
        <f t="shared" si="285"/>
        <v/>
      </c>
      <c r="DQ220" s="110" t="str">
        <f t="shared" si="297"/>
        <v/>
      </c>
      <c r="DR220" s="110" t="str">
        <f t="shared" si="297"/>
        <v/>
      </c>
      <c r="DS220" s="110" t="str">
        <f t="shared" si="297"/>
        <v/>
      </c>
      <c r="DT220" s="110" t="str">
        <f t="shared" si="297"/>
        <v/>
      </c>
      <c r="DU220" s="110" t="str">
        <f t="shared" si="297"/>
        <v/>
      </c>
      <c r="DV220" s="110" t="str">
        <f t="shared" si="297"/>
        <v/>
      </c>
      <c r="DW220" s="110" t="str">
        <f t="shared" si="295"/>
        <v/>
      </c>
      <c r="DX220" s="110" t="str">
        <f t="shared" si="295"/>
        <v/>
      </c>
      <c r="DY220" s="110" t="str">
        <f t="shared" si="295"/>
        <v/>
      </c>
      <c r="DZ220" s="110" t="str">
        <f t="shared" si="295"/>
        <v/>
      </c>
      <c r="EA220" s="110" t="str">
        <f t="shared" si="295"/>
        <v/>
      </c>
      <c r="EB220" s="110" t="str">
        <f t="shared" si="295"/>
        <v/>
      </c>
      <c r="EC220" s="110" t="str">
        <f t="shared" si="295"/>
        <v/>
      </c>
      <c r="ED220" s="110"/>
      <c r="EE220" s="110" t="str">
        <f t="shared" si="295"/>
        <v/>
      </c>
      <c r="EF220" s="110" t="str">
        <f t="shared" si="295"/>
        <v/>
      </c>
      <c r="EG220" s="110" t="str">
        <f t="shared" si="295"/>
        <v/>
      </c>
      <c r="EH220" s="110" t="str">
        <f t="shared" si="296"/>
        <v/>
      </c>
      <c r="EI220" s="110" t="str">
        <f t="shared" si="296"/>
        <v/>
      </c>
      <c r="EJ220" s="110" t="str">
        <f t="shared" si="296"/>
        <v/>
      </c>
      <c r="EK220" s="110" t="str">
        <f t="shared" si="296"/>
        <v/>
      </c>
      <c r="EL220" s="110" t="str">
        <f t="shared" si="296"/>
        <v/>
      </c>
      <c r="EM220" s="110" t="str">
        <f t="shared" si="296"/>
        <v/>
      </c>
      <c r="EN220" s="110" t="str">
        <f t="shared" si="296"/>
        <v/>
      </c>
      <c r="EO220" s="110" t="str">
        <f t="shared" si="296"/>
        <v/>
      </c>
      <c r="EP220" s="110" t="str">
        <f t="shared" si="296"/>
        <v/>
      </c>
    </row>
    <row r="221" spans="2:146" x14ac:dyDescent="0.2">
      <c r="B221" s="26">
        <v>97</v>
      </c>
      <c r="C221" s="27" t="str">
        <f t="shared" si="289"/>
        <v/>
      </c>
      <c r="D221">
        <f t="shared" ref="D221:D252" si="298">IF(C221="",0,1)</f>
        <v>0</v>
      </c>
      <c r="H221" t="str">
        <f t="shared" ref="H221:H252" si="299">IF(C221="","",B221)</f>
        <v/>
      </c>
      <c r="I221" t="str">
        <f t="shared" ref="I221:I252" si="300">IF(H221="","",RANK(H221,$H$125:$H$292,1))</f>
        <v/>
      </c>
      <c r="J221" t="str">
        <f t="shared" ref="J221:J252" si="301">IF(I221="","",C221)</f>
        <v/>
      </c>
      <c r="P221">
        <v>97</v>
      </c>
      <c r="AA221" t="str">
        <f t="shared" ref="AA221:AA252" si="302">IF(P221&gt;$D$123,"",VLOOKUP(P221,$I$125:$P$292,2))</f>
        <v/>
      </c>
      <c r="AC221" t="str">
        <f t="shared" ref="AC221:AC252" si="303">IF(P221&gt;$D$123,"",VLOOKUP(P221,$I$125:$P$292,7))</f>
        <v/>
      </c>
      <c r="AJ221" t="str">
        <f t="shared" si="280"/>
        <v/>
      </c>
      <c r="AK221">
        <f t="shared" si="281"/>
        <v>0</v>
      </c>
      <c r="AM221" t="str">
        <f t="shared" si="273"/>
        <v/>
      </c>
      <c r="AQ221" t="str">
        <f t="shared" si="290"/>
        <v/>
      </c>
      <c r="BM221" s="5">
        <v>97</v>
      </c>
      <c r="BN221" s="93" t="str">
        <f t="shared" ref="BN221:BN252" si="304">IF(BS221="","",VLOOKUP(BR221,$BS$125:$BU$265,2,0))</f>
        <v/>
      </c>
      <c r="BO221" s="89"/>
      <c r="BP221" s="90"/>
      <c r="BQ221" s="5" t="str">
        <f t="shared" ref="BQ221:BQ252" si="305">IF(BU221="","",VLOOKUP(BR221,$BS$125:$BU$265,3,0))</f>
        <v/>
      </c>
      <c r="BR221" s="76" t="str">
        <f>IF(BS221&lt;&gt;"",MAX($BR$125:BR220)+1,"" )</f>
        <v/>
      </c>
      <c r="BS221" t="str">
        <f t="shared" ref="BS221:BS252" si="306">IF(BV221="","",RANK(BV221,$BV$125:$BV$265,1))</f>
        <v/>
      </c>
      <c r="BT221" t="str">
        <f t="shared" si="291"/>
        <v/>
      </c>
      <c r="BU221" t="str">
        <f t="shared" ref="BU221:BU252" si="307">IF(AF221="","",AF221)</f>
        <v/>
      </c>
      <c r="BV221" t="str">
        <f t="shared" ref="BV221:BV252" si="308">IF(BU221="","",BU221+0.000005)</f>
        <v/>
      </c>
      <c r="BW221" s="1" t="str">
        <f t="shared" si="282"/>
        <v/>
      </c>
      <c r="BX221" s="93" t="str">
        <f t="shared" si="283"/>
        <v/>
      </c>
      <c r="CA221" t="str">
        <f t="shared" ref="CA221:CA252" si="309">RIGHT(BX221,8)</f>
        <v/>
      </c>
      <c r="CH221" t="str">
        <f t="shared" si="286"/>
        <v/>
      </c>
      <c r="CK221" s="110"/>
      <c r="CL221" s="110"/>
      <c r="CM221" s="110"/>
      <c r="CN221" s="110"/>
      <c r="CO221" s="110"/>
      <c r="CP221" s="110"/>
      <c r="CQ221" s="110"/>
      <c r="CR221" s="110"/>
      <c r="CS221" s="110"/>
      <c r="CT221" s="110"/>
      <c r="CU221" s="110"/>
      <c r="CV221" s="110"/>
      <c r="CW221" s="110"/>
      <c r="CX221" s="110"/>
      <c r="CY221" s="110"/>
      <c r="CZ221" s="110"/>
      <c r="DA221" s="110"/>
      <c r="DB221" s="110"/>
      <c r="DC221" s="110"/>
      <c r="DD221" s="110"/>
      <c r="DE221" s="110"/>
      <c r="DF221" s="110"/>
      <c r="DG221" s="110"/>
      <c r="DH221" s="110"/>
      <c r="DI221" s="110"/>
      <c r="DJ221" s="110"/>
      <c r="DK221" s="110"/>
      <c r="DL221" s="110"/>
      <c r="DM221" s="110"/>
      <c r="DN221" s="110"/>
      <c r="DO221" s="110"/>
      <c r="DP221" s="110" t="str">
        <f t="shared" si="285"/>
        <v/>
      </c>
      <c r="DQ221" s="110" t="str">
        <f t="shared" si="297"/>
        <v/>
      </c>
      <c r="DR221" s="110" t="str">
        <f t="shared" si="297"/>
        <v/>
      </c>
      <c r="DS221" s="110" t="str">
        <f t="shared" si="297"/>
        <v/>
      </c>
      <c r="DT221" s="110" t="str">
        <f t="shared" si="297"/>
        <v/>
      </c>
      <c r="DU221" s="110" t="str">
        <f t="shared" si="297"/>
        <v/>
      </c>
      <c r="DV221" s="110" t="str">
        <f t="shared" si="297"/>
        <v/>
      </c>
      <c r="DW221" s="110" t="str">
        <f t="shared" si="295"/>
        <v/>
      </c>
      <c r="DX221" s="110" t="str">
        <f t="shared" si="295"/>
        <v/>
      </c>
      <c r="DY221" s="110" t="str">
        <f t="shared" si="295"/>
        <v/>
      </c>
      <c r="DZ221" s="110" t="str">
        <f t="shared" si="295"/>
        <v/>
      </c>
      <c r="EA221" s="110" t="str">
        <f t="shared" si="295"/>
        <v/>
      </c>
      <c r="EB221" s="110" t="str">
        <f t="shared" si="295"/>
        <v/>
      </c>
      <c r="EC221" s="110" t="str">
        <f t="shared" si="295"/>
        <v/>
      </c>
      <c r="ED221" s="110"/>
      <c r="EE221" s="110" t="str">
        <f t="shared" si="295"/>
        <v/>
      </c>
      <c r="EF221" s="110" t="str">
        <f t="shared" si="295"/>
        <v/>
      </c>
      <c r="EG221" s="110" t="str">
        <f t="shared" si="295"/>
        <v/>
      </c>
      <c r="EH221" s="110" t="str">
        <f t="shared" si="296"/>
        <v/>
      </c>
      <c r="EI221" s="110" t="str">
        <f t="shared" si="296"/>
        <v/>
      </c>
      <c r="EJ221" s="110" t="str">
        <f t="shared" si="296"/>
        <v/>
      </c>
      <c r="EK221" s="110" t="str">
        <f t="shared" si="296"/>
        <v/>
      </c>
      <c r="EL221" s="110" t="str">
        <f t="shared" si="296"/>
        <v/>
      </c>
      <c r="EM221" s="110" t="str">
        <f t="shared" si="296"/>
        <v/>
      </c>
      <c r="EN221" s="110" t="str">
        <f t="shared" si="296"/>
        <v/>
      </c>
      <c r="EO221" s="110" t="str">
        <f t="shared" si="296"/>
        <v/>
      </c>
      <c r="EP221" s="110" t="str">
        <f t="shared" si="296"/>
        <v/>
      </c>
    </row>
    <row r="222" spans="2:146" x14ac:dyDescent="0.2">
      <c r="B222" s="26">
        <v>98</v>
      </c>
      <c r="C222" s="27" t="str">
        <f t="shared" si="289"/>
        <v/>
      </c>
      <c r="D222">
        <f t="shared" si="298"/>
        <v>0</v>
      </c>
      <c r="H222" t="str">
        <f t="shared" si="299"/>
        <v/>
      </c>
      <c r="I222" t="str">
        <f t="shared" si="300"/>
        <v/>
      </c>
      <c r="J222" t="str">
        <f t="shared" si="301"/>
        <v/>
      </c>
      <c r="P222">
        <v>98</v>
      </c>
      <c r="AA222" t="str">
        <f t="shared" si="302"/>
        <v/>
      </c>
      <c r="AC222" t="str">
        <f t="shared" si="303"/>
        <v/>
      </c>
      <c r="AJ222" t="str">
        <f t="shared" si="280"/>
        <v/>
      </c>
      <c r="AK222">
        <f t="shared" si="281"/>
        <v>0</v>
      </c>
      <c r="AM222" t="str">
        <f t="shared" si="273"/>
        <v/>
      </c>
      <c r="AQ222" t="str">
        <f t="shared" si="290"/>
        <v/>
      </c>
      <c r="BM222" s="5">
        <v>98</v>
      </c>
      <c r="BN222" s="93" t="str">
        <f t="shared" si="304"/>
        <v/>
      </c>
      <c r="BO222" s="89"/>
      <c r="BP222" s="90"/>
      <c r="BQ222" s="5" t="str">
        <f t="shared" si="305"/>
        <v/>
      </c>
      <c r="BR222" s="76" t="str">
        <f>IF(BS222&lt;&gt;"",MAX($BR$125:BR221)+1,"" )</f>
        <v/>
      </c>
      <c r="BS222" t="str">
        <f t="shared" si="306"/>
        <v/>
      </c>
      <c r="BT222" t="str">
        <f t="shared" si="291"/>
        <v/>
      </c>
      <c r="BU222" t="str">
        <f t="shared" si="307"/>
        <v/>
      </c>
      <c r="BV222" t="str">
        <f t="shared" si="308"/>
        <v/>
      </c>
      <c r="BW222" s="1" t="str">
        <f t="shared" si="282"/>
        <v/>
      </c>
      <c r="BX222" s="93" t="str">
        <f t="shared" si="283"/>
        <v/>
      </c>
      <c r="CA222" t="str">
        <f t="shared" si="309"/>
        <v/>
      </c>
      <c r="CH222" t="str">
        <f t="shared" si="286"/>
        <v/>
      </c>
      <c r="CK222" s="110"/>
      <c r="CL222" s="110"/>
      <c r="CM222" s="110"/>
      <c r="CN222" s="110"/>
      <c r="CO222" s="110"/>
      <c r="CP222" s="110"/>
      <c r="CQ222" s="110"/>
      <c r="CR222" s="110"/>
      <c r="CS222" s="110"/>
      <c r="CT222" s="110"/>
      <c r="CU222" s="110"/>
      <c r="CV222" s="110"/>
      <c r="CW222" s="110"/>
      <c r="CX222" s="110"/>
      <c r="CY222" s="110"/>
      <c r="CZ222" s="110"/>
      <c r="DA222" s="110"/>
      <c r="DB222" s="110"/>
      <c r="DC222" s="110"/>
      <c r="DD222" s="110"/>
      <c r="DE222" s="110"/>
      <c r="DF222" s="110"/>
      <c r="DG222" s="110"/>
      <c r="DH222" s="110"/>
      <c r="DI222" s="110"/>
      <c r="DJ222" s="110"/>
      <c r="DK222" s="110"/>
      <c r="DL222" s="110"/>
      <c r="DM222" s="110"/>
      <c r="DN222" s="110"/>
      <c r="DO222" s="110"/>
      <c r="DP222" s="110" t="str">
        <f t="shared" si="285"/>
        <v/>
      </c>
      <c r="DQ222" s="110" t="str">
        <f t="shared" si="297"/>
        <v/>
      </c>
      <c r="DR222" s="110" t="str">
        <f t="shared" si="297"/>
        <v/>
      </c>
      <c r="DS222" s="110" t="str">
        <f t="shared" si="297"/>
        <v/>
      </c>
      <c r="DT222" s="110" t="str">
        <f t="shared" si="297"/>
        <v/>
      </c>
      <c r="DU222" s="110" t="str">
        <f t="shared" si="297"/>
        <v/>
      </c>
      <c r="DV222" s="110" t="str">
        <f t="shared" si="297"/>
        <v/>
      </c>
      <c r="DW222" s="110" t="str">
        <f t="shared" si="295"/>
        <v/>
      </c>
      <c r="DX222" s="110" t="str">
        <f t="shared" si="295"/>
        <v/>
      </c>
      <c r="DY222" s="110" t="str">
        <f t="shared" si="295"/>
        <v/>
      </c>
      <c r="DZ222" s="110" t="str">
        <f t="shared" si="295"/>
        <v/>
      </c>
      <c r="EA222" s="110" t="str">
        <f t="shared" si="295"/>
        <v/>
      </c>
      <c r="EB222" s="110" t="str">
        <f t="shared" si="295"/>
        <v/>
      </c>
      <c r="EC222" s="110" t="str">
        <f t="shared" si="295"/>
        <v/>
      </c>
      <c r="ED222" s="110"/>
      <c r="EE222" s="110" t="str">
        <f t="shared" si="295"/>
        <v/>
      </c>
      <c r="EF222" s="110" t="str">
        <f t="shared" si="295"/>
        <v/>
      </c>
      <c r="EG222" s="110" t="str">
        <f t="shared" si="295"/>
        <v/>
      </c>
      <c r="EH222" s="110" t="str">
        <f t="shared" si="296"/>
        <v/>
      </c>
      <c r="EI222" s="110" t="str">
        <f t="shared" si="296"/>
        <v/>
      </c>
      <c r="EJ222" s="110" t="str">
        <f t="shared" si="296"/>
        <v/>
      </c>
      <c r="EK222" s="110" t="str">
        <f t="shared" si="296"/>
        <v/>
      </c>
      <c r="EL222" s="110" t="str">
        <f t="shared" si="296"/>
        <v/>
      </c>
      <c r="EM222" s="110" t="str">
        <f t="shared" si="296"/>
        <v/>
      </c>
      <c r="EN222" s="110" t="str">
        <f t="shared" si="296"/>
        <v/>
      </c>
      <c r="EO222" s="110" t="str">
        <f t="shared" si="296"/>
        <v/>
      </c>
      <c r="EP222" s="110" t="str">
        <f t="shared" si="296"/>
        <v/>
      </c>
    </row>
    <row r="223" spans="2:146" x14ac:dyDescent="0.2">
      <c r="B223" s="26">
        <v>99</v>
      </c>
      <c r="C223" s="27" t="str">
        <f t="shared" si="289"/>
        <v/>
      </c>
      <c r="D223">
        <f t="shared" si="298"/>
        <v>0</v>
      </c>
      <c r="H223" t="str">
        <f t="shared" si="299"/>
        <v/>
      </c>
      <c r="I223" t="str">
        <f t="shared" si="300"/>
        <v/>
      </c>
      <c r="J223" t="str">
        <f t="shared" si="301"/>
        <v/>
      </c>
      <c r="P223">
        <v>99</v>
      </c>
      <c r="AA223" t="str">
        <f t="shared" si="302"/>
        <v/>
      </c>
      <c r="AC223" t="str">
        <f t="shared" si="303"/>
        <v/>
      </c>
      <c r="AJ223" t="str">
        <f t="shared" si="280"/>
        <v/>
      </c>
      <c r="AK223">
        <f t="shared" si="281"/>
        <v>0</v>
      </c>
      <c r="AM223" t="str">
        <f t="shared" si="273"/>
        <v/>
      </c>
      <c r="AQ223" t="str">
        <f t="shared" si="290"/>
        <v/>
      </c>
      <c r="BM223" s="5">
        <v>99</v>
      </c>
      <c r="BN223" s="93" t="str">
        <f t="shared" si="304"/>
        <v/>
      </c>
      <c r="BO223" s="89"/>
      <c r="BP223" s="90"/>
      <c r="BQ223" s="5" t="str">
        <f t="shared" si="305"/>
        <v/>
      </c>
      <c r="BR223" s="76" t="str">
        <f>IF(BS223&lt;&gt;"",MAX($BR$125:BR222)+1,"" )</f>
        <v/>
      </c>
      <c r="BS223" t="str">
        <f t="shared" si="306"/>
        <v/>
      </c>
      <c r="BT223" t="str">
        <f t="shared" si="291"/>
        <v/>
      </c>
      <c r="BU223" t="str">
        <f t="shared" si="307"/>
        <v/>
      </c>
      <c r="BV223" t="str">
        <f t="shared" si="308"/>
        <v/>
      </c>
      <c r="BW223" s="1" t="str">
        <f t="shared" si="282"/>
        <v/>
      </c>
      <c r="BX223" s="93" t="str">
        <f t="shared" si="283"/>
        <v/>
      </c>
      <c r="CA223" t="str">
        <f t="shared" si="309"/>
        <v/>
      </c>
      <c r="CH223" t="str">
        <f t="shared" si="286"/>
        <v/>
      </c>
      <c r="CK223" s="110"/>
      <c r="CL223" s="110"/>
      <c r="CM223" s="110"/>
      <c r="CN223" s="110"/>
      <c r="CO223" s="110"/>
      <c r="CP223" s="110"/>
      <c r="CQ223" s="110"/>
      <c r="CR223" s="110"/>
      <c r="CS223" s="110"/>
      <c r="CT223" s="110"/>
      <c r="CU223" s="110"/>
      <c r="CV223" s="110"/>
      <c r="CW223" s="110"/>
      <c r="CX223" s="110"/>
      <c r="CY223" s="110"/>
      <c r="CZ223" s="110"/>
      <c r="DA223" s="110"/>
      <c r="DB223" s="110"/>
      <c r="DC223" s="110"/>
      <c r="DD223" s="110"/>
      <c r="DE223" s="110"/>
      <c r="DF223" s="110"/>
      <c r="DG223" s="110"/>
      <c r="DH223" s="110"/>
      <c r="DI223" s="110"/>
      <c r="DJ223" s="110"/>
      <c r="DK223" s="110"/>
      <c r="DL223" s="110"/>
      <c r="DM223" s="110"/>
      <c r="DN223" s="110"/>
      <c r="DO223" s="110"/>
      <c r="DP223" s="110" t="str">
        <f t="shared" si="285"/>
        <v/>
      </c>
      <c r="DQ223" s="110" t="str">
        <f t="shared" si="297"/>
        <v/>
      </c>
      <c r="DR223" s="110" t="str">
        <f t="shared" si="297"/>
        <v/>
      </c>
      <c r="DS223" s="110" t="str">
        <f t="shared" si="297"/>
        <v/>
      </c>
      <c r="DT223" s="110" t="str">
        <f t="shared" si="297"/>
        <v/>
      </c>
      <c r="DU223" s="110" t="str">
        <f t="shared" si="297"/>
        <v/>
      </c>
      <c r="DV223" s="110" t="str">
        <f t="shared" si="297"/>
        <v/>
      </c>
      <c r="DW223" s="110" t="str">
        <f t="shared" si="295"/>
        <v/>
      </c>
      <c r="DX223" s="110" t="str">
        <f t="shared" si="295"/>
        <v/>
      </c>
      <c r="DY223" s="110" t="str">
        <f t="shared" si="295"/>
        <v/>
      </c>
      <c r="DZ223" s="110" t="str">
        <f t="shared" si="295"/>
        <v/>
      </c>
      <c r="EA223" s="110" t="str">
        <f t="shared" si="295"/>
        <v/>
      </c>
      <c r="EB223" s="110" t="str">
        <f t="shared" si="295"/>
        <v/>
      </c>
      <c r="EC223" s="110" t="str">
        <f t="shared" si="295"/>
        <v/>
      </c>
      <c r="ED223" s="110"/>
      <c r="EE223" s="110" t="str">
        <f t="shared" si="295"/>
        <v/>
      </c>
      <c r="EF223" s="110" t="str">
        <f t="shared" si="295"/>
        <v/>
      </c>
      <c r="EG223" s="110" t="str">
        <f t="shared" si="295"/>
        <v/>
      </c>
      <c r="EH223" s="110" t="str">
        <f t="shared" si="296"/>
        <v/>
      </c>
      <c r="EI223" s="110" t="str">
        <f t="shared" si="296"/>
        <v/>
      </c>
      <c r="EJ223" s="110" t="str">
        <f t="shared" si="296"/>
        <v/>
      </c>
      <c r="EK223" s="110" t="str">
        <f t="shared" si="296"/>
        <v/>
      </c>
      <c r="EL223" s="110" t="str">
        <f t="shared" si="296"/>
        <v/>
      </c>
      <c r="EM223" s="110" t="str">
        <f t="shared" si="296"/>
        <v/>
      </c>
      <c r="EN223" s="110" t="str">
        <f t="shared" si="296"/>
        <v/>
      </c>
      <c r="EO223" s="110" t="str">
        <f t="shared" si="296"/>
        <v/>
      </c>
      <c r="EP223" s="110" t="str">
        <f t="shared" si="296"/>
        <v/>
      </c>
    </row>
    <row r="224" spans="2:146" x14ac:dyDescent="0.2">
      <c r="B224" s="26">
        <v>100</v>
      </c>
      <c r="C224" s="27" t="str">
        <f t="shared" si="289"/>
        <v/>
      </c>
      <c r="D224">
        <f t="shared" si="298"/>
        <v>0</v>
      </c>
      <c r="H224" t="str">
        <f t="shared" si="299"/>
        <v/>
      </c>
      <c r="I224" t="str">
        <f t="shared" si="300"/>
        <v/>
      </c>
      <c r="J224" t="str">
        <f t="shared" si="301"/>
        <v/>
      </c>
      <c r="P224">
        <v>100</v>
      </c>
      <c r="AA224" t="str">
        <f t="shared" si="302"/>
        <v/>
      </c>
      <c r="AC224" t="str">
        <f t="shared" si="303"/>
        <v/>
      </c>
      <c r="AJ224" t="str">
        <f t="shared" si="280"/>
        <v/>
      </c>
      <c r="AK224">
        <f t="shared" si="281"/>
        <v>0</v>
      </c>
      <c r="AM224" t="str">
        <f t="shared" si="273"/>
        <v/>
      </c>
      <c r="AQ224" t="str">
        <f t="shared" si="290"/>
        <v/>
      </c>
      <c r="BM224" s="5">
        <v>100</v>
      </c>
      <c r="BN224" s="93" t="str">
        <f t="shared" si="304"/>
        <v/>
      </c>
      <c r="BO224" s="89"/>
      <c r="BP224" s="90"/>
      <c r="BQ224" s="5" t="str">
        <f t="shared" si="305"/>
        <v/>
      </c>
      <c r="BR224" s="76" t="str">
        <f>IF(BS224&lt;&gt;"",MAX($BR$125:BR223)+1,"" )</f>
        <v/>
      </c>
      <c r="BS224" t="str">
        <f t="shared" si="306"/>
        <v/>
      </c>
      <c r="BT224" t="str">
        <f t="shared" si="291"/>
        <v/>
      </c>
      <c r="BU224" t="str">
        <f t="shared" si="307"/>
        <v/>
      </c>
      <c r="BV224" t="str">
        <f t="shared" si="308"/>
        <v/>
      </c>
      <c r="BW224" s="1" t="str">
        <f t="shared" si="282"/>
        <v/>
      </c>
      <c r="BX224" s="93" t="str">
        <f t="shared" si="283"/>
        <v/>
      </c>
      <c r="CA224" t="str">
        <f t="shared" si="309"/>
        <v/>
      </c>
      <c r="CH224" t="str">
        <f t="shared" si="286"/>
        <v/>
      </c>
      <c r="CK224" s="110"/>
      <c r="CL224" s="110"/>
      <c r="CM224" s="110"/>
      <c r="CN224" s="110"/>
      <c r="CO224" s="110"/>
      <c r="CP224" s="110"/>
      <c r="CQ224" s="110"/>
      <c r="CR224" s="110"/>
      <c r="CS224" s="110"/>
      <c r="CT224" s="110"/>
      <c r="CU224" s="110"/>
      <c r="CV224" s="110"/>
      <c r="CW224" s="110"/>
      <c r="CX224" s="110"/>
      <c r="CY224" s="110"/>
      <c r="CZ224" s="110"/>
      <c r="DA224" s="110"/>
      <c r="DB224" s="110"/>
      <c r="DC224" s="110"/>
      <c r="DD224" s="110"/>
      <c r="DE224" s="110"/>
      <c r="DF224" s="110"/>
      <c r="DG224" s="110"/>
      <c r="DH224" s="110"/>
      <c r="DI224" s="110"/>
      <c r="DJ224" s="110"/>
      <c r="DK224" s="110"/>
      <c r="DL224" s="110"/>
      <c r="DM224" s="110"/>
      <c r="DN224" s="110"/>
      <c r="DO224" s="110"/>
      <c r="DP224" s="110" t="str">
        <f t="shared" si="285"/>
        <v/>
      </c>
      <c r="DQ224" s="110" t="str">
        <f t="shared" si="297"/>
        <v/>
      </c>
      <c r="DR224" s="110" t="str">
        <f t="shared" si="297"/>
        <v/>
      </c>
      <c r="DS224" s="110" t="str">
        <f t="shared" si="297"/>
        <v/>
      </c>
      <c r="DT224" s="110" t="str">
        <f t="shared" si="297"/>
        <v/>
      </c>
      <c r="DU224" s="110" t="str">
        <f t="shared" si="297"/>
        <v/>
      </c>
      <c r="DV224" s="110" t="str">
        <f t="shared" si="297"/>
        <v/>
      </c>
      <c r="DW224" s="110" t="str">
        <f t="shared" si="295"/>
        <v/>
      </c>
      <c r="DX224" s="110" t="str">
        <f t="shared" si="295"/>
        <v/>
      </c>
      <c r="DY224" s="110" t="str">
        <f t="shared" si="295"/>
        <v/>
      </c>
      <c r="DZ224" s="110" t="str">
        <f t="shared" si="295"/>
        <v/>
      </c>
      <c r="EA224" s="110" t="str">
        <f t="shared" si="295"/>
        <v/>
      </c>
      <c r="EB224" s="110" t="str">
        <f t="shared" si="295"/>
        <v/>
      </c>
      <c r="EC224" s="110" t="str">
        <f t="shared" si="295"/>
        <v/>
      </c>
      <c r="ED224" s="110"/>
      <c r="EE224" s="110" t="str">
        <f t="shared" si="295"/>
        <v/>
      </c>
      <c r="EF224" s="110" t="str">
        <f t="shared" si="295"/>
        <v/>
      </c>
      <c r="EG224" s="110" t="str">
        <f t="shared" si="295"/>
        <v/>
      </c>
      <c r="EH224" s="110" t="str">
        <f t="shared" si="296"/>
        <v/>
      </c>
      <c r="EI224" s="110" t="str">
        <f t="shared" si="296"/>
        <v/>
      </c>
      <c r="EJ224" s="110" t="str">
        <f t="shared" si="296"/>
        <v/>
      </c>
      <c r="EK224" s="110" t="str">
        <f t="shared" si="296"/>
        <v/>
      </c>
      <c r="EL224" s="110" t="str">
        <f t="shared" si="296"/>
        <v/>
      </c>
      <c r="EM224" s="110" t="str">
        <f t="shared" si="296"/>
        <v/>
      </c>
      <c r="EN224" s="110" t="str">
        <f t="shared" si="296"/>
        <v/>
      </c>
      <c r="EO224" s="110" t="str">
        <f t="shared" si="296"/>
        <v/>
      </c>
      <c r="EP224" s="110" t="str">
        <f t="shared" si="296"/>
        <v/>
      </c>
    </row>
    <row r="225" spans="2:146" x14ac:dyDescent="0.2">
      <c r="B225" s="26">
        <v>101</v>
      </c>
      <c r="C225" s="27" t="str">
        <f t="shared" si="289"/>
        <v/>
      </c>
      <c r="D225">
        <f t="shared" si="298"/>
        <v>0</v>
      </c>
      <c r="H225" t="str">
        <f t="shared" si="299"/>
        <v/>
      </c>
      <c r="I225" t="str">
        <f t="shared" si="300"/>
        <v/>
      </c>
      <c r="J225" t="str">
        <f t="shared" si="301"/>
        <v/>
      </c>
      <c r="P225">
        <v>101</v>
      </c>
      <c r="AA225" t="str">
        <f t="shared" si="302"/>
        <v/>
      </c>
      <c r="AC225" t="str">
        <f t="shared" si="303"/>
        <v/>
      </c>
      <c r="AJ225" t="str">
        <f t="shared" si="280"/>
        <v/>
      </c>
      <c r="AK225">
        <f t="shared" si="281"/>
        <v>0</v>
      </c>
      <c r="AM225" t="str">
        <f t="shared" si="273"/>
        <v/>
      </c>
      <c r="AQ225" t="str">
        <f t="shared" si="290"/>
        <v/>
      </c>
      <c r="BM225" s="5">
        <v>101</v>
      </c>
      <c r="BN225" s="93" t="str">
        <f t="shared" si="304"/>
        <v/>
      </c>
      <c r="BO225" s="89"/>
      <c r="BP225" s="90"/>
      <c r="BQ225" s="5" t="str">
        <f t="shared" si="305"/>
        <v/>
      </c>
      <c r="BR225" s="76" t="str">
        <f>IF(BS225&lt;&gt;"",MAX($BR$125:BR224)+1,"" )</f>
        <v/>
      </c>
      <c r="BS225" t="str">
        <f t="shared" si="306"/>
        <v/>
      </c>
      <c r="BT225" t="str">
        <f t="shared" si="291"/>
        <v/>
      </c>
      <c r="BU225" t="str">
        <f t="shared" si="307"/>
        <v/>
      </c>
      <c r="BV225" t="str">
        <f t="shared" si="308"/>
        <v/>
      </c>
      <c r="BW225" s="1" t="str">
        <f t="shared" si="282"/>
        <v/>
      </c>
      <c r="BX225" s="93" t="str">
        <f t="shared" si="283"/>
        <v/>
      </c>
      <c r="CA225" t="str">
        <f t="shared" si="309"/>
        <v/>
      </c>
      <c r="CH225" t="str">
        <f t="shared" si="286"/>
        <v/>
      </c>
      <c r="CK225" s="110"/>
      <c r="CL225" s="110"/>
      <c r="CM225" s="110"/>
      <c r="CN225" s="110"/>
      <c r="CO225" s="110"/>
      <c r="CP225" s="110"/>
      <c r="CQ225" s="110"/>
      <c r="CR225" s="110"/>
      <c r="CS225" s="110"/>
      <c r="CT225" s="110"/>
      <c r="CU225" s="110"/>
      <c r="CV225" s="110"/>
      <c r="CW225" s="110"/>
      <c r="CX225" s="110"/>
      <c r="CY225" s="110"/>
      <c r="CZ225" s="110"/>
      <c r="DA225" s="110"/>
      <c r="DB225" s="110"/>
      <c r="DC225" s="110"/>
      <c r="DD225" s="110"/>
      <c r="DE225" s="110"/>
      <c r="DF225" s="110"/>
      <c r="DG225" s="110"/>
      <c r="DH225" s="110"/>
      <c r="DI225" s="110"/>
      <c r="DJ225" s="110"/>
      <c r="DK225" s="110"/>
      <c r="DL225" s="110"/>
      <c r="DM225" s="110"/>
      <c r="DN225" s="110"/>
      <c r="DO225" s="110"/>
      <c r="DP225" s="110" t="str">
        <f t="shared" si="285"/>
        <v/>
      </c>
      <c r="DQ225" s="110" t="str">
        <f t="shared" si="297"/>
        <v/>
      </c>
      <c r="DR225" s="110" t="str">
        <f t="shared" si="297"/>
        <v/>
      </c>
      <c r="DS225" s="110" t="str">
        <f t="shared" si="297"/>
        <v/>
      </c>
      <c r="DT225" s="110" t="str">
        <f t="shared" si="297"/>
        <v/>
      </c>
      <c r="DU225" s="110" t="str">
        <f t="shared" si="297"/>
        <v/>
      </c>
      <c r="DV225" s="110" t="str">
        <f t="shared" si="297"/>
        <v/>
      </c>
      <c r="DW225" s="110" t="str">
        <f t="shared" ref="DW225:EG234" si="310">IF($CI225="","",IF(RIGHT($CI225,3)=DW$124,1,0))</f>
        <v/>
      </c>
      <c r="DX225" s="110" t="str">
        <f t="shared" si="310"/>
        <v/>
      </c>
      <c r="DY225" s="110" t="str">
        <f t="shared" si="310"/>
        <v/>
      </c>
      <c r="DZ225" s="110" t="str">
        <f t="shared" si="310"/>
        <v/>
      </c>
      <c r="EA225" s="110" t="str">
        <f t="shared" si="310"/>
        <v/>
      </c>
      <c r="EB225" s="110" t="str">
        <f t="shared" si="310"/>
        <v/>
      </c>
      <c r="EC225" s="110" t="str">
        <f t="shared" si="310"/>
        <v/>
      </c>
      <c r="ED225" s="110"/>
      <c r="EE225" s="110" t="str">
        <f t="shared" si="310"/>
        <v/>
      </c>
      <c r="EF225" s="110" t="str">
        <f t="shared" si="310"/>
        <v/>
      </c>
      <c r="EG225" s="110" t="str">
        <f t="shared" si="310"/>
        <v/>
      </c>
      <c r="EH225" s="110" t="str">
        <f t="shared" ref="EH225:EP234" si="311">IF($CI225="","",IF(RIGHT($CI225,3)=EH$124,1,0))</f>
        <v/>
      </c>
      <c r="EI225" s="110" t="str">
        <f t="shared" si="311"/>
        <v/>
      </c>
      <c r="EJ225" s="110" t="str">
        <f t="shared" si="311"/>
        <v/>
      </c>
      <c r="EK225" s="110" t="str">
        <f t="shared" si="311"/>
        <v/>
      </c>
      <c r="EL225" s="110" t="str">
        <f t="shared" si="311"/>
        <v/>
      </c>
      <c r="EM225" s="110" t="str">
        <f t="shared" si="311"/>
        <v/>
      </c>
      <c r="EN225" s="110" t="str">
        <f t="shared" si="311"/>
        <v/>
      </c>
      <c r="EO225" s="110" t="str">
        <f t="shared" si="311"/>
        <v/>
      </c>
      <c r="EP225" s="110" t="str">
        <f t="shared" si="311"/>
        <v/>
      </c>
    </row>
    <row r="226" spans="2:146" x14ac:dyDescent="0.2">
      <c r="B226" s="26">
        <v>102</v>
      </c>
      <c r="C226" s="27" t="str">
        <f t="shared" si="289"/>
        <v/>
      </c>
      <c r="D226">
        <f t="shared" si="298"/>
        <v>0</v>
      </c>
      <c r="H226" t="str">
        <f t="shared" si="299"/>
        <v/>
      </c>
      <c r="I226" t="str">
        <f t="shared" si="300"/>
        <v/>
      </c>
      <c r="J226" t="str">
        <f t="shared" si="301"/>
        <v/>
      </c>
      <c r="P226">
        <v>102</v>
      </c>
      <c r="AA226" t="str">
        <f t="shared" si="302"/>
        <v/>
      </c>
      <c r="AC226" t="str">
        <f t="shared" si="303"/>
        <v/>
      </c>
      <c r="AJ226" t="str">
        <f t="shared" si="280"/>
        <v/>
      </c>
      <c r="AK226">
        <f t="shared" si="281"/>
        <v>0</v>
      </c>
      <c r="AM226" t="str">
        <f t="shared" si="273"/>
        <v/>
      </c>
      <c r="AQ226" t="str">
        <f t="shared" si="290"/>
        <v/>
      </c>
      <c r="BM226" s="5">
        <v>102</v>
      </c>
      <c r="BN226" s="93" t="str">
        <f t="shared" si="304"/>
        <v/>
      </c>
      <c r="BO226" s="89"/>
      <c r="BP226" s="90"/>
      <c r="BQ226" s="5" t="str">
        <f t="shared" si="305"/>
        <v/>
      </c>
      <c r="BR226" s="76" t="str">
        <f>IF(BS226&lt;&gt;"",MAX($BR$125:BR225)+1,"" )</f>
        <v/>
      </c>
      <c r="BS226" t="str">
        <f t="shared" si="306"/>
        <v/>
      </c>
      <c r="BT226" t="str">
        <f t="shared" si="291"/>
        <v/>
      </c>
      <c r="BU226" t="str">
        <f t="shared" si="307"/>
        <v/>
      </c>
      <c r="BV226" t="str">
        <f t="shared" si="308"/>
        <v/>
      </c>
      <c r="BW226" s="1" t="str">
        <f t="shared" si="282"/>
        <v/>
      </c>
      <c r="BX226" s="93" t="str">
        <f t="shared" si="283"/>
        <v/>
      </c>
      <c r="CA226" t="str">
        <f t="shared" si="309"/>
        <v/>
      </c>
      <c r="CH226" t="str">
        <f t="shared" si="286"/>
        <v/>
      </c>
      <c r="CK226" s="110"/>
      <c r="CL226" s="110"/>
      <c r="CM226" s="110"/>
      <c r="CN226" s="110"/>
      <c r="CO226" s="110"/>
      <c r="CP226" s="110"/>
      <c r="CQ226" s="110"/>
      <c r="CR226" s="110"/>
      <c r="CS226" s="110"/>
      <c r="CT226" s="110"/>
      <c r="CU226" s="110"/>
      <c r="CV226" s="110"/>
      <c r="CW226" s="110"/>
      <c r="CX226" s="110"/>
      <c r="CY226" s="110"/>
      <c r="CZ226" s="110"/>
      <c r="DA226" s="110"/>
      <c r="DB226" s="110"/>
      <c r="DC226" s="110"/>
      <c r="DD226" s="110"/>
      <c r="DE226" s="110"/>
      <c r="DF226" s="110"/>
      <c r="DG226" s="110"/>
      <c r="DH226" s="110"/>
      <c r="DI226" s="110"/>
      <c r="DJ226" s="110"/>
      <c r="DK226" s="110"/>
      <c r="DL226" s="110"/>
      <c r="DM226" s="110"/>
      <c r="DN226" s="110"/>
      <c r="DO226" s="110"/>
      <c r="DP226" s="110" t="str">
        <f t="shared" si="285"/>
        <v/>
      </c>
      <c r="DQ226" s="110" t="str">
        <f t="shared" si="297"/>
        <v/>
      </c>
      <c r="DR226" s="110" t="str">
        <f t="shared" si="297"/>
        <v/>
      </c>
      <c r="DS226" s="110" t="str">
        <f t="shared" si="297"/>
        <v/>
      </c>
      <c r="DT226" s="110" t="str">
        <f t="shared" si="297"/>
        <v/>
      </c>
      <c r="DU226" s="110" t="str">
        <f t="shared" si="297"/>
        <v/>
      </c>
      <c r="DV226" s="110" t="str">
        <f t="shared" si="297"/>
        <v/>
      </c>
      <c r="DW226" s="110" t="str">
        <f t="shared" si="310"/>
        <v/>
      </c>
      <c r="DX226" s="110" t="str">
        <f t="shared" si="310"/>
        <v/>
      </c>
      <c r="DY226" s="110" t="str">
        <f t="shared" si="310"/>
        <v/>
      </c>
      <c r="DZ226" s="110" t="str">
        <f t="shared" si="310"/>
        <v/>
      </c>
      <c r="EA226" s="110" t="str">
        <f t="shared" si="310"/>
        <v/>
      </c>
      <c r="EB226" s="110" t="str">
        <f t="shared" si="310"/>
        <v/>
      </c>
      <c r="EC226" s="110" t="str">
        <f t="shared" si="310"/>
        <v/>
      </c>
      <c r="ED226" s="110"/>
      <c r="EE226" s="110" t="str">
        <f t="shared" si="310"/>
        <v/>
      </c>
      <c r="EF226" s="110" t="str">
        <f t="shared" si="310"/>
        <v/>
      </c>
      <c r="EG226" s="110" t="str">
        <f t="shared" si="310"/>
        <v/>
      </c>
      <c r="EH226" s="110" t="str">
        <f t="shared" si="311"/>
        <v/>
      </c>
      <c r="EI226" s="110" t="str">
        <f t="shared" si="311"/>
        <v/>
      </c>
      <c r="EJ226" s="110" t="str">
        <f t="shared" si="311"/>
        <v/>
      </c>
      <c r="EK226" s="110" t="str">
        <f t="shared" si="311"/>
        <v/>
      </c>
      <c r="EL226" s="110" t="str">
        <f t="shared" si="311"/>
        <v/>
      </c>
      <c r="EM226" s="110" t="str">
        <f t="shared" si="311"/>
        <v/>
      </c>
      <c r="EN226" s="110" t="str">
        <f t="shared" si="311"/>
        <v/>
      </c>
      <c r="EO226" s="110" t="str">
        <f t="shared" si="311"/>
        <v/>
      </c>
      <c r="EP226" s="110" t="str">
        <f t="shared" si="311"/>
        <v/>
      </c>
    </row>
    <row r="227" spans="2:146" x14ac:dyDescent="0.2">
      <c r="B227" s="26">
        <v>103</v>
      </c>
      <c r="C227" s="27" t="str">
        <f t="shared" si="289"/>
        <v/>
      </c>
      <c r="D227">
        <f t="shared" si="298"/>
        <v>0</v>
      </c>
      <c r="H227" t="str">
        <f t="shared" si="299"/>
        <v/>
      </c>
      <c r="I227" t="str">
        <f t="shared" si="300"/>
        <v/>
      </c>
      <c r="J227" t="str">
        <f t="shared" si="301"/>
        <v/>
      </c>
      <c r="P227">
        <v>103</v>
      </c>
      <c r="AA227" t="str">
        <f t="shared" si="302"/>
        <v/>
      </c>
      <c r="AC227" t="str">
        <f t="shared" si="303"/>
        <v/>
      </c>
      <c r="AJ227" t="str">
        <f t="shared" si="280"/>
        <v/>
      </c>
      <c r="AK227">
        <f t="shared" si="281"/>
        <v>0</v>
      </c>
      <c r="AM227" t="str">
        <f t="shared" si="273"/>
        <v/>
      </c>
      <c r="AQ227" t="str">
        <f t="shared" si="290"/>
        <v/>
      </c>
      <c r="BM227" s="5">
        <v>103</v>
      </c>
      <c r="BN227" s="93" t="str">
        <f t="shared" si="304"/>
        <v/>
      </c>
      <c r="BO227" s="89"/>
      <c r="BP227" s="90"/>
      <c r="BQ227" s="5" t="str">
        <f t="shared" si="305"/>
        <v/>
      </c>
      <c r="BR227" s="76" t="str">
        <f>IF(BS227&lt;&gt;"",MAX($BR$125:BR226)+1,"" )</f>
        <v/>
      </c>
      <c r="BS227" t="str">
        <f t="shared" si="306"/>
        <v/>
      </c>
      <c r="BT227" t="str">
        <f t="shared" si="291"/>
        <v/>
      </c>
      <c r="BU227" t="str">
        <f t="shared" si="307"/>
        <v/>
      </c>
      <c r="BV227" t="str">
        <f t="shared" si="308"/>
        <v/>
      </c>
      <c r="BW227" s="1" t="str">
        <f t="shared" si="282"/>
        <v/>
      </c>
      <c r="BX227" s="93" t="str">
        <f t="shared" si="283"/>
        <v/>
      </c>
      <c r="CA227" t="str">
        <f t="shared" si="309"/>
        <v/>
      </c>
      <c r="CH227" t="str">
        <f t="shared" si="286"/>
        <v/>
      </c>
      <c r="CK227" s="110"/>
      <c r="CL227" s="110"/>
      <c r="CM227" s="110"/>
      <c r="CN227" s="110"/>
      <c r="CO227" s="110"/>
      <c r="CP227" s="110"/>
      <c r="CQ227" s="110"/>
      <c r="CR227" s="110"/>
      <c r="CS227" s="110"/>
      <c r="CT227" s="110"/>
      <c r="CU227" s="110"/>
      <c r="CV227" s="110"/>
      <c r="CW227" s="110"/>
      <c r="CX227" s="110"/>
      <c r="CY227" s="110"/>
      <c r="CZ227" s="110"/>
      <c r="DA227" s="110"/>
      <c r="DB227" s="110"/>
      <c r="DC227" s="110"/>
      <c r="DD227" s="110"/>
      <c r="DE227" s="110"/>
      <c r="DF227" s="110"/>
      <c r="DG227" s="110"/>
      <c r="DH227" s="110"/>
      <c r="DI227" s="110"/>
      <c r="DJ227" s="110"/>
      <c r="DK227" s="110"/>
      <c r="DL227" s="110"/>
      <c r="DM227" s="110"/>
      <c r="DN227" s="110"/>
      <c r="DO227" s="110"/>
      <c r="DP227" s="110" t="str">
        <f t="shared" si="285"/>
        <v/>
      </c>
      <c r="DQ227" s="110" t="str">
        <f t="shared" si="297"/>
        <v/>
      </c>
      <c r="DR227" s="110" t="str">
        <f t="shared" si="297"/>
        <v/>
      </c>
      <c r="DS227" s="110" t="str">
        <f t="shared" si="297"/>
        <v/>
      </c>
      <c r="DT227" s="110" t="str">
        <f t="shared" si="297"/>
        <v/>
      </c>
      <c r="DU227" s="110" t="str">
        <f t="shared" si="297"/>
        <v/>
      </c>
      <c r="DV227" s="110" t="str">
        <f t="shared" si="297"/>
        <v/>
      </c>
      <c r="DW227" s="110" t="str">
        <f t="shared" si="310"/>
        <v/>
      </c>
      <c r="DX227" s="110" t="str">
        <f t="shared" si="310"/>
        <v/>
      </c>
      <c r="DY227" s="110" t="str">
        <f t="shared" si="310"/>
        <v/>
      </c>
      <c r="DZ227" s="110" t="str">
        <f t="shared" si="310"/>
        <v/>
      </c>
      <c r="EA227" s="110" t="str">
        <f t="shared" si="310"/>
        <v/>
      </c>
      <c r="EB227" s="110" t="str">
        <f t="shared" si="310"/>
        <v/>
      </c>
      <c r="EC227" s="110" t="str">
        <f t="shared" si="310"/>
        <v/>
      </c>
      <c r="ED227" s="110"/>
      <c r="EE227" s="110" t="str">
        <f t="shared" si="310"/>
        <v/>
      </c>
      <c r="EF227" s="110" t="str">
        <f t="shared" si="310"/>
        <v/>
      </c>
      <c r="EG227" s="110" t="str">
        <f t="shared" si="310"/>
        <v/>
      </c>
      <c r="EH227" s="110" t="str">
        <f t="shared" si="311"/>
        <v/>
      </c>
      <c r="EI227" s="110" t="str">
        <f t="shared" si="311"/>
        <v/>
      </c>
      <c r="EJ227" s="110" t="str">
        <f t="shared" si="311"/>
        <v/>
      </c>
      <c r="EK227" s="110" t="str">
        <f t="shared" si="311"/>
        <v/>
      </c>
      <c r="EL227" s="110" t="str">
        <f t="shared" si="311"/>
        <v/>
      </c>
      <c r="EM227" s="110" t="str">
        <f t="shared" si="311"/>
        <v/>
      </c>
      <c r="EN227" s="110" t="str">
        <f t="shared" si="311"/>
        <v/>
      </c>
      <c r="EO227" s="110" t="str">
        <f t="shared" si="311"/>
        <v/>
      </c>
      <c r="EP227" s="110" t="str">
        <f t="shared" si="311"/>
        <v/>
      </c>
    </row>
    <row r="228" spans="2:146" x14ac:dyDescent="0.2">
      <c r="B228" s="26">
        <v>104</v>
      </c>
      <c r="C228" s="27" t="str">
        <f t="shared" si="289"/>
        <v/>
      </c>
      <c r="D228">
        <f t="shared" si="298"/>
        <v>0</v>
      </c>
      <c r="H228" t="str">
        <f t="shared" si="299"/>
        <v/>
      </c>
      <c r="I228" t="str">
        <f t="shared" si="300"/>
        <v/>
      </c>
      <c r="J228" t="str">
        <f t="shared" si="301"/>
        <v/>
      </c>
      <c r="P228">
        <v>104</v>
      </c>
      <c r="AA228" t="str">
        <f t="shared" si="302"/>
        <v/>
      </c>
      <c r="AC228" t="str">
        <f t="shared" si="303"/>
        <v/>
      </c>
      <c r="AJ228" t="str">
        <f t="shared" si="280"/>
        <v/>
      </c>
      <c r="AK228">
        <f t="shared" si="281"/>
        <v>0</v>
      </c>
      <c r="AM228" t="str">
        <f t="shared" si="273"/>
        <v/>
      </c>
      <c r="AQ228" t="str">
        <f t="shared" si="290"/>
        <v/>
      </c>
      <c r="BM228" s="5">
        <v>104</v>
      </c>
      <c r="BN228" s="93" t="str">
        <f t="shared" si="304"/>
        <v/>
      </c>
      <c r="BO228" s="89"/>
      <c r="BP228" s="90"/>
      <c r="BQ228" s="5" t="str">
        <f t="shared" si="305"/>
        <v/>
      </c>
      <c r="BR228" s="76" t="str">
        <f>IF(BS228&lt;&gt;"",MAX($BR$125:BR227)+1,"" )</f>
        <v/>
      </c>
      <c r="BS228" t="str">
        <f t="shared" si="306"/>
        <v/>
      </c>
      <c r="BT228" t="str">
        <f t="shared" si="291"/>
        <v/>
      </c>
      <c r="BU228" t="str">
        <f t="shared" si="307"/>
        <v/>
      </c>
      <c r="BV228" t="str">
        <f t="shared" si="308"/>
        <v/>
      </c>
      <c r="BW228" s="1" t="str">
        <f t="shared" si="282"/>
        <v/>
      </c>
      <c r="BX228" s="93" t="str">
        <f t="shared" si="283"/>
        <v/>
      </c>
      <c r="CA228" t="str">
        <f t="shared" si="309"/>
        <v/>
      </c>
      <c r="CH228" t="str">
        <f t="shared" si="286"/>
        <v/>
      </c>
      <c r="CK228" s="110"/>
      <c r="CL228" s="110"/>
      <c r="CM228" s="110"/>
      <c r="CN228" s="110"/>
      <c r="CO228" s="110"/>
      <c r="CP228" s="110"/>
      <c r="CQ228" s="110"/>
      <c r="CR228" s="110"/>
      <c r="CS228" s="110"/>
      <c r="CT228" s="110"/>
      <c r="CU228" s="110"/>
      <c r="CV228" s="110"/>
      <c r="CW228" s="110"/>
      <c r="CX228" s="110"/>
      <c r="CY228" s="110"/>
      <c r="CZ228" s="110"/>
      <c r="DA228" s="110"/>
      <c r="DB228" s="110"/>
      <c r="DC228" s="110"/>
      <c r="DD228" s="110"/>
      <c r="DE228" s="110"/>
      <c r="DF228" s="110"/>
      <c r="DG228" s="110"/>
      <c r="DH228" s="110"/>
      <c r="DI228" s="110"/>
      <c r="DJ228" s="110"/>
      <c r="DK228" s="110"/>
      <c r="DL228" s="110"/>
      <c r="DM228" s="110"/>
      <c r="DN228" s="110"/>
      <c r="DO228" s="110"/>
      <c r="DP228" s="110" t="str">
        <f t="shared" si="285"/>
        <v/>
      </c>
      <c r="DQ228" s="110" t="str">
        <f t="shared" si="297"/>
        <v/>
      </c>
      <c r="DR228" s="110" t="str">
        <f t="shared" si="297"/>
        <v/>
      </c>
      <c r="DS228" s="110" t="str">
        <f t="shared" si="297"/>
        <v/>
      </c>
      <c r="DT228" s="110" t="str">
        <f t="shared" si="297"/>
        <v/>
      </c>
      <c r="DU228" s="110" t="str">
        <f t="shared" si="297"/>
        <v/>
      </c>
      <c r="DV228" s="110" t="str">
        <f t="shared" si="297"/>
        <v/>
      </c>
      <c r="DW228" s="110" t="str">
        <f t="shared" si="310"/>
        <v/>
      </c>
      <c r="DX228" s="110" t="str">
        <f t="shared" si="310"/>
        <v/>
      </c>
      <c r="DY228" s="110" t="str">
        <f t="shared" si="310"/>
        <v/>
      </c>
      <c r="DZ228" s="110" t="str">
        <f t="shared" si="310"/>
        <v/>
      </c>
      <c r="EA228" s="110" t="str">
        <f t="shared" si="310"/>
        <v/>
      </c>
      <c r="EB228" s="110" t="str">
        <f t="shared" si="310"/>
        <v/>
      </c>
      <c r="EC228" s="110" t="str">
        <f t="shared" si="310"/>
        <v/>
      </c>
      <c r="ED228" s="110"/>
      <c r="EE228" s="110" t="str">
        <f t="shared" si="310"/>
        <v/>
      </c>
      <c r="EF228" s="110" t="str">
        <f t="shared" si="310"/>
        <v/>
      </c>
      <c r="EG228" s="110" t="str">
        <f t="shared" si="310"/>
        <v/>
      </c>
      <c r="EH228" s="110" t="str">
        <f t="shared" si="311"/>
        <v/>
      </c>
      <c r="EI228" s="110" t="str">
        <f t="shared" si="311"/>
        <v/>
      </c>
      <c r="EJ228" s="110" t="str">
        <f t="shared" si="311"/>
        <v/>
      </c>
      <c r="EK228" s="110" t="str">
        <f t="shared" si="311"/>
        <v/>
      </c>
      <c r="EL228" s="110" t="str">
        <f t="shared" si="311"/>
        <v/>
      </c>
      <c r="EM228" s="110" t="str">
        <f t="shared" si="311"/>
        <v/>
      </c>
      <c r="EN228" s="110" t="str">
        <f t="shared" si="311"/>
        <v/>
      </c>
      <c r="EO228" s="110" t="str">
        <f t="shared" si="311"/>
        <v/>
      </c>
      <c r="EP228" s="110" t="str">
        <f t="shared" si="311"/>
        <v/>
      </c>
    </row>
    <row r="229" spans="2:146" x14ac:dyDescent="0.2">
      <c r="B229" s="26">
        <v>105</v>
      </c>
      <c r="C229" s="27" t="str">
        <f t="shared" si="289"/>
        <v/>
      </c>
      <c r="D229">
        <f t="shared" si="298"/>
        <v>0</v>
      </c>
      <c r="H229" t="str">
        <f t="shared" si="299"/>
        <v/>
      </c>
      <c r="I229" t="str">
        <f t="shared" si="300"/>
        <v/>
      </c>
      <c r="J229" t="str">
        <f t="shared" si="301"/>
        <v/>
      </c>
      <c r="P229">
        <v>105</v>
      </c>
      <c r="AA229" t="str">
        <f t="shared" si="302"/>
        <v/>
      </c>
      <c r="AC229" t="str">
        <f t="shared" si="303"/>
        <v/>
      </c>
      <c r="AJ229" t="str">
        <f t="shared" si="280"/>
        <v/>
      </c>
      <c r="AK229">
        <f t="shared" si="281"/>
        <v>0</v>
      </c>
      <c r="AM229" t="str">
        <f t="shared" si="273"/>
        <v/>
      </c>
      <c r="AQ229" t="str">
        <f t="shared" si="290"/>
        <v/>
      </c>
      <c r="BM229" s="5">
        <v>105</v>
      </c>
      <c r="BN229" s="93" t="str">
        <f t="shared" si="304"/>
        <v/>
      </c>
      <c r="BO229" s="89"/>
      <c r="BP229" s="90"/>
      <c r="BQ229" s="5" t="str">
        <f t="shared" si="305"/>
        <v/>
      </c>
      <c r="BR229" s="76" t="str">
        <f>IF(BS229&lt;&gt;"",MAX($BR$125:BR228)+1,"" )</f>
        <v/>
      </c>
      <c r="BS229" t="str">
        <f t="shared" si="306"/>
        <v/>
      </c>
      <c r="BT229" t="str">
        <f t="shared" si="291"/>
        <v/>
      </c>
      <c r="BU229" t="str">
        <f t="shared" si="307"/>
        <v/>
      </c>
      <c r="BV229" t="str">
        <f t="shared" si="308"/>
        <v/>
      </c>
      <c r="BW229" s="1" t="str">
        <f t="shared" si="282"/>
        <v/>
      </c>
      <c r="BX229" s="93" t="str">
        <f t="shared" si="283"/>
        <v/>
      </c>
      <c r="CA229" t="str">
        <f t="shared" si="309"/>
        <v/>
      </c>
      <c r="CH229" t="str">
        <f t="shared" si="286"/>
        <v/>
      </c>
      <c r="CK229" s="110"/>
      <c r="CL229" s="110"/>
      <c r="CM229" s="110"/>
      <c r="CN229" s="110"/>
      <c r="CO229" s="110"/>
      <c r="CP229" s="110"/>
      <c r="CQ229" s="110"/>
      <c r="CR229" s="110"/>
      <c r="CS229" s="110"/>
      <c r="CT229" s="110"/>
      <c r="CU229" s="110"/>
      <c r="CV229" s="110"/>
      <c r="CW229" s="110"/>
      <c r="CX229" s="110"/>
      <c r="CY229" s="110"/>
      <c r="CZ229" s="110"/>
      <c r="DA229" s="110"/>
      <c r="DB229" s="110"/>
      <c r="DC229" s="110"/>
      <c r="DD229" s="110"/>
      <c r="DE229" s="110"/>
      <c r="DF229" s="110"/>
      <c r="DG229" s="110"/>
      <c r="DH229" s="110"/>
      <c r="DI229" s="110"/>
      <c r="DJ229" s="110"/>
      <c r="DK229" s="110"/>
      <c r="DL229" s="110"/>
      <c r="DM229" s="110"/>
      <c r="DN229" s="110"/>
      <c r="DO229" s="110"/>
      <c r="DP229" s="110" t="str">
        <f t="shared" si="285"/>
        <v/>
      </c>
      <c r="DQ229" s="110" t="str">
        <f t="shared" si="297"/>
        <v/>
      </c>
      <c r="DR229" s="110" t="str">
        <f t="shared" si="297"/>
        <v/>
      </c>
      <c r="DS229" s="110" t="str">
        <f t="shared" si="297"/>
        <v/>
      </c>
      <c r="DT229" s="110" t="str">
        <f t="shared" si="297"/>
        <v/>
      </c>
      <c r="DU229" s="110" t="str">
        <f t="shared" si="297"/>
        <v/>
      </c>
      <c r="DV229" s="110" t="str">
        <f t="shared" si="297"/>
        <v/>
      </c>
      <c r="DW229" s="110" t="str">
        <f t="shared" si="310"/>
        <v/>
      </c>
      <c r="DX229" s="110" t="str">
        <f t="shared" si="310"/>
        <v/>
      </c>
      <c r="DY229" s="110" t="str">
        <f t="shared" si="310"/>
        <v/>
      </c>
      <c r="DZ229" s="110" t="str">
        <f t="shared" si="310"/>
        <v/>
      </c>
      <c r="EA229" s="110" t="str">
        <f t="shared" si="310"/>
        <v/>
      </c>
      <c r="EB229" s="110" t="str">
        <f t="shared" si="310"/>
        <v/>
      </c>
      <c r="EC229" s="110" t="str">
        <f t="shared" si="310"/>
        <v/>
      </c>
      <c r="ED229" s="110"/>
      <c r="EE229" s="110" t="str">
        <f t="shared" si="310"/>
        <v/>
      </c>
      <c r="EF229" s="110" t="str">
        <f t="shared" si="310"/>
        <v/>
      </c>
      <c r="EG229" s="110" t="str">
        <f t="shared" si="310"/>
        <v/>
      </c>
      <c r="EH229" s="110" t="str">
        <f t="shared" si="311"/>
        <v/>
      </c>
      <c r="EI229" s="110" t="str">
        <f t="shared" si="311"/>
        <v/>
      </c>
      <c r="EJ229" s="110" t="str">
        <f t="shared" si="311"/>
        <v/>
      </c>
      <c r="EK229" s="110" t="str">
        <f t="shared" si="311"/>
        <v/>
      </c>
      <c r="EL229" s="110" t="str">
        <f t="shared" si="311"/>
        <v/>
      </c>
      <c r="EM229" s="110" t="str">
        <f t="shared" si="311"/>
        <v/>
      </c>
      <c r="EN229" s="110" t="str">
        <f t="shared" si="311"/>
        <v/>
      </c>
      <c r="EO229" s="110" t="str">
        <f t="shared" si="311"/>
        <v/>
      </c>
      <c r="EP229" s="110" t="str">
        <f t="shared" si="311"/>
        <v/>
      </c>
    </row>
    <row r="230" spans="2:146" x14ac:dyDescent="0.2">
      <c r="B230" s="26">
        <v>106</v>
      </c>
      <c r="C230" s="27" t="str">
        <f t="shared" si="289"/>
        <v/>
      </c>
      <c r="D230">
        <f t="shared" si="298"/>
        <v>0</v>
      </c>
      <c r="H230" t="str">
        <f t="shared" si="299"/>
        <v/>
      </c>
      <c r="I230" t="str">
        <f t="shared" si="300"/>
        <v/>
      </c>
      <c r="J230" t="str">
        <f t="shared" si="301"/>
        <v/>
      </c>
      <c r="P230">
        <v>106</v>
      </c>
      <c r="AA230" t="str">
        <f t="shared" si="302"/>
        <v/>
      </c>
      <c r="AC230" t="str">
        <f t="shared" si="303"/>
        <v/>
      </c>
      <c r="AJ230" t="str">
        <f t="shared" si="280"/>
        <v/>
      </c>
      <c r="AK230">
        <f t="shared" si="281"/>
        <v>0</v>
      </c>
      <c r="AM230" t="str">
        <f t="shared" si="273"/>
        <v/>
      </c>
      <c r="AQ230" t="str">
        <f t="shared" si="290"/>
        <v/>
      </c>
      <c r="BM230" s="5">
        <v>106</v>
      </c>
      <c r="BN230" s="93" t="str">
        <f t="shared" si="304"/>
        <v/>
      </c>
      <c r="BO230" s="89"/>
      <c r="BP230" s="90"/>
      <c r="BQ230" s="5" t="str">
        <f t="shared" si="305"/>
        <v/>
      </c>
      <c r="BR230" s="76" t="str">
        <f>IF(BS230&lt;&gt;"",MAX($BR$125:BR229)+1,"" )</f>
        <v/>
      </c>
      <c r="BS230" t="str">
        <f t="shared" si="306"/>
        <v/>
      </c>
      <c r="BT230" t="str">
        <f t="shared" si="291"/>
        <v/>
      </c>
      <c r="BU230" t="str">
        <f t="shared" si="307"/>
        <v/>
      </c>
      <c r="BV230" t="str">
        <f t="shared" si="308"/>
        <v/>
      </c>
      <c r="BW230" s="1" t="str">
        <f t="shared" si="282"/>
        <v/>
      </c>
      <c r="BX230" s="93" t="str">
        <f t="shared" si="283"/>
        <v/>
      </c>
      <c r="CA230" t="str">
        <f t="shared" si="309"/>
        <v/>
      </c>
      <c r="CH230" t="str">
        <f t="shared" si="286"/>
        <v/>
      </c>
      <c r="CK230" s="110"/>
      <c r="CL230" s="110"/>
      <c r="CM230" s="110"/>
      <c r="CN230" s="110"/>
      <c r="CO230" s="110"/>
      <c r="CP230" s="110"/>
      <c r="CQ230" s="110"/>
      <c r="CR230" s="110"/>
      <c r="CS230" s="110"/>
      <c r="CT230" s="110"/>
      <c r="CU230" s="110"/>
      <c r="CV230" s="110"/>
      <c r="CW230" s="110"/>
      <c r="CX230" s="110"/>
      <c r="CY230" s="110"/>
      <c r="CZ230" s="110"/>
      <c r="DA230" s="110"/>
      <c r="DB230" s="110"/>
      <c r="DC230" s="110"/>
      <c r="DD230" s="110"/>
      <c r="DE230" s="110"/>
      <c r="DF230" s="110"/>
      <c r="DG230" s="110"/>
      <c r="DH230" s="110"/>
      <c r="DI230" s="110"/>
      <c r="DJ230" s="110"/>
      <c r="DK230" s="110"/>
      <c r="DL230" s="110"/>
      <c r="DM230" s="110"/>
      <c r="DN230" s="110"/>
      <c r="DO230" s="110"/>
      <c r="DP230" s="110" t="str">
        <f t="shared" si="285"/>
        <v/>
      </c>
      <c r="DQ230" s="110" t="str">
        <f t="shared" si="297"/>
        <v/>
      </c>
      <c r="DR230" s="110" t="str">
        <f t="shared" si="297"/>
        <v/>
      </c>
      <c r="DS230" s="110" t="str">
        <f t="shared" si="297"/>
        <v/>
      </c>
      <c r="DT230" s="110" t="str">
        <f t="shared" si="297"/>
        <v/>
      </c>
      <c r="DU230" s="110" t="str">
        <f t="shared" si="297"/>
        <v/>
      </c>
      <c r="DV230" s="110" t="str">
        <f t="shared" si="297"/>
        <v/>
      </c>
      <c r="DW230" s="110" t="str">
        <f t="shared" si="310"/>
        <v/>
      </c>
      <c r="DX230" s="110" t="str">
        <f t="shared" si="310"/>
        <v/>
      </c>
      <c r="DY230" s="110" t="str">
        <f t="shared" si="310"/>
        <v/>
      </c>
      <c r="DZ230" s="110" t="str">
        <f t="shared" si="310"/>
        <v/>
      </c>
      <c r="EA230" s="110" t="str">
        <f t="shared" si="310"/>
        <v/>
      </c>
      <c r="EB230" s="110" t="str">
        <f t="shared" si="310"/>
        <v/>
      </c>
      <c r="EC230" s="110" t="str">
        <f t="shared" si="310"/>
        <v/>
      </c>
      <c r="ED230" s="110"/>
      <c r="EE230" s="110" t="str">
        <f t="shared" si="310"/>
        <v/>
      </c>
      <c r="EF230" s="110" t="str">
        <f t="shared" si="310"/>
        <v/>
      </c>
      <c r="EG230" s="110" t="str">
        <f t="shared" si="310"/>
        <v/>
      </c>
      <c r="EH230" s="110" t="str">
        <f t="shared" si="311"/>
        <v/>
      </c>
      <c r="EI230" s="110" t="str">
        <f t="shared" si="311"/>
        <v/>
      </c>
      <c r="EJ230" s="110" t="str">
        <f t="shared" si="311"/>
        <v/>
      </c>
      <c r="EK230" s="110" t="str">
        <f t="shared" si="311"/>
        <v/>
      </c>
      <c r="EL230" s="110" t="str">
        <f t="shared" si="311"/>
        <v/>
      </c>
      <c r="EM230" s="110" t="str">
        <f t="shared" si="311"/>
        <v/>
      </c>
      <c r="EN230" s="110" t="str">
        <f t="shared" si="311"/>
        <v/>
      </c>
      <c r="EO230" s="110" t="str">
        <f t="shared" si="311"/>
        <v/>
      </c>
      <c r="EP230" s="110" t="str">
        <f t="shared" si="311"/>
        <v/>
      </c>
    </row>
    <row r="231" spans="2:146" x14ac:dyDescent="0.2">
      <c r="B231" s="26">
        <v>107</v>
      </c>
      <c r="C231" s="27" t="str">
        <f t="shared" si="289"/>
        <v/>
      </c>
      <c r="D231">
        <f t="shared" si="298"/>
        <v>0</v>
      </c>
      <c r="H231" t="str">
        <f t="shared" si="299"/>
        <v/>
      </c>
      <c r="I231" t="str">
        <f t="shared" si="300"/>
        <v/>
      </c>
      <c r="J231" t="str">
        <f t="shared" si="301"/>
        <v/>
      </c>
      <c r="P231">
        <v>107</v>
      </c>
      <c r="AA231" t="str">
        <f t="shared" si="302"/>
        <v/>
      </c>
      <c r="AC231" t="str">
        <f t="shared" si="303"/>
        <v/>
      </c>
      <c r="AJ231" t="str">
        <f t="shared" si="280"/>
        <v/>
      </c>
      <c r="AK231">
        <f t="shared" si="281"/>
        <v>0</v>
      </c>
      <c r="AM231" t="str">
        <f t="shared" si="273"/>
        <v/>
      </c>
      <c r="AQ231" t="str">
        <f t="shared" si="290"/>
        <v/>
      </c>
      <c r="BM231" s="5">
        <v>107</v>
      </c>
      <c r="BN231" s="93" t="str">
        <f t="shared" si="304"/>
        <v/>
      </c>
      <c r="BO231" s="89"/>
      <c r="BP231" s="90"/>
      <c r="BQ231" s="5" t="str">
        <f t="shared" si="305"/>
        <v/>
      </c>
      <c r="BR231" s="76" t="str">
        <f>IF(BS231&lt;&gt;"",MAX($BR$125:BR230)+1,"" )</f>
        <v/>
      </c>
      <c r="BS231" t="str">
        <f t="shared" si="306"/>
        <v/>
      </c>
      <c r="BT231" t="str">
        <f t="shared" si="291"/>
        <v/>
      </c>
      <c r="BU231" t="str">
        <f t="shared" si="307"/>
        <v/>
      </c>
      <c r="BV231" t="str">
        <f t="shared" si="308"/>
        <v/>
      </c>
      <c r="BW231" s="1" t="str">
        <f t="shared" si="282"/>
        <v/>
      </c>
      <c r="BX231" s="93" t="str">
        <f t="shared" si="283"/>
        <v/>
      </c>
      <c r="CA231" t="str">
        <f t="shared" si="309"/>
        <v/>
      </c>
      <c r="CH231" t="str">
        <f t="shared" si="286"/>
        <v/>
      </c>
      <c r="CK231" s="110"/>
      <c r="CL231" s="110"/>
      <c r="CM231" s="110"/>
      <c r="CN231" s="110"/>
      <c r="CO231" s="110"/>
      <c r="CP231" s="110"/>
      <c r="CQ231" s="110"/>
      <c r="CR231" s="110"/>
      <c r="CS231" s="110"/>
      <c r="CT231" s="110"/>
      <c r="CU231" s="110"/>
      <c r="CV231" s="110"/>
      <c r="CW231" s="110"/>
      <c r="CX231" s="110"/>
      <c r="CY231" s="110"/>
      <c r="CZ231" s="110"/>
      <c r="DA231" s="110"/>
      <c r="DB231" s="110"/>
      <c r="DC231" s="110"/>
      <c r="DD231" s="110"/>
      <c r="DE231" s="110"/>
      <c r="DF231" s="110"/>
      <c r="DG231" s="110"/>
      <c r="DH231" s="110"/>
      <c r="DI231" s="110"/>
      <c r="DJ231" s="110"/>
      <c r="DK231" s="110"/>
      <c r="DL231" s="110"/>
      <c r="DM231" s="110"/>
      <c r="DN231" s="110"/>
      <c r="DO231" s="110"/>
      <c r="DP231" s="110" t="str">
        <f t="shared" si="285"/>
        <v/>
      </c>
      <c r="DQ231" s="110" t="str">
        <f t="shared" si="297"/>
        <v/>
      </c>
      <c r="DR231" s="110" t="str">
        <f t="shared" si="297"/>
        <v/>
      </c>
      <c r="DS231" s="110" t="str">
        <f t="shared" si="297"/>
        <v/>
      </c>
      <c r="DT231" s="110" t="str">
        <f t="shared" si="297"/>
        <v/>
      </c>
      <c r="DU231" s="110" t="str">
        <f t="shared" si="297"/>
        <v/>
      </c>
      <c r="DV231" s="110" t="str">
        <f t="shared" si="297"/>
        <v/>
      </c>
      <c r="DW231" s="110" t="str">
        <f t="shared" si="310"/>
        <v/>
      </c>
      <c r="DX231" s="110" t="str">
        <f t="shared" si="310"/>
        <v/>
      </c>
      <c r="DY231" s="110" t="str">
        <f t="shared" si="310"/>
        <v/>
      </c>
      <c r="DZ231" s="110" t="str">
        <f t="shared" si="310"/>
        <v/>
      </c>
      <c r="EA231" s="110" t="str">
        <f t="shared" si="310"/>
        <v/>
      </c>
      <c r="EB231" s="110" t="str">
        <f t="shared" si="310"/>
        <v/>
      </c>
      <c r="EC231" s="110" t="str">
        <f t="shared" si="310"/>
        <v/>
      </c>
      <c r="ED231" s="110"/>
      <c r="EE231" s="110" t="str">
        <f t="shared" si="310"/>
        <v/>
      </c>
      <c r="EF231" s="110" t="str">
        <f t="shared" si="310"/>
        <v/>
      </c>
      <c r="EG231" s="110" t="str">
        <f t="shared" si="310"/>
        <v/>
      </c>
      <c r="EH231" s="110" t="str">
        <f t="shared" si="311"/>
        <v/>
      </c>
      <c r="EI231" s="110" t="str">
        <f t="shared" si="311"/>
        <v/>
      </c>
      <c r="EJ231" s="110" t="str">
        <f t="shared" si="311"/>
        <v/>
      </c>
      <c r="EK231" s="110" t="str">
        <f t="shared" si="311"/>
        <v/>
      </c>
      <c r="EL231" s="110" t="str">
        <f t="shared" si="311"/>
        <v/>
      </c>
      <c r="EM231" s="110" t="str">
        <f t="shared" si="311"/>
        <v/>
      </c>
      <c r="EN231" s="110" t="str">
        <f t="shared" si="311"/>
        <v/>
      </c>
      <c r="EO231" s="110" t="str">
        <f t="shared" si="311"/>
        <v/>
      </c>
      <c r="EP231" s="110" t="str">
        <f t="shared" si="311"/>
        <v/>
      </c>
    </row>
    <row r="232" spans="2:146" x14ac:dyDescent="0.2">
      <c r="B232" s="26">
        <v>108</v>
      </c>
      <c r="C232" s="27" t="str">
        <f t="shared" si="289"/>
        <v/>
      </c>
      <c r="D232">
        <f t="shared" si="298"/>
        <v>0</v>
      </c>
      <c r="H232" t="str">
        <f t="shared" si="299"/>
        <v/>
      </c>
      <c r="I232" t="str">
        <f t="shared" si="300"/>
        <v/>
      </c>
      <c r="J232" t="str">
        <f t="shared" si="301"/>
        <v/>
      </c>
      <c r="P232">
        <v>108</v>
      </c>
      <c r="AA232" t="str">
        <f t="shared" si="302"/>
        <v/>
      </c>
      <c r="AC232" t="str">
        <f t="shared" si="303"/>
        <v/>
      </c>
      <c r="AJ232" t="str">
        <f t="shared" si="280"/>
        <v/>
      </c>
      <c r="AK232">
        <f t="shared" si="281"/>
        <v>0</v>
      </c>
      <c r="AM232" t="str">
        <f t="shared" si="273"/>
        <v/>
      </c>
      <c r="AQ232" t="str">
        <f t="shared" si="290"/>
        <v/>
      </c>
      <c r="BM232" s="5">
        <v>108</v>
      </c>
      <c r="BN232" s="93" t="str">
        <f t="shared" si="304"/>
        <v/>
      </c>
      <c r="BO232" s="89"/>
      <c r="BP232" s="90"/>
      <c r="BQ232" s="5" t="str">
        <f t="shared" si="305"/>
        <v/>
      </c>
      <c r="BR232" s="76" t="str">
        <f>IF(BS232&lt;&gt;"",MAX($BR$125:BR231)+1,"" )</f>
        <v/>
      </c>
      <c r="BS232" t="str">
        <f t="shared" si="306"/>
        <v/>
      </c>
      <c r="BT232" t="str">
        <f t="shared" si="291"/>
        <v/>
      </c>
      <c r="BU232" t="str">
        <f t="shared" si="307"/>
        <v/>
      </c>
      <c r="BV232" t="str">
        <f t="shared" si="308"/>
        <v/>
      </c>
      <c r="BW232" s="1" t="str">
        <f t="shared" si="282"/>
        <v/>
      </c>
      <c r="BX232" s="93" t="str">
        <f t="shared" si="283"/>
        <v/>
      </c>
      <c r="CA232" t="str">
        <f t="shared" si="309"/>
        <v/>
      </c>
      <c r="CH232" t="str">
        <f t="shared" si="286"/>
        <v/>
      </c>
      <c r="CK232" s="110"/>
      <c r="CL232" s="110"/>
      <c r="CM232" s="110"/>
      <c r="CN232" s="110"/>
      <c r="CO232" s="110"/>
      <c r="CP232" s="110"/>
      <c r="CQ232" s="110"/>
      <c r="CR232" s="110"/>
      <c r="CS232" s="110"/>
      <c r="CT232" s="110"/>
      <c r="CU232" s="110"/>
      <c r="CV232" s="110"/>
      <c r="CW232" s="110"/>
      <c r="CX232" s="110"/>
      <c r="CY232" s="110"/>
      <c r="CZ232" s="110"/>
      <c r="DA232" s="110"/>
      <c r="DB232" s="110"/>
      <c r="DC232" s="110"/>
      <c r="DD232" s="110"/>
      <c r="DE232" s="110"/>
      <c r="DF232" s="110"/>
      <c r="DG232" s="110"/>
      <c r="DH232" s="110"/>
      <c r="DI232" s="110"/>
      <c r="DJ232" s="110"/>
      <c r="DK232" s="110"/>
      <c r="DL232" s="110"/>
      <c r="DM232" s="110"/>
      <c r="DN232" s="110"/>
      <c r="DO232" s="110"/>
      <c r="DP232" s="110" t="str">
        <f t="shared" si="285"/>
        <v/>
      </c>
      <c r="DQ232" s="110" t="str">
        <f t="shared" si="297"/>
        <v/>
      </c>
      <c r="DR232" s="110" t="str">
        <f t="shared" si="297"/>
        <v/>
      </c>
      <c r="DS232" s="110" t="str">
        <f t="shared" si="297"/>
        <v/>
      </c>
      <c r="DT232" s="110" t="str">
        <f t="shared" si="297"/>
        <v/>
      </c>
      <c r="DU232" s="110" t="str">
        <f t="shared" si="297"/>
        <v/>
      </c>
      <c r="DV232" s="110" t="str">
        <f t="shared" si="297"/>
        <v/>
      </c>
      <c r="DW232" s="110" t="str">
        <f t="shared" si="310"/>
        <v/>
      </c>
      <c r="DX232" s="110" t="str">
        <f t="shared" si="310"/>
        <v/>
      </c>
      <c r="DY232" s="110" t="str">
        <f t="shared" si="310"/>
        <v/>
      </c>
      <c r="DZ232" s="110" t="str">
        <f t="shared" si="310"/>
        <v/>
      </c>
      <c r="EA232" s="110" t="str">
        <f t="shared" si="310"/>
        <v/>
      </c>
      <c r="EB232" s="110" t="str">
        <f t="shared" si="310"/>
        <v/>
      </c>
      <c r="EC232" s="110" t="str">
        <f t="shared" si="310"/>
        <v/>
      </c>
      <c r="ED232" s="110"/>
      <c r="EE232" s="110" t="str">
        <f t="shared" si="310"/>
        <v/>
      </c>
      <c r="EF232" s="110" t="str">
        <f t="shared" si="310"/>
        <v/>
      </c>
      <c r="EG232" s="110" t="str">
        <f t="shared" si="310"/>
        <v/>
      </c>
      <c r="EH232" s="110" t="str">
        <f t="shared" si="311"/>
        <v/>
      </c>
      <c r="EI232" s="110" t="str">
        <f t="shared" si="311"/>
        <v/>
      </c>
      <c r="EJ232" s="110" t="str">
        <f t="shared" si="311"/>
        <v/>
      </c>
      <c r="EK232" s="110" t="str">
        <f t="shared" si="311"/>
        <v/>
      </c>
      <c r="EL232" s="110" t="str">
        <f t="shared" si="311"/>
        <v/>
      </c>
      <c r="EM232" s="110" t="str">
        <f t="shared" si="311"/>
        <v/>
      </c>
      <c r="EN232" s="110" t="str">
        <f t="shared" si="311"/>
        <v/>
      </c>
      <c r="EO232" s="110" t="str">
        <f t="shared" si="311"/>
        <v/>
      </c>
      <c r="EP232" s="110" t="str">
        <f t="shared" si="311"/>
        <v/>
      </c>
    </row>
    <row r="233" spans="2:146" x14ac:dyDescent="0.2">
      <c r="B233" s="26">
        <v>109</v>
      </c>
      <c r="C233" s="27"/>
      <c r="D233">
        <f t="shared" si="298"/>
        <v>0</v>
      </c>
      <c r="H233" t="str">
        <f t="shared" si="299"/>
        <v/>
      </c>
      <c r="I233" t="str">
        <f t="shared" si="300"/>
        <v/>
      </c>
      <c r="J233" t="str">
        <f t="shared" si="301"/>
        <v/>
      </c>
      <c r="P233">
        <v>109</v>
      </c>
      <c r="AA233" t="str">
        <f t="shared" si="302"/>
        <v/>
      </c>
      <c r="AC233" t="str">
        <f t="shared" si="303"/>
        <v/>
      </c>
      <c r="AJ233" t="str">
        <f t="shared" si="280"/>
        <v/>
      </c>
      <c r="AK233">
        <f t="shared" si="281"/>
        <v>0</v>
      </c>
      <c r="AM233" t="str">
        <f t="shared" si="273"/>
        <v/>
      </c>
      <c r="AQ233" t="str">
        <f t="shared" si="290"/>
        <v/>
      </c>
      <c r="BM233" s="5">
        <v>109</v>
      </c>
      <c r="BN233" s="93" t="str">
        <f t="shared" si="304"/>
        <v/>
      </c>
      <c r="BO233" s="89"/>
      <c r="BP233" s="90"/>
      <c r="BQ233" s="5" t="str">
        <f t="shared" si="305"/>
        <v/>
      </c>
      <c r="BR233" s="76" t="str">
        <f>IF(BS233&lt;&gt;"",MAX($BR$125:BR232)+1,"" )</f>
        <v/>
      </c>
      <c r="BS233" t="str">
        <f t="shared" si="306"/>
        <v/>
      </c>
      <c r="BT233" t="str">
        <f t="shared" si="291"/>
        <v/>
      </c>
      <c r="BU233" t="str">
        <f t="shared" si="307"/>
        <v/>
      </c>
      <c r="BV233" t="str">
        <f t="shared" si="308"/>
        <v/>
      </c>
      <c r="BW233" s="1" t="str">
        <f t="shared" si="282"/>
        <v/>
      </c>
      <c r="BX233" s="93" t="str">
        <f t="shared" si="283"/>
        <v/>
      </c>
      <c r="CA233" t="str">
        <f t="shared" si="309"/>
        <v/>
      </c>
      <c r="CH233" t="str">
        <f t="shared" si="286"/>
        <v/>
      </c>
      <c r="CK233" s="110"/>
      <c r="CL233" s="110"/>
      <c r="CM233" s="110"/>
      <c r="CN233" s="110"/>
      <c r="CO233" s="110"/>
      <c r="CP233" s="110"/>
      <c r="CQ233" s="110"/>
      <c r="CR233" s="110"/>
      <c r="CS233" s="110"/>
      <c r="CT233" s="110"/>
      <c r="CU233" s="110"/>
      <c r="CV233" s="110"/>
      <c r="CW233" s="110"/>
      <c r="CX233" s="110"/>
      <c r="CY233" s="110"/>
      <c r="CZ233" s="110"/>
      <c r="DA233" s="110"/>
      <c r="DB233" s="110"/>
      <c r="DC233" s="110"/>
      <c r="DD233" s="110"/>
      <c r="DE233" s="110"/>
      <c r="DF233" s="110"/>
      <c r="DG233" s="110"/>
      <c r="DH233" s="110"/>
      <c r="DI233" s="110"/>
      <c r="DJ233" s="110"/>
      <c r="DK233" s="110"/>
      <c r="DL233" s="110"/>
      <c r="DM233" s="110"/>
      <c r="DN233" s="110"/>
      <c r="DO233" s="110"/>
      <c r="DP233" s="110" t="str">
        <f t="shared" si="285"/>
        <v/>
      </c>
      <c r="DQ233" s="110" t="str">
        <f t="shared" ref="DQ233:DV248" si="312">IF($CI233="","",IF(RIGHT($CI233,3)=DQ$124,1,0))</f>
        <v/>
      </c>
      <c r="DR233" s="110" t="str">
        <f t="shared" si="312"/>
        <v/>
      </c>
      <c r="DS233" s="110" t="str">
        <f t="shared" si="312"/>
        <v/>
      </c>
      <c r="DT233" s="110" t="str">
        <f t="shared" si="312"/>
        <v/>
      </c>
      <c r="DU233" s="110" t="str">
        <f t="shared" si="312"/>
        <v/>
      </c>
      <c r="DV233" s="110" t="str">
        <f t="shared" si="312"/>
        <v/>
      </c>
      <c r="DW233" s="110" t="str">
        <f t="shared" si="310"/>
        <v/>
      </c>
      <c r="DX233" s="110" t="str">
        <f t="shared" si="310"/>
        <v/>
      </c>
      <c r="DY233" s="110" t="str">
        <f t="shared" si="310"/>
        <v/>
      </c>
      <c r="DZ233" s="110" t="str">
        <f t="shared" si="310"/>
        <v/>
      </c>
      <c r="EA233" s="110" t="str">
        <f t="shared" si="310"/>
        <v/>
      </c>
      <c r="EB233" s="110" t="str">
        <f t="shared" si="310"/>
        <v/>
      </c>
      <c r="EC233" s="110" t="str">
        <f t="shared" si="310"/>
        <v/>
      </c>
      <c r="ED233" s="110"/>
      <c r="EE233" s="110" t="str">
        <f t="shared" si="310"/>
        <v/>
      </c>
      <c r="EF233" s="110" t="str">
        <f t="shared" si="310"/>
        <v/>
      </c>
      <c r="EG233" s="110" t="str">
        <f t="shared" si="310"/>
        <v/>
      </c>
      <c r="EH233" s="110" t="str">
        <f t="shared" si="311"/>
        <v/>
      </c>
      <c r="EI233" s="110" t="str">
        <f t="shared" si="311"/>
        <v/>
      </c>
      <c r="EJ233" s="110" t="str">
        <f t="shared" si="311"/>
        <v/>
      </c>
      <c r="EK233" s="110" t="str">
        <f t="shared" si="311"/>
        <v/>
      </c>
      <c r="EL233" s="110" t="str">
        <f t="shared" si="311"/>
        <v/>
      </c>
      <c r="EM233" s="110" t="str">
        <f t="shared" si="311"/>
        <v/>
      </c>
      <c r="EN233" s="110" t="str">
        <f t="shared" si="311"/>
        <v/>
      </c>
      <c r="EO233" s="110" t="str">
        <f t="shared" si="311"/>
        <v/>
      </c>
      <c r="EP233" s="110" t="str">
        <f t="shared" si="311"/>
        <v/>
      </c>
    </row>
    <row r="234" spans="2:146" x14ac:dyDescent="0.2">
      <c r="B234" s="26">
        <v>110</v>
      </c>
      <c r="C234" s="27"/>
      <c r="D234">
        <f t="shared" si="298"/>
        <v>0</v>
      </c>
      <c r="H234" t="str">
        <f t="shared" si="299"/>
        <v/>
      </c>
      <c r="I234" t="str">
        <f t="shared" si="300"/>
        <v/>
      </c>
      <c r="J234" t="str">
        <f t="shared" si="301"/>
        <v/>
      </c>
      <c r="P234">
        <v>110</v>
      </c>
      <c r="AA234" t="str">
        <f t="shared" si="302"/>
        <v/>
      </c>
      <c r="AC234" t="str">
        <f t="shared" si="303"/>
        <v/>
      </c>
      <c r="AJ234" t="str">
        <f t="shared" si="280"/>
        <v/>
      </c>
      <c r="AK234">
        <f t="shared" si="281"/>
        <v>0</v>
      </c>
      <c r="AM234" t="str">
        <f t="shared" si="273"/>
        <v/>
      </c>
      <c r="AQ234" t="str">
        <f t="shared" si="290"/>
        <v/>
      </c>
      <c r="BM234" s="5">
        <v>110</v>
      </c>
      <c r="BN234" s="93" t="str">
        <f t="shared" si="304"/>
        <v/>
      </c>
      <c r="BO234" s="89"/>
      <c r="BP234" s="90"/>
      <c r="BQ234" s="5" t="str">
        <f t="shared" si="305"/>
        <v/>
      </c>
      <c r="BR234" s="76" t="str">
        <f>IF(BS234&lt;&gt;"",MAX($BR$125:BR233)+1,"" )</f>
        <v/>
      </c>
      <c r="BS234" t="str">
        <f t="shared" si="306"/>
        <v/>
      </c>
      <c r="BT234" t="str">
        <f t="shared" si="291"/>
        <v/>
      </c>
      <c r="BU234" t="str">
        <f t="shared" si="307"/>
        <v/>
      </c>
      <c r="BV234" t="str">
        <f t="shared" si="308"/>
        <v/>
      </c>
      <c r="BW234" s="1" t="str">
        <f t="shared" si="282"/>
        <v/>
      </c>
      <c r="BX234" s="93" t="str">
        <f t="shared" si="283"/>
        <v/>
      </c>
      <c r="CA234" t="str">
        <f t="shared" si="309"/>
        <v/>
      </c>
      <c r="CH234" t="str">
        <f t="shared" si="286"/>
        <v/>
      </c>
      <c r="CK234" s="110"/>
      <c r="CL234" s="110"/>
      <c r="CM234" s="110"/>
      <c r="CN234" s="110"/>
      <c r="CO234" s="110"/>
      <c r="CP234" s="110"/>
      <c r="CQ234" s="110"/>
      <c r="CR234" s="110"/>
      <c r="CS234" s="110"/>
      <c r="CT234" s="110"/>
      <c r="CU234" s="110"/>
      <c r="CV234" s="110"/>
      <c r="CW234" s="110"/>
      <c r="CX234" s="110"/>
      <c r="CY234" s="110"/>
      <c r="CZ234" s="110"/>
      <c r="DA234" s="110"/>
      <c r="DB234" s="110"/>
      <c r="DC234" s="110"/>
      <c r="DD234" s="110"/>
      <c r="DE234" s="110"/>
      <c r="DF234" s="110"/>
      <c r="DG234" s="110"/>
      <c r="DH234" s="110"/>
      <c r="DI234" s="110"/>
      <c r="DJ234" s="110"/>
      <c r="DK234" s="110"/>
      <c r="DL234" s="110"/>
      <c r="DM234" s="110"/>
      <c r="DN234" s="110"/>
      <c r="DO234" s="110"/>
      <c r="DP234" s="110" t="str">
        <f t="shared" si="285"/>
        <v/>
      </c>
      <c r="DQ234" s="110" t="str">
        <f t="shared" si="312"/>
        <v/>
      </c>
      <c r="DR234" s="110" t="str">
        <f t="shared" si="312"/>
        <v/>
      </c>
      <c r="DS234" s="110" t="str">
        <f t="shared" si="312"/>
        <v/>
      </c>
      <c r="DT234" s="110" t="str">
        <f t="shared" si="312"/>
        <v/>
      </c>
      <c r="DU234" s="110" t="str">
        <f t="shared" si="312"/>
        <v/>
      </c>
      <c r="DV234" s="110" t="str">
        <f t="shared" si="312"/>
        <v/>
      </c>
      <c r="DW234" s="110" t="str">
        <f t="shared" si="310"/>
        <v/>
      </c>
      <c r="DX234" s="110" t="str">
        <f t="shared" si="310"/>
        <v/>
      </c>
      <c r="DY234" s="110" t="str">
        <f t="shared" si="310"/>
        <v/>
      </c>
      <c r="DZ234" s="110" t="str">
        <f t="shared" si="310"/>
        <v/>
      </c>
      <c r="EA234" s="110" t="str">
        <f t="shared" si="310"/>
        <v/>
      </c>
      <c r="EB234" s="110" t="str">
        <f t="shared" si="310"/>
        <v/>
      </c>
      <c r="EC234" s="110" t="str">
        <f t="shared" si="310"/>
        <v/>
      </c>
      <c r="ED234" s="110"/>
      <c r="EE234" s="110" t="str">
        <f t="shared" si="310"/>
        <v/>
      </c>
      <c r="EF234" s="110" t="str">
        <f t="shared" si="310"/>
        <v/>
      </c>
      <c r="EG234" s="110" t="str">
        <f t="shared" si="310"/>
        <v/>
      </c>
      <c r="EH234" s="110" t="str">
        <f t="shared" si="311"/>
        <v/>
      </c>
      <c r="EI234" s="110" t="str">
        <f t="shared" si="311"/>
        <v/>
      </c>
      <c r="EJ234" s="110" t="str">
        <f t="shared" si="311"/>
        <v/>
      </c>
      <c r="EK234" s="110" t="str">
        <f t="shared" si="311"/>
        <v/>
      </c>
      <c r="EL234" s="110" t="str">
        <f t="shared" si="311"/>
        <v/>
      </c>
      <c r="EM234" s="110" t="str">
        <f t="shared" si="311"/>
        <v/>
      </c>
      <c r="EN234" s="110" t="str">
        <f t="shared" si="311"/>
        <v/>
      </c>
      <c r="EO234" s="110" t="str">
        <f t="shared" si="311"/>
        <v/>
      </c>
      <c r="EP234" s="110" t="str">
        <f t="shared" si="311"/>
        <v/>
      </c>
    </row>
    <row r="235" spans="2:146" x14ac:dyDescent="0.2">
      <c r="B235" s="26">
        <v>111</v>
      </c>
      <c r="C235" s="27"/>
      <c r="D235">
        <f t="shared" si="298"/>
        <v>0</v>
      </c>
      <c r="H235" t="str">
        <f t="shared" si="299"/>
        <v/>
      </c>
      <c r="I235" t="str">
        <f t="shared" si="300"/>
        <v/>
      </c>
      <c r="J235" t="str">
        <f t="shared" si="301"/>
        <v/>
      </c>
      <c r="P235">
        <v>111</v>
      </c>
      <c r="AA235" t="str">
        <f t="shared" si="302"/>
        <v/>
      </c>
      <c r="AC235" t="str">
        <f t="shared" si="303"/>
        <v/>
      </c>
      <c r="AJ235" t="str">
        <f t="shared" si="280"/>
        <v/>
      </c>
      <c r="AK235">
        <f t="shared" si="281"/>
        <v>0</v>
      </c>
      <c r="AM235" t="str">
        <f t="shared" si="273"/>
        <v/>
      </c>
      <c r="AQ235" t="str">
        <f t="shared" si="290"/>
        <v/>
      </c>
      <c r="BM235" s="5">
        <v>111</v>
      </c>
      <c r="BN235" s="93" t="str">
        <f t="shared" si="304"/>
        <v/>
      </c>
      <c r="BO235" s="89"/>
      <c r="BP235" s="90"/>
      <c r="BQ235" s="5" t="str">
        <f t="shared" si="305"/>
        <v/>
      </c>
      <c r="BR235" s="76" t="str">
        <f>IF(BS235&lt;&gt;"",MAX($BR$125:BR234)+1,"" )</f>
        <v/>
      </c>
      <c r="BS235" t="str">
        <f t="shared" si="306"/>
        <v/>
      </c>
      <c r="BT235" t="str">
        <f t="shared" si="291"/>
        <v/>
      </c>
      <c r="BU235" t="str">
        <f t="shared" si="307"/>
        <v/>
      </c>
      <c r="BV235" t="str">
        <f t="shared" si="308"/>
        <v/>
      </c>
      <c r="BW235" s="1" t="str">
        <f t="shared" si="282"/>
        <v/>
      </c>
      <c r="BX235" s="93" t="str">
        <f t="shared" si="283"/>
        <v/>
      </c>
      <c r="CA235" t="str">
        <f t="shared" si="309"/>
        <v/>
      </c>
      <c r="CH235" t="str">
        <f t="shared" si="286"/>
        <v/>
      </c>
      <c r="CK235" s="110"/>
      <c r="CL235" s="110"/>
      <c r="CM235" s="110"/>
      <c r="CN235" s="110"/>
      <c r="CO235" s="110"/>
      <c r="CP235" s="110"/>
      <c r="CQ235" s="110"/>
      <c r="CR235" s="110"/>
      <c r="CS235" s="110"/>
      <c r="CT235" s="110"/>
      <c r="CU235" s="110"/>
      <c r="CV235" s="110"/>
      <c r="CW235" s="110"/>
      <c r="CX235" s="110"/>
      <c r="CY235" s="110"/>
      <c r="CZ235" s="110"/>
      <c r="DA235" s="110"/>
      <c r="DB235" s="110"/>
      <c r="DC235" s="110"/>
      <c r="DD235" s="110"/>
      <c r="DE235" s="110"/>
      <c r="DF235" s="110"/>
      <c r="DG235" s="110"/>
      <c r="DH235" s="110"/>
      <c r="DI235" s="110"/>
      <c r="DJ235" s="110"/>
      <c r="DK235" s="110"/>
      <c r="DL235" s="110"/>
      <c r="DM235" s="110"/>
      <c r="DN235" s="110"/>
      <c r="DO235" s="110"/>
      <c r="DP235" s="110" t="str">
        <f t="shared" si="285"/>
        <v/>
      </c>
      <c r="DQ235" s="110" t="str">
        <f t="shared" si="312"/>
        <v/>
      </c>
      <c r="DR235" s="110" t="str">
        <f t="shared" si="312"/>
        <v/>
      </c>
      <c r="DS235" s="110" t="str">
        <f t="shared" si="312"/>
        <v/>
      </c>
      <c r="DT235" s="110" t="str">
        <f t="shared" si="312"/>
        <v/>
      </c>
      <c r="DU235" s="110" t="str">
        <f t="shared" si="312"/>
        <v/>
      </c>
      <c r="DV235" s="110" t="str">
        <f t="shared" si="312"/>
        <v/>
      </c>
      <c r="DW235" s="110" t="str">
        <f t="shared" ref="DW235:EG244" si="313">IF($CI235="","",IF(RIGHT($CI235,3)=DW$124,1,0))</f>
        <v/>
      </c>
      <c r="DX235" s="110" t="str">
        <f t="shared" si="313"/>
        <v/>
      </c>
      <c r="DY235" s="110" t="str">
        <f t="shared" si="313"/>
        <v/>
      </c>
      <c r="DZ235" s="110" t="str">
        <f t="shared" si="313"/>
        <v/>
      </c>
      <c r="EA235" s="110" t="str">
        <f t="shared" si="313"/>
        <v/>
      </c>
      <c r="EB235" s="110" t="str">
        <f t="shared" si="313"/>
        <v/>
      </c>
      <c r="EC235" s="110" t="str">
        <f t="shared" si="313"/>
        <v/>
      </c>
      <c r="ED235" s="110"/>
      <c r="EE235" s="110" t="str">
        <f t="shared" si="313"/>
        <v/>
      </c>
      <c r="EF235" s="110" t="str">
        <f t="shared" si="313"/>
        <v/>
      </c>
      <c r="EG235" s="110" t="str">
        <f t="shared" si="313"/>
        <v/>
      </c>
      <c r="EH235" s="110" t="str">
        <f t="shared" ref="EH235:EP244" si="314">IF($CI235="","",IF(RIGHT($CI235,3)=EH$124,1,0))</f>
        <v/>
      </c>
      <c r="EI235" s="110" t="str">
        <f t="shared" si="314"/>
        <v/>
      </c>
      <c r="EJ235" s="110" t="str">
        <f t="shared" si="314"/>
        <v/>
      </c>
      <c r="EK235" s="110" t="str">
        <f t="shared" si="314"/>
        <v/>
      </c>
      <c r="EL235" s="110" t="str">
        <f t="shared" si="314"/>
        <v/>
      </c>
      <c r="EM235" s="110" t="str">
        <f t="shared" si="314"/>
        <v/>
      </c>
      <c r="EN235" s="110" t="str">
        <f t="shared" si="314"/>
        <v/>
      </c>
      <c r="EO235" s="110" t="str">
        <f t="shared" si="314"/>
        <v/>
      </c>
      <c r="EP235" s="110" t="str">
        <f t="shared" si="314"/>
        <v/>
      </c>
    </row>
    <row r="236" spans="2:146" x14ac:dyDescent="0.2">
      <c r="B236" s="26">
        <v>112</v>
      </c>
      <c r="C236" s="27"/>
      <c r="D236">
        <f t="shared" si="298"/>
        <v>0</v>
      </c>
      <c r="H236" t="str">
        <f t="shared" si="299"/>
        <v/>
      </c>
      <c r="I236" t="str">
        <f t="shared" si="300"/>
        <v/>
      </c>
      <c r="J236" t="str">
        <f t="shared" si="301"/>
        <v/>
      </c>
      <c r="P236">
        <v>112</v>
      </c>
      <c r="AA236" t="str">
        <f t="shared" si="302"/>
        <v/>
      </c>
      <c r="AC236" t="str">
        <f t="shared" si="303"/>
        <v/>
      </c>
      <c r="AJ236" t="str">
        <f t="shared" si="280"/>
        <v/>
      </c>
      <c r="AK236">
        <f t="shared" si="281"/>
        <v>0</v>
      </c>
      <c r="AM236" t="str">
        <f t="shared" si="273"/>
        <v/>
      </c>
      <c r="AQ236" t="str">
        <f t="shared" si="290"/>
        <v/>
      </c>
      <c r="BM236" s="5">
        <v>112</v>
      </c>
      <c r="BN236" s="93" t="str">
        <f t="shared" si="304"/>
        <v/>
      </c>
      <c r="BO236" s="89"/>
      <c r="BP236" s="90"/>
      <c r="BQ236" s="5" t="str">
        <f t="shared" si="305"/>
        <v/>
      </c>
      <c r="BR236" s="76" t="str">
        <f>IF(BS236&lt;&gt;"",MAX($BR$125:BR235)+1,"" )</f>
        <v/>
      </c>
      <c r="BS236" t="str">
        <f t="shared" si="306"/>
        <v/>
      </c>
      <c r="BT236" t="str">
        <f t="shared" si="291"/>
        <v/>
      </c>
      <c r="BU236" t="str">
        <f t="shared" si="307"/>
        <v/>
      </c>
      <c r="BV236" t="str">
        <f t="shared" si="308"/>
        <v/>
      </c>
      <c r="BW236" s="1" t="str">
        <f t="shared" si="282"/>
        <v/>
      </c>
      <c r="BX236" s="93" t="str">
        <f t="shared" si="283"/>
        <v/>
      </c>
      <c r="CA236" t="str">
        <f t="shared" si="309"/>
        <v/>
      </c>
      <c r="CH236" t="str">
        <f t="shared" si="286"/>
        <v/>
      </c>
      <c r="CK236" s="110"/>
      <c r="CL236" s="110"/>
      <c r="CM236" s="110"/>
      <c r="CN236" s="110"/>
      <c r="CO236" s="110"/>
      <c r="CP236" s="110"/>
      <c r="CQ236" s="110"/>
      <c r="CR236" s="110"/>
      <c r="CS236" s="110"/>
      <c r="CT236" s="110"/>
      <c r="CU236" s="110"/>
      <c r="CV236" s="110"/>
      <c r="CW236" s="110"/>
      <c r="CX236" s="110"/>
      <c r="CY236" s="110"/>
      <c r="CZ236" s="110"/>
      <c r="DA236" s="110"/>
      <c r="DB236" s="110"/>
      <c r="DC236" s="110"/>
      <c r="DD236" s="110"/>
      <c r="DE236" s="110"/>
      <c r="DF236" s="110"/>
      <c r="DG236" s="110"/>
      <c r="DH236" s="110"/>
      <c r="DI236" s="110"/>
      <c r="DJ236" s="110"/>
      <c r="DK236" s="110"/>
      <c r="DL236" s="110"/>
      <c r="DM236" s="110"/>
      <c r="DN236" s="110"/>
      <c r="DO236" s="110"/>
      <c r="DP236" s="110" t="str">
        <f t="shared" si="285"/>
        <v/>
      </c>
      <c r="DQ236" s="110" t="str">
        <f t="shared" si="312"/>
        <v/>
      </c>
      <c r="DR236" s="110" t="str">
        <f t="shared" si="312"/>
        <v/>
      </c>
      <c r="DS236" s="110" t="str">
        <f t="shared" si="312"/>
        <v/>
      </c>
      <c r="DT236" s="110" t="str">
        <f t="shared" si="312"/>
        <v/>
      </c>
      <c r="DU236" s="110" t="str">
        <f t="shared" si="312"/>
        <v/>
      </c>
      <c r="DV236" s="110" t="str">
        <f t="shared" si="312"/>
        <v/>
      </c>
      <c r="DW236" s="110" t="str">
        <f t="shared" si="313"/>
        <v/>
      </c>
      <c r="DX236" s="110" t="str">
        <f t="shared" si="313"/>
        <v/>
      </c>
      <c r="DY236" s="110" t="str">
        <f t="shared" si="313"/>
        <v/>
      </c>
      <c r="DZ236" s="110" t="str">
        <f t="shared" si="313"/>
        <v/>
      </c>
      <c r="EA236" s="110" t="str">
        <f t="shared" si="313"/>
        <v/>
      </c>
      <c r="EB236" s="110" t="str">
        <f t="shared" si="313"/>
        <v/>
      </c>
      <c r="EC236" s="110" t="str">
        <f t="shared" si="313"/>
        <v/>
      </c>
      <c r="ED236" s="110"/>
      <c r="EE236" s="110" t="str">
        <f t="shared" si="313"/>
        <v/>
      </c>
      <c r="EF236" s="110" t="str">
        <f t="shared" si="313"/>
        <v/>
      </c>
      <c r="EG236" s="110" t="str">
        <f t="shared" si="313"/>
        <v/>
      </c>
      <c r="EH236" s="110" t="str">
        <f t="shared" si="314"/>
        <v/>
      </c>
      <c r="EI236" s="110" t="str">
        <f t="shared" si="314"/>
        <v/>
      </c>
      <c r="EJ236" s="110" t="str">
        <f t="shared" si="314"/>
        <v/>
      </c>
      <c r="EK236" s="110" t="str">
        <f t="shared" si="314"/>
        <v/>
      </c>
      <c r="EL236" s="110" t="str">
        <f t="shared" si="314"/>
        <v/>
      </c>
      <c r="EM236" s="110" t="str">
        <f t="shared" si="314"/>
        <v/>
      </c>
      <c r="EN236" s="110" t="str">
        <f t="shared" si="314"/>
        <v/>
      </c>
      <c r="EO236" s="110" t="str">
        <f t="shared" si="314"/>
        <v/>
      </c>
      <c r="EP236" s="110" t="str">
        <f t="shared" si="314"/>
        <v/>
      </c>
    </row>
    <row r="237" spans="2:146" x14ac:dyDescent="0.2">
      <c r="B237" s="26">
        <v>113</v>
      </c>
      <c r="C237" s="27"/>
      <c r="D237">
        <f t="shared" si="298"/>
        <v>0</v>
      </c>
      <c r="H237" t="str">
        <f t="shared" si="299"/>
        <v/>
      </c>
      <c r="I237" t="str">
        <f t="shared" si="300"/>
        <v/>
      </c>
      <c r="J237" t="str">
        <f t="shared" si="301"/>
        <v/>
      </c>
      <c r="P237">
        <v>113</v>
      </c>
      <c r="AA237" t="str">
        <f t="shared" si="302"/>
        <v/>
      </c>
      <c r="AC237" t="str">
        <f t="shared" si="303"/>
        <v/>
      </c>
      <c r="AJ237" t="str">
        <f t="shared" si="280"/>
        <v/>
      </c>
      <c r="AK237">
        <f t="shared" si="281"/>
        <v>0</v>
      </c>
      <c r="AM237" t="str">
        <f t="shared" si="273"/>
        <v/>
      </c>
      <c r="AQ237" t="str">
        <f t="shared" si="290"/>
        <v/>
      </c>
      <c r="BM237" s="5">
        <v>113</v>
      </c>
      <c r="BN237" s="93" t="str">
        <f t="shared" si="304"/>
        <v/>
      </c>
      <c r="BO237" s="89"/>
      <c r="BP237" s="90"/>
      <c r="BQ237" s="5" t="str">
        <f t="shared" si="305"/>
        <v/>
      </c>
      <c r="BR237" s="76" t="str">
        <f>IF(BS237&lt;&gt;"",MAX($BR$125:BR236)+1,"" )</f>
        <v/>
      </c>
      <c r="BS237" t="str">
        <f t="shared" si="306"/>
        <v/>
      </c>
      <c r="BT237" t="str">
        <f t="shared" si="291"/>
        <v/>
      </c>
      <c r="BU237" t="str">
        <f t="shared" si="307"/>
        <v/>
      </c>
      <c r="BV237" t="str">
        <f t="shared" si="308"/>
        <v/>
      </c>
      <c r="BW237" s="1" t="str">
        <f t="shared" si="282"/>
        <v/>
      </c>
      <c r="BX237" s="93" t="str">
        <f t="shared" si="283"/>
        <v/>
      </c>
      <c r="CA237" t="str">
        <f t="shared" si="309"/>
        <v/>
      </c>
      <c r="CH237" t="str">
        <f t="shared" si="286"/>
        <v/>
      </c>
      <c r="CK237" s="110"/>
      <c r="CL237" s="110"/>
      <c r="CM237" s="110"/>
      <c r="CN237" s="110"/>
      <c r="CO237" s="110"/>
      <c r="CP237" s="110"/>
      <c r="CQ237" s="110"/>
      <c r="CR237" s="110"/>
      <c r="CS237" s="110"/>
      <c r="CT237" s="110"/>
      <c r="CU237" s="110"/>
      <c r="CV237" s="110"/>
      <c r="CW237" s="110"/>
      <c r="CX237" s="110"/>
      <c r="CY237" s="110"/>
      <c r="CZ237" s="110"/>
      <c r="DA237" s="110"/>
      <c r="DB237" s="110"/>
      <c r="DC237" s="110"/>
      <c r="DD237" s="110"/>
      <c r="DE237" s="110"/>
      <c r="DF237" s="110"/>
      <c r="DG237" s="110"/>
      <c r="DH237" s="110"/>
      <c r="DI237" s="110"/>
      <c r="DJ237" s="110"/>
      <c r="DK237" s="110"/>
      <c r="DL237" s="110"/>
      <c r="DM237" s="110"/>
      <c r="DN237" s="110"/>
      <c r="DO237" s="110"/>
      <c r="DP237" s="110" t="str">
        <f t="shared" si="285"/>
        <v/>
      </c>
      <c r="DQ237" s="110" t="str">
        <f t="shared" si="312"/>
        <v/>
      </c>
      <c r="DR237" s="110" t="str">
        <f t="shared" si="312"/>
        <v/>
      </c>
      <c r="DS237" s="110" t="str">
        <f t="shared" si="312"/>
        <v/>
      </c>
      <c r="DT237" s="110" t="str">
        <f t="shared" si="312"/>
        <v/>
      </c>
      <c r="DU237" s="110" t="str">
        <f t="shared" si="312"/>
        <v/>
      </c>
      <c r="DV237" s="110" t="str">
        <f t="shared" si="312"/>
        <v/>
      </c>
      <c r="DW237" s="110" t="str">
        <f t="shared" si="313"/>
        <v/>
      </c>
      <c r="DX237" s="110" t="str">
        <f t="shared" si="313"/>
        <v/>
      </c>
      <c r="DY237" s="110" t="str">
        <f t="shared" si="313"/>
        <v/>
      </c>
      <c r="DZ237" s="110" t="str">
        <f t="shared" si="313"/>
        <v/>
      </c>
      <c r="EA237" s="110" t="str">
        <f t="shared" si="313"/>
        <v/>
      </c>
      <c r="EB237" s="110" t="str">
        <f t="shared" si="313"/>
        <v/>
      </c>
      <c r="EC237" s="110" t="str">
        <f t="shared" si="313"/>
        <v/>
      </c>
      <c r="ED237" s="110"/>
      <c r="EE237" s="110" t="str">
        <f t="shared" si="313"/>
        <v/>
      </c>
      <c r="EF237" s="110" t="str">
        <f t="shared" si="313"/>
        <v/>
      </c>
      <c r="EG237" s="110" t="str">
        <f t="shared" si="313"/>
        <v/>
      </c>
      <c r="EH237" s="110" t="str">
        <f t="shared" si="314"/>
        <v/>
      </c>
      <c r="EI237" s="110" t="str">
        <f t="shared" si="314"/>
        <v/>
      </c>
      <c r="EJ237" s="110" t="str">
        <f t="shared" si="314"/>
        <v/>
      </c>
      <c r="EK237" s="110" t="str">
        <f t="shared" si="314"/>
        <v/>
      </c>
      <c r="EL237" s="110" t="str">
        <f t="shared" si="314"/>
        <v/>
      </c>
      <c r="EM237" s="110" t="str">
        <f t="shared" si="314"/>
        <v/>
      </c>
      <c r="EN237" s="110" t="str">
        <f t="shared" si="314"/>
        <v/>
      </c>
      <c r="EO237" s="110" t="str">
        <f t="shared" si="314"/>
        <v/>
      </c>
      <c r="EP237" s="110" t="str">
        <f t="shared" si="314"/>
        <v/>
      </c>
    </row>
    <row r="238" spans="2:146" x14ac:dyDescent="0.2">
      <c r="B238" s="26">
        <v>114</v>
      </c>
      <c r="C238" s="27"/>
      <c r="D238">
        <f t="shared" si="298"/>
        <v>0</v>
      </c>
      <c r="H238" t="str">
        <f t="shared" si="299"/>
        <v/>
      </c>
      <c r="I238" t="str">
        <f t="shared" si="300"/>
        <v/>
      </c>
      <c r="J238" t="str">
        <f t="shared" si="301"/>
        <v/>
      </c>
      <c r="P238">
        <v>114</v>
      </c>
      <c r="AA238" t="str">
        <f t="shared" si="302"/>
        <v/>
      </c>
      <c r="AC238" t="str">
        <f t="shared" si="303"/>
        <v/>
      </c>
      <c r="AJ238" t="str">
        <f t="shared" si="280"/>
        <v/>
      </c>
      <c r="AK238">
        <f t="shared" si="281"/>
        <v>0</v>
      </c>
      <c r="AM238" t="str">
        <f t="shared" si="273"/>
        <v/>
      </c>
      <c r="AQ238" t="str">
        <f t="shared" si="290"/>
        <v/>
      </c>
      <c r="BM238" s="5">
        <v>114</v>
      </c>
      <c r="BN238" s="93" t="str">
        <f t="shared" si="304"/>
        <v/>
      </c>
      <c r="BO238" s="89"/>
      <c r="BP238" s="90"/>
      <c r="BQ238" s="5" t="str">
        <f t="shared" si="305"/>
        <v/>
      </c>
      <c r="BR238" s="76" t="str">
        <f>IF(BS238&lt;&gt;"",MAX($BR$125:BR237)+1,"" )</f>
        <v/>
      </c>
      <c r="BS238" t="str">
        <f t="shared" si="306"/>
        <v/>
      </c>
      <c r="BT238" t="str">
        <f t="shared" si="291"/>
        <v/>
      </c>
      <c r="BU238" t="str">
        <f t="shared" si="307"/>
        <v/>
      </c>
      <c r="BV238" t="str">
        <f t="shared" si="308"/>
        <v/>
      </c>
      <c r="BW238" s="1" t="str">
        <f t="shared" si="282"/>
        <v/>
      </c>
      <c r="BX238" s="93" t="str">
        <f t="shared" si="283"/>
        <v/>
      </c>
      <c r="CA238" t="str">
        <f t="shared" si="309"/>
        <v/>
      </c>
      <c r="CH238" t="str">
        <f t="shared" si="286"/>
        <v/>
      </c>
      <c r="CK238" s="110"/>
      <c r="CL238" s="110"/>
      <c r="CM238" s="110"/>
      <c r="CN238" s="110"/>
      <c r="CO238" s="110"/>
      <c r="CP238" s="110"/>
      <c r="CQ238" s="110"/>
      <c r="CR238" s="110"/>
      <c r="CS238" s="110"/>
      <c r="CT238" s="110"/>
      <c r="CU238" s="110"/>
      <c r="CV238" s="110"/>
      <c r="CW238" s="110"/>
      <c r="CX238" s="110"/>
      <c r="CY238" s="110"/>
      <c r="CZ238" s="110"/>
      <c r="DA238" s="110"/>
      <c r="DB238" s="110"/>
      <c r="DC238" s="110"/>
      <c r="DD238" s="110"/>
      <c r="DE238" s="110"/>
      <c r="DF238" s="110"/>
      <c r="DG238" s="110"/>
      <c r="DH238" s="110"/>
      <c r="DI238" s="110"/>
      <c r="DJ238" s="110"/>
      <c r="DK238" s="110"/>
      <c r="DL238" s="110"/>
      <c r="DM238" s="110"/>
      <c r="DN238" s="110"/>
      <c r="DO238" s="110"/>
      <c r="DP238" s="110" t="str">
        <f t="shared" si="285"/>
        <v/>
      </c>
      <c r="DQ238" s="110" t="str">
        <f t="shared" si="312"/>
        <v/>
      </c>
      <c r="DR238" s="110" t="str">
        <f t="shared" si="312"/>
        <v/>
      </c>
      <c r="DS238" s="110" t="str">
        <f t="shared" si="312"/>
        <v/>
      </c>
      <c r="DT238" s="110" t="str">
        <f t="shared" si="312"/>
        <v/>
      </c>
      <c r="DU238" s="110" t="str">
        <f t="shared" si="312"/>
        <v/>
      </c>
      <c r="DV238" s="110" t="str">
        <f t="shared" si="312"/>
        <v/>
      </c>
      <c r="DW238" s="110" t="str">
        <f t="shared" si="313"/>
        <v/>
      </c>
      <c r="DX238" s="110" t="str">
        <f t="shared" si="313"/>
        <v/>
      </c>
      <c r="DY238" s="110" t="str">
        <f t="shared" si="313"/>
        <v/>
      </c>
      <c r="DZ238" s="110" t="str">
        <f t="shared" si="313"/>
        <v/>
      </c>
      <c r="EA238" s="110" t="str">
        <f t="shared" si="313"/>
        <v/>
      </c>
      <c r="EB238" s="110" t="str">
        <f t="shared" si="313"/>
        <v/>
      </c>
      <c r="EC238" s="110" t="str">
        <f t="shared" si="313"/>
        <v/>
      </c>
      <c r="ED238" s="110"/>
      <c r="EE238" s="110" t="str">
        <f t="shared" si="313"/>
        <v/>
      </c>
      <c r="EF238" s="110" t="str">
        <f t="shared" si="313"/>
        <v/>
      </c>
      <c r="EG238" s="110" t="str">
        <f t="shared" si="313"/>
        <v/>
      </c>
      <c r="EH238" s="110" t="str">
        <f t="shared" si="314"/>
        <v/>
      </c>
      <c r="EI238" s="110" t="str">
        <f t="shared" si="314"/>
        <v/>
      </c>
      <c r="EJ238" s="110" t="str">
        <f t="shared" si="314"/>
        <v/>
      </c>
      <c r="EK238" s="110" t="str">
        <f t="shared" si="314"/>
        <v/>
      </c>
      <c r="EL238" s="110" t="str">
        <f t="shared" si="314"/>
        <v/>
      </c>
      <c r="EM238" s="110" t="str">
        <f t="shared" si="314"/>
        <v/>
      </c>
      <c r="EN238" s="110" t="str">
        <f t="shared" si="314"/>
        <v/>
      </c>
      <c r="EO238" s="110" t="str">
        <f t="shared" si="314"/>
        <v/>
      </c>
      <c r="EP238" s="110" t="str">
        <f t="shared" si="314"/>
        <v/>
      </c>
    </row>
    <row r="239" spans="2:146" x14ac:dyDescent="0.2">
      <c r="B239" s="26">
        <v>115</v>
      </c>
      <c r="C239" s="27"/>
      <c r="D239">
        <f t="shared" si="298"/>
        <v>0</v>
      </c>
      <c r="H239" t="str">
        <f t="shared" si="299"/>
        <v/>
      </c>
      <c r="I239" t="str">
        <f t="shared" si="300"/>
        <v/>
      </c>
      <c r="J239" t="str">
        <f t="shared" si="301"/>
        <v/>
      </c>
      <c r="P239">
        <v>115</v>
      </c>
      <c r="AA239" t="str">
        <f t="shared" si="302"/>
        <v/>
      </c>
      <c r="AC239" t="str">
        <f t="shared" si="303"/>
        <v/>
      </c>
      <c r="AJ239" t="str">
        <f t="shared" si="280"/>
        <v/>
      </c>
      <c r="AK239">
        <f t="shared" si="281"/>
        <v>0</v>
      </c>
      <c r="AM239" t="str">
        <f t="shared" si="273"/>
        <v/>
      </c>
      <c r="AQ239" t="str">
        <f t="shared" si="290"/>
        <v/>
      </c>
      <c r="BM239" s="5">
        <v>115</v>
      </c>
      <c r="BN239" s="93" t="str">
        <f t="shared" si="304"/>
        <v/>
      </c>
      <c r="BO239" s="89"/>
      <c r="BP239" s="90"/>
      <c r="BQ239" s="5" t="str">
        <f t="shared" si="305"/>
        <v/>
      </c>
      <c r="BR239" s="76" t="str">
        <f>IF(BS239&lt;&gt;"",MAX($BR$125:BR238)+1,"" )</f>
        <v/>
      </c>
      <c r="BS239" t="str">
        <f t="shared" si="306"/>
        <v/>
      </c>
      <c r="BT239" t="str">
        <f t="shared" si="291"/>
        <v/>
      </c>
      <c r="BU239" t="str">
        <f t="shared" si="307"/>
        <v/>
      </c>
      <c r="BV239" t="str">
        <f t="shared" si="308"/>
        <v/>
      </c>
      <c r="BW239" s="1" t="str">
        <f t="shared" si="282"/>
        <v/>
      </c>
      <c r="BX239" s="93" t="str">
        <f t="shared" si="283"/>
        <v/>
      </c>
      <c r="CA239" t="str">
        <f t="shared" si="309"/>
        <v/>
      </c>
      <c r="CH239" t="str">
        <f t="shared" si="286"/>
        <v/>
      </c>
      <c r="CK239" s="110"/>
      <c r="CL239" s="110"/>
      <c r="CM239" s="110"/>
      <c r="CN239" s="110"/>
      <c r="CO239" s="110"/>
      <c r="CP239" s="110"/>
      <c r="CQ239" s="110"/>
      <c r="CR239" s="110"/>
      <c r="CS239" s="110"/>
      <c r="CT239" s="110"/>
      <c r="CU239" s="110"/>
      <c r="CV239" s="110"/>
      <c r="CW239" s="110"/>
      <c r="CX239" s="110"/>
      <c r="CY239" s="110"/>
      <c r="CZ239" s="110"/>
      <c r="DA239" s="110"/>
      <c r="DB239" s="110"/>
      <c r="DC239" s="110"/>
      <c r="DD239" s="110"/>
      <c r="DE239" s="110"/>
      <c r="DF239" s="110"/>
      <c r="DG239" s="110"/>
      <c r="DH239" s="110"/>
      <c r="DI239" s="110"/>
      <c r="DJ239" s="110"/>
      <c r="DK239" s="110"/>
      <c r="DL239" s="110"/>
      <c r="DM239" s="110"/>
      <c r="DN239" s="110"/>
      <c r="DO239" s="110"/>
      <c r="DP239" s="110" t="str">
        <f t="shared" si="285"/>
        <v/>
      </c>
      <c r="DQ239" s="110" t="str">
        <f t="shared" si="312"/>
        <v/>
      </c>
      <c r="DR239" s="110" t="str">
        <f t="shared" si="312"/>
        <v/>
      </c>
      <c r="DS239" s="110" t="str">
        <f t="shared" si="312"/>
        <v/>
      </c>
      <c r="DT239" s="110" t="str">
        <f t="shared" si="312"/>
        <v/>
      </c>
      <c r="DU239" s="110" t="str">
        <f t="shared" si="312"/>
        <v/>
      </c>
      <c r="DV239" s="110" t="str">
        <f t="shared" si="312"/>
        <v/>
      </c>
      <c r="DW239" s="110" t="str">
        <f t="shared" si="313"/>
        <v/>
      </c>
      <c r="DX239" s="110" t="str">
        <f t="shared" si="313"/>
        <v/>
      </c>
      <c r="DY239" s="110" t="str">
        <f t="shared" si="313"/>
        <v/>
      </c>
      <c r="DZ239" s="110" t="str">
        <f t="shared" si="313"/>
        <v/>
      </c>
      <c r="EA239" s="110" t="str">
        <f t="shared" si="313"/>
        <v/>
      </c>
      <c r="EB239" s="110" t="str">
        <f t="shared" si="313"/>
        <v/>
      </c>
      <c r="EC239" s="110" t="str">
        <f t="shared" si="313"/>
        <v/>
      </c>
      <c r="ED239" s="110"/>
      <c r="EE239" s="110" t="str">
        <f t="shared" si="313"/>
        <v/>
      </c>
      <c r="EF239" s="110" t="str">
        <f t="shared" si="313"/>
        <v/>
      </c>
      <c r="EG239" s="110" t="str">
        <f t="shared" si="313"/>
        <v/>
      </c>
      <c r="EH239" s="110" t="str">
        <f t="shared" si="314"/>
        <v/>
      </c>
      <c r="EI239" s="110" t="str">
        <f t="shared" si="314"/>
        <v/>
      </c>
      <c r="EJ239" s="110" t="str">
        <f t="shared" si="314"/>
        <v/>
      </c>
      <c r="EK239" s="110" t="str">
        <f t="shared" si="314"/>
        <v/>
      </c>
      <c r="EL239" s="110" t="str">
        <f t="shared" si="314"/>
        <v/>
      </c>
      <c r="EM239" s="110" t="str">
        <f t="shared" si="314"/>
        <v/>
      </c>
      <c r="EN239" s="110" t="str">
        <f t="shared" si="314"/>
        <v/>
      </c>
      <c r="EO239" s="110" t="str">
        <f t="shared" si="314"/>
        <v/>
      </c>
      <c r="EP239" s="110" t="str">
        <f t="shared" si="314"/>
        <v/>
      </c>
    </row>
    <row r="240" spans="2:146" x14ac:dyDescent="0.2">
      <c r="B240" s="26">
        <v>116</v>
      </c>
      <c r="C240" s="27"/>
      <c r="D240">
        <f t="shared" si="298"/>
        <v>0</v>
      </c>
      <c r="H240" t="str">
        <f t="shared" si="299"/>
        <v/>
      </c>
      <c r="I240" t="str">
        <f t="shared" si="300"/>
        <v/>
      </c>
      <c r="J240" t="str">
        <f t="shared" si="301"/>
        <v/>
      </c>
      <c r="P240">
        <v>116</v>
      </c>
      <c r="AA240" t="str">
        <f t="shared" si="302"/>
        <v/>
      </c>
      <c r="AC240" t="str">
        <f t="shared" si="303"/>
        <v/>
      </c>
      <c r="AJ240" t="str">
        <f t="shared" si="280"/>
        <v/>
      </c>
      <c r="AK240">
        <f t="shared" si="281"/>
        <v>0</v>
      </c>
      <c r="AM240" t="str">
        <f t="shared" si="273"/>
        <v/>
      </c>
      <c r="AQ240" t="str">
        <f t="shared" si="290"/>
        <v/>
      </c>
      <c r="BM240" s="5">
        <v>116</v>
      </c>
      <c r="BN240" s="93" t="str">
        <f t="shared" si="304"/>
        <v/>
      </c>
      <c r="BO240" s="89"/>
      <c r="BP240" s="90"/>
      <c r="BQ240" s="5" t="str">
        <f t="shared" si="305"/>
        <v/>
      </c>
      <c r="BR240" s="76" t="str">
        <f>IF(BS240&lt;&gt;"",MAX($BR$125:BR239)+1,"" )</f>
        <v/>
      </c>
      <c r="BS240" t="str">
        <f t="shared" si="306"/>
        <v/>
      </c>
      <c r="BT240" t="str">
        <f t="shared" si="291"/>
        <v/>
      </c>
      <c r="BU240" t="str">
        <f t="shared" si="307"/>
        <v/>
      </c>
      <c r="BV240" t="str">
        <f t="shared" si="308"/>
        <v/>
      </c>
      <c r="BW240" s="1" t="str">
        <f t="shared" si="282"/>
        <v/>
      </c>
      <c r="BX240" s="93" t="str">
        <f t="shared" si="283"/>
        <v/>
      </c>
      <c r="CA240" t="str">
        <f t="shared" si="309"/>
        <v/>
      </c>
      <c r="CH240" t="str">
        <f t="shared" si="286"/>
        <v/>
      </c>
      <c r="CK240" s="110"/>
      <c r="CL240" s="110"/>
      <c r="CM240" s="110"/>
      <c r="CN240" s="110"/>
      <c r="CO240" s="110"/>
      <c r="CP240" s="110"/>
      <c r="CQ240" s="110"/>
      <c r="CR240" s="110"/>
      <c r="CS240" s="110"/>
      <c r="CT240" s="110"/>
      <c r="CU240" s="110"/>
      <c r="CV240" s="110"/>
      <c r="CW240" s="110"/>
      <c r="CX240" s="110"/>
      <c r="CY240" s="110"/>
      <c r="CZ240" s="110"/>
      <c r="DA240" s="110"/>
      <c r="DB240" s="110"/>
      <c r="DC240" s="110"/>
      <c r="DD240" s="110"/>
      <c r="DE240" s="110"/>
      <c r="DF240" s="110"/>
      <c r="DG240" s="110"/>
      <c r="DH240" s="110"/>
      <c r="DI240" s="110"/>
      <c r="DJ240" s="110"/>
      <c r="DK240" s="110"/>
      <c r="DL240" s="110"/>
      <c r="DM240" s="110"/>
      <c r="DN240" s="110"/>
      <c r="DO240" s="110"/>
      <c r="DP240" s="110" t="str">
        <f t="shared" si="285"/>
        <v/>
      </c>
      <c r="DQ240" s="110" t="str">
        <f t="shared" si="312"/>
        <v/>
      </c>
      <c r="DR240" s="110" t="str">
        <f t="shared" si="312"/>
        <v/>
      </c>
      <c r="DS240" s="110" t="str">
        <f t="shared" si="312"/>
        <v/>
      </c>
      <c r="DT240" s="110" t="str">
        <f t="shared" si="312"/>
        <v/>
      </c>
      <c r="DU240" s="110" t="str">
        <f t="shared" si="312"/>
        <v/>
      </c>
      <c r="DV240" s="110" t="str">
        <f t="shared" si="312"/>
        <v/>
      </c>
      <c r="DW240" s="110" t="str">
        <f t="shared" si="313"/>
        <v/>
      </c>
      <c r="DX240" s="110" t="str">
        <f t="shared" si="313"/>
        <v/>
      </c>
      <c r="DY240" s="110" t="str">
        <f t="shared" si="313"/>
        <v/>
      </c>
      <c r="DZ240" s="110" t="str">
        <f t="shared" si="313"/>
        <v/>
      </c>
      <c r="EA240" s="110" t="str">
        <f t="shared" si="313"/>
        <v/>
      </c>
      <c r="EB240" s="110" t="str">
        <f t="shared" si="313"/>
        <v/>
      </c>
      <c r="EC240" s="110" t="str">
        <f t="shared" si="313"/>
        <v/>
      </c>
      <c r="ED240" s="110"/>
      <c r="EE240" s="110" t="str">
        <f t="shared" si="313"/>
        <v/>
      </c>
      <c r="EF240" s="110" t="str">
        <f t="shared" si="313"/>
        <v/>
      </c>
      <c r="EG240" s="110" t="str">
        <f t="shared" si="313"/>
        <v/>
      </c>
      <c r="EH240" s="110" t="str">
        <f t="shared" si="314"/>
        <v/>
      </c>
      <c r="EI240" s="110" t="str">
        <f t="shared" si="314"/>
        <v/>
      </c>
      <c r="EJ240" s="110" t="str">
        <f t="shared" si="314"/>
        <v/>
      </c>
      <c r="EK240" s="110" t="str">
        <f t="shared" si="314"/>
        <v/>
      </c>
      <c r="EL240" s="110" t="str">
        <f t="shared" si="314"/>
        <v/>
      </c>
      <c r="EM240" s="110" t="str">
        <f t="shared" si="314"/>
        <v/>
      </c>
      <c r="EN240" s="110" t="str">
        <f t="shared" si="314"/>
        <v/>
      </c>
      <c r="EO240" s="110" t="str">
        <f t="shared" si="314"/>
        <v/>
      </c>
      <c r="EP240" s="110" t="str">
        <f t="shared" si="314"/>
        <v/>
      </c>
    </row>
    <row r="241" spans="2:146" x14ac:dyDescent="0.2">
      <c r="B241" s="26">
        <v>117</v>
      </c>
      <c r="C241" s="27"/>
      <c r="D241">
        <f t="shared" si="298"/>
        <v>0</v>
      </c>
      <c r="H241" t="str">
        <f t="shared" si="299"/>
        <v/>
      </c>
      <c r="I241" t="str">
        <f t="shared" si="300"/>
        <v/>
      </c>
      <c r="J241" t="str">
        <f t="shared" si="301"/>
        <v/>
      </c>
      <c r="P241">
        <v>117</v>
      </c>
      <c r="AA241" t="str">
        <f t="shared" si="302"/>
        <v/>
      </c>
      <c r="AC241" t="str">
        <f t="shared" si="303"/>
        <v/>
      </c>
      <c r="AJ241" t="str">
        <f t="shared" si="280"/>
        <v/>
      </c>
      <c r="AK241">
        <f t="shared" si="281"/>
        <v>0</v>
      </c>
      <c r="AM241" t="str">
        <f t="shared" si="273"/>
        <v/>
      </c>
      <c r="AQ241" t="str">
        <f t="shared" si="290"/>
        <v/>
      </c>
      <c r="BM241" s="5">
        <v>117</v>
      </c>
      <c r="BN241" s="93" t="str">
        <f t="shared" si="304"/>
        <v/>
      </c>
      <c r="BO241" s="89"/>
      <c r="BP241" s="90"/>
      <c r="BQ241" s="5" t="str">
        <f t="shared" si="305"/>
        <v/>
      </c>
      <c r="BR241" s="76" t="str">
        <f>IF(BS241&lt;&gt;"",MAX($BR$125:BR240)+1,"" )</f>
        <v/>
      </c>
      <c r="BS241" t="str">
        <f t="shared" si="306"/>
        <v/>
      </c>
      <c r="BT241" t="str">
        <f t="shared" si="291"/>
        <v/>
      </c>
      <c r="BU241" t="str">
        <f t="shared" si="307"/>
        <v/>
      </c>
      <c r="BV241" t="str">
        <f t="shared" si="308"/>
        <v/>
      </c>
      <c r="BW241" s="1" t="str">
        <f t="shared" si="282"/>
        <v/>
      </c>
      <c r="BX241" s="93" t="str">
        <f t="shared" si="283"/>
        <v/>
      </c>
      <c r="CA241" t="str">
        <f t="shared" si="309"/>
        <v/>
      </c>
      <c r="CH241" t="str">
        <f t="shared" si="286"/>
        <v/>
      </c>
      <c r="CK241" s="110"/>
      <c r="CL241" s="110"/>
      <c r="CM241" s="110"/>
      <c r="CN241" s="110"/>
      <c r="CO241" s="110"/>
      <c r="CP241" s="110"/>
      <c r="CQ241" s="110"/>
      <c r="CR241" s="110"/>
      <c r="CS241" s="110"/>
      <c r="CT241" s="110"/>
      <c r="CU241" s="110"/>
      <c r="CV241" s="110"/>
      <c r="CW241" s="110"/>
      <c r="CX241" s="110"/>
      <c r="CY241" s="110"/>
      <c r="CZ241" s="110"/>
      <c r="DA241" s="110"/>
      <c r="DB241" s="110"/>
      <c r="DC241" s="110"/>
      <c r="DD241" s="110"/>
      <c r="DE241" s="110"/>
      <c r="DF241" s="110"/>
      <c r="DG241" s="110"/>
      <c r="DH241" s="110"/>
      <c r="DI241" s="110"/>
      <c r="DJ241" s="110"/>
      <c r="DK241" s="110"/>
      <c r="DL241" s="110"/>
      <c r="DM241" s="110"/>
      <c r="DN241" s="110"/>
      <c r="DO241" s="110"/>
      <c r="DP241" s="110" t="str">
        <f t="shared" si="285"/>
        <v/>
      </c>
      <c r="DQ241" s="110" t="str">
        <f t="shared" si="312"/>
        <v/>
      </c>
      <c r="DR241" s="110" t="str">
        <f t="shared" si="312"/>
        <v/>
      </c>
      <c r="DS241" s="110" t="str">
        <f t="shared" si="312"/>
        <v/>
      </c>
      <c r="DT241" s="110" t="str">
        <f t="shared" si="312"/>
        <v/>
      </c>
      <c r="DU241" s="110" t="str">
        <f t="shared" si="312"/>
        <v/>
      </c>
      <c r="DV241" s="110" t="str">
        <f t="shared" si="312"/>
        <v/>
      </c>
      <c r="DW241" s="110" t="str">
        <f t="shared" si="313"/>
        <v/>
      </c>
      <c r="DX241" s="110" t="str">
        <f t="shared" si="313"/>
        <v/>
      </c>
      <c r="DY241" s="110" t="str">
        <f t="shared" si="313"/>
        <v/>
      </c>
      <c r="DZ241" s="110" t="str">
        <f t="shared" si="313"/>
        <v/>
      </c>
      <c r="EA241" s="110" t="str">
        <f t="shared" si="313"/>
        <v/>
      </c>
      <c r="EB241" s="110" t="str">
        <f t="shared" si="313"/>
        <v/>
      </c>
      <c r="EC241" s="110" t="str">
        <f t="shared" si="313"/>
        <v/>
      </c>
      <c r="ED241" s="110"/>
      <c r="EE241" s="110" t="str">
        <f t="shared" si="313"/>
        <v/>
      </c>
      <c r="EF241" s="110" t="str">
        <f t="shared" si="313"/>
        <v/>
      </c>
      <c r="EG241" s="110" t="str">
        <f t="shared" si="313"/>
        <v/>
      </c>
      <c r="EH241" s="110" t="str">
        <f t="shared" si="314"/>
        <v/>
      </c>
      <c r="EI241" s="110" t="str">
        <f t="shared" si="314"/>
        <v/>
      </c>
      <c r="EJ241" s="110" t="str">
        <f t="shared" si="314"/>
        <v/>
      </c>
      <c r="EK241" s="110" t="str">
        <f t="shared" si="314"/>
        <v/>
      </c>
      <c r="EL241" s="110" t="str">
        <f t="shared" si="314"/>
        <v/>
      </c>
      <c r="EM241" s="110" t="str">
        <f t="shared" si="314"/>
        <v/>
      </c>
      <c r="EN241" s="110" t="str">
        <f t="shared" si="314"/>
        <v/>
      </c>
      <c r="EO241" s="110" t="str">
        <f t="shared" si="314"/>
        <v/>
      </c>
      <c r="EP241" s="110" t="str">
        <f t="shared" si="314"/>
        <v/>
      </c>
    </row>
    <row r="242" spans="2:146" x14ac:dyDescent="0.2">
      <c r="B242" s="26">
        <v>118</v>
      </c>
      <c r="C242" s="27"/>
      <c r="D242">
        <f t="shared" si="298"/>
        <v>0</v>
      </c>
      <c r="H242" t="str">
        <f t="shared" si="299"/>
        <v/>
      </c>
      <c r="I242" t="str">
        <f t="shared" si="300"/>
        <v/>
      </c>
      <c r="J242" t="str">
        <f t="shared" si="301"/>
        <v/>
      </c>
      <c r="P242">
        <v>118</v>
      </c>
      <c r="AA242" t="str">
        <f t="shared" si="302"/>
        <v/>
      </c>
      <c r="AC242" t="str">
        <f t="shared" si="303"/>
        <v/>
      </c>
      <c r="AJ242" t="str">
        <f t="shared" si="280"/>
        <v/>
      </c>
      <c r="AK242">
        <f t="shared" si="281"/>
        <v>0</v>
      </c>
      <c r="AM242" t="str">
        <f t="shared" si="273"/>
        <v/>
      </c>
      <c r="AQ242" t="str">
        <f t="shared" si="290"/>
        <v/>
      </c>
      <c r="BM242" s="5">
        <v>118</v>
      </c>
      <c r="BN242" s="93" t="str">
        <f t="shared" si="304"/>
        <v/>
      </c>
      <c r="BO242" s="89"/>
      <c r="BP242" s="90"/>
      <c r="BQ242" s="5" t="str">
        <f t="shared" si="305"/>
        <v/>
      </c>
      <c r="BR242" s="76" t="str">
        <f>IF(BS242&lt;&gt;"",MAX($BR$125:BR241)+1,"" )</f>
        <v/>
      </c>
      <c r="BS242" t="str">
        <f t="shared" si="306"/>
        <v/>
      </c>
      <c r="BT242" t="str">
        <f t="shared" si="291"/>
        <v/>
      </c>
      <c r="BU242" t="str">
        <f t="shared" si="307"/>
        <v/>
      </c>
      <c r="BV242" t="str">
        <f t="shared" si="308"/>
        <v/>
      </c>
      <c r="BW242" s="1" t="str">
        <f t="shared" si="282"/>
        <v/>
      </c>
      <c r="BX242" s="93" t="str">
        <f t="shared" si="283"/>
        <v/>
      </c>
      <c r="CA242" t="str">
        <f t="shared" si="309"/>
        <v/>
      </c>
      <c r="CH242" t="str">
        <f t="shared" si="286"/>
        <v/>
      </c>
      <c r="CK242" s="110"/>
      <c r="CL242" s="110"/>
      <c r="CM242" s="110"/>
      <c r="CN242" s="110"/>
      <c r="CO242" s="110"/>
      <c r="CP242" s="110"/>
      <c r="CQ242" s="110"/>
      <c r="CR242" s="110"/>
      <c r="CS242" s="110"/>
      <c r="CT242" s="110"/>
      <c r="CU242" s="110"/>
      <c r="CV242" s="110"/>
      <c r="CW242" s="110"/>
      <c r="CX242" s="110"/>
      <c r="CY242" s="110"/>
      <c r="CZ242" s="110"/>
      <c r="DA242" s="110"/>
      <c r="DB242" s="110"/>
      <c r="DC242" s="110"/>
      <c r="DD242" s="110"/>
      <c r="DE242" s="110"/>
      <c r="DF242" s="110"/>
      <c r="DG242" s="110"/>
      <c r="DH242" s="110"/>
      <c r="DI242" s="110"/>
      <c r="DJ242" s="110"/>
      <c r="DK242" s="110"/>
      <c r="DL242" s="110"/>
      <c r="DM242" s="110"/>
      <c r="DN242" s="110"/>
      <c r="DO242" s="110"/>
      <c r="DP242" s="110" t="str">
        <f t="shared" si="285"/>
        <v/>
      </c>
      <c r="DQ242" s="110" t="str">
        <f t="shared" si="312"/>
        <v/>
      </c>
      <c r="DR242" s="110" t="str">
        <f t="shared" si="312"/>
        <v/>
      </c>
      <c r="DS242" s="110" t="str">
        <f t="shared" si="312"/>
        <v/>
      </c>
      <c r="DT242" s="110" t="str">
        <f t="shared" si="312"/>
        <v/>
      </c>
      <c r="DU242" s="110" t="str">
        <f t="shared" si="312"/>
        <v/>
      </c>
      <c r="DV242" s="110" t="str">
        <f t="shared" si="312"/>
        <v/>
      </c>
      <c r="DW242" s="110" t="str">
        <f t="shared" si="313"/>
        <v/>
      </c>
      <c r="DX242" s="110" t="str">
        <f t="shared" si="313"/>
        <v/>
      </c>
      <c r="DY242" s="110" t="str">
        <f t="shared" si="313"/>
        <v/>
      </c>
      <c r="DZ242" s="110" t="str">
        <f t="shared" si="313"/>
        <v/>
      </c>
      <c r="EA242" s="110" t="str">
        <f t="shared" si="313"/>
        <v/>
      </c>
      <c r="EB242" s="110" t="str">
        <f t="shared" si="313"/>
        <v/>
      </c>
      <c r="EC242" s="110" t="str">
        <f t="shared" si="313"/>
        <v/>
      </c>
      <c r="ED242" s="110"/>
      <c r="EE242" s="110" t="str">
        <f t="shared" si="313"/>
        <v/>
      </c>
      <c r="EF242" s="110" t="str">
        <f t="shared" si="313"/>
        <v/>
      </c>
      <c r="EG242" s="110" t="str">
        <f t="shared" si="313"/>
        <v/>
      </c>
      <c r="EH242" s="110" t="str">
        <f t="shared" si="314"/>
        <v/>
      </c>
      <c r="EI242" s="110" t="str">
        <f t="shared" si="314"/>
        <v/>
      </c>
      <c r="EJ242" s="110" t="str">
        <f t="shared" si="314"/>
        <v/>
      </c>
      <c r="EK242" s="110" t="str">
        <f t="shared" si="314"/>
        <v/>
      </c>
      <c r="EL242" s="110" t="str">
        <f t="shared" si="314"/>
        <v/>
      </c>
      <c r="EM242" s="110" t="str">
        <f t="shared" si="314"/>
        <v/>
      </c>
      <c r="EN242" s="110" t="str">
        <f t="shared" si="314"/>
        <v/>
      </c>
      <c r="EO242" s="110" t="str">
        <f t="shared" si="314"/>
        <v/>
      </c>
      <c r="EP242" s="110" t="str">
        <f t="shared" si="314"/>
        <v/>
      </c>
    </row>
    <row r="243" spans="2:146" x14ac:dyDescent="0.2">
      <c r="B243" s="26">
        <v>119</v>
      </c>
      <c r="C243" s="27"/>
      <c r="D243">
        <f t="shared" si="298"/>
        <v>0</v>
      </c>
      <c r="H243" t="str">
        <f t="shared" si="299"/>
        <v/>
      </c>
      <c r="I243" t="str">
        <f t="shared" si="300"/>
        <v/>
      </c>
      <c r="J243" t="str">
        <f t="shared" si="301"/>
        <v/>
      </c>
      <c r="P243">
        <v>119</v>
      </c>
      <c r="AA243" t="str">
        <f t="shared" si="302"/>
        <v/>
      </c>
      <c r="AC243" t="str">
        <f t="shared" si="303"/>
        <v/>
      </c>
      <c r="AJ243" t="str">
        <f t="shared" si="280"/>
        <v/>
      </c>
      <c r="AK243">
        <f t="shared" si="281"/>
        <v>0</v>
      </c>
      <c r="AM243" t="str">
        <f t="shared" si="273"/>
        <v/>
      </c>
      <c r="AQ243" t="str">
        <f t="shared" si="290"/>
        <v/>
      </c>
      <c r="BM243" s="5">
        <v>119</v>
      </c>
      <c r="BN243" s="93" t="str">
        <f t="shared" si="304"/>
        <v/>
      </c>
      <c r="BO243" s="89"/>
      <c r="BP243" s="90"/>
      <c r="BQ243" s="5" t="str">
        <f t="shared" si="305"/>
        <v/>
      </c>
      <c r="BR243" s="76" t="str">
        <f>IF(BS243&lt;&gt;"",MAX($BR$125:BR242)+1,"" )</f>
        <v/>
      </c>
      <c r="BS243" t="str">
        <f t="shared" si="306"/>
        <v/>
      </c>
      <c r="BT243" t="str">
        <f t="shared" si="291"/>
        <v/>
      </c>
      <c r="BU243" t="str">
        <f t="shared" si="307"/>
        <v/>
      </c>
      <c r="BV243" t="str">
        <f t="shared" si="308"/>
        <v/>
      </c>
      <c r="BW243" s="1" t="str">
        <f t="shared" si="282"/>
        <v/>
      </c>
      <c r="BX243" s="93" t="str">
        <f t="shared" si="283"/>
        <v/>
      </c>
      <c r="CA243" t="str">
        <f t="shared" si="309"/>
        <v/>
      </c>
      <c r="CH243" t="str">
        <f t="shared" si="286"/>
        <v/>
      </c>
      <c r="CK243" s="110"/>
      <c r="CL243" s="110"/>
      <c r="CM243" s="110"/>
      <c r="CN243" s="110"/>
      <c r="CO243" s="110"/>
      <c r="CP243" s="110"/>
      <c r="CQ243" s="110"/>
      <c r="CR243" s="110"/>
      <c r="CS243" s="110"/>
      <c r="CT243" s="110"/>
      <c r="CU243" s="110"/>
      <c r="CV243" s="110"/>
      <c r="CW243" s="110"/>
      <c r="CX243" s="110"/>
      <c r="CY243" s="110"/>
      <c r="CZ243" s="110"/>
      <c r="DA243" s="110"/>
      <c r="DB243" s="110"/>
      <c r="DC243" s="110"/>
      <c r="DD243" s="110"/>
      <c r="DE243" s="110"/>
      <c r="DF243" s="110"/>
      <c r="DG243" s="110"/>
      <c r="DH243" s="110"/>
      <c r="DI243" s="110"/>
      <c r="DJ243" s="110"/>
      <c r="DK243" s="110"/>
      <c r="DL243" s="110"/>
      <c r="DM243" s="110"/>
      <c r="DN243" s="110"/>
      <c r="DO243" s="110"/>
      <c r="DP243" s="110" t="str">
        <f t="shared" si="285"/>
        <v/>
      </c>
      <c r="DQ243" s="110" t="str">
        <f t="shared" si="312"/>
        <v/>
      </c>
      <c r="DR243" s="110" t="str">
        <f t="shared" si="312"/>
        <v/>
      </c>
      <c r="DS243" s="110" t="str">
        <f t="shared" si="312"/>
        <v/>
      </c>
      <c r="DT243" s="110" t="str">
        <f t="shared" si="312"/>
        <v/>
      </c>
      <c r="DU243" s="110" t="str">
        <f t="shared" si="312"/>
        <v/>
      </c>
      <c r="DV243" s="110" t="str">
        <f t="shared" si="312"/>
        <v/>
      </c>
      <c r="DW243" s="110" t="str">
        <f t="shared" si="313"/>
        <v/>
      </c>
      <c r="DX243" s="110" t="str">
        <f t="shared" si="313"/>
        <v/>
      </c>
      <c r="DY243" s="110" t="str">
        <f t="shared" si="313"/>
        <v/>
      </c>
      <c r="DZ243" s="110" t="str">
        <f t="shared" si="313"/>
        <v/>
      </c>
      <c r="EA243" s="110" t="str">
        <f t="shared" si="313"/>
        <v/>
      </c>
      <c r="EB243" s="110" t="str">
        <f t="shared" si="313"/>
        <v/>
      </c>
      <c r="EC243" s="110" t="str">
        <f t="shared" si="313"/>
        <v/>
      </c>
      <c r="ED243" s="110"/>
      <c r="EE243" s="110" t="str">
        <f t="shared" si="313"/>
        <v/>
      </c>
      <c r="EF243" s="110" t="str">
        <f t="shared" si="313"/>
        <v/>
      </c>
      <c r="EG243" s="110" t="str">
        <f t="shared" si="313"/>
        <v/>
      </c>
      <c r="EH243" s="110" t="str">
        <f t="shared" si="314"/>
        <v/>
      </c>
      <c r="EI243" s="110" t="str">
        <f t="shared" si="314"/>
        <v/>
      </c>
      <c r="EJ243" s="110" t="str">
        <f t="shared" si="314"/>
        <v/>
      </c>
      <c r="EK243" s="110" t="str">
        <f t="shared" si="314"/>
        <v/>
      </c>
      <c r="EL243" s="110" t="str">
        <f t="shared" si="314"/>
        <v/>
      </c>
      <c r="EM243" s="110" t="str">
        <f t="shared" si="314"/>
        <v/>
      </c>
      <c r="EN243" s="110" t="str">
        <f t="shared" si="314"/>
        <v/>
      </c>
      <c r="EO243" s="110" t="str">
        <f t="shared" si="314"/>
        <v/>
      </c>
      <c r="EP243" s="110" t="str">
        <f t="shared" si="314"/>
        <v/>
      </c>
    </row>
    <row r="244" spans="2:146" x14ac:dyDescent="0.2">
      <c r="B244" s="26">
        <v>120</v>
      </c>
      <c r="C244" s="27"/>
      <c r="D244">
        <f t="shared" si="298"/>
        <v>0</v>
      </c>
      <c r="H244" t="str">
        <f t="shared" si="299"/>
        <v/>
      </c>
      <c r="I244" t="str">
        <f t="shared" si="300"/>
        <v/>
      </c>
      <c r="J244" t="str">
        <f t="shared" si="301"/>
        <v/>
      </c>
      <c r="P244">
        <v>120</v>
      </c>
      <c r="AA244" t="str">
        <f t="shared" si="302"/>
        <v/>
      </c>
      <c r="AC244" t="str">
        <f t="shared" si="303"/>
        <v/>
      </c>
      <c r="AJ244" t="str">
        <f t="shared" si="280"/>
        <v/>
      </c>
      <c r="AK244">
        <f t="shared" si="281"/>
        <v>0</v>
      </c>
      <c r="AM244" t="str">
        <f t="shared" si="273"/>
        <v/>
      </c>
      <c r="AQ244" t="str">
        <f t="shared" si="290"/>
        <v/>
      </c>
      <c r="BM244" s="5">
        <v>120</v>
      </c>
      <c r="BN244" s="93" t="str">
        <f t="shared" si="304"/>
        <v/>
      </c>
      <c r="BO244" s="89"/>
      <c r="BP244" s="90"/>
      <c r="BQ244" s="5" t="str">
        <f t="shared" si="305"/>
        <v/>
      </c>
      <c r="BR244" s="76" t="str">
        <f>IF(BS244&lt;&gt;"",MAX($BR$125:BR243)+1,"" )</f>
        <v/>
      </c>
      <c r="BS244" t="str">
        <f t="shared" si="306"/>
        <v/>
      </c>
      <c r="BT244" t="str">
        <f t="shared" si="291"/>
        <v/>
      </c>
      <c r="BU244" t="str">
        <f t="shared" si="307"/>
        <v/>
      </c>
      <c r="BV244" t="str">
        <f t="shared" si="308"/>
        <v/>
      </c>
      <c r="BW244" s="1" t="str">
        <f t="shared" si="282"/>
        <v/>
      </c>
      <c r="BX244" s="93" t="str">
        <f t="shared" si="283"/>
        <v/>
      </c>
      <c r="CA244" t="str">
        <f t="shared" si="309"/>
        <v/>
      </c>
      <c r="CH244" t="str">
        <f t="shared" si="286"/>
        <v/>
      </c>
      <c r="CK244" s="110"/>
      <c r="CL244" s="110"/>
      <c r="CM244" s="110"/>
      <c r="CN244" s="110"/>
      <c r="CO244" s="110"/>
      <c r="CP244" s="110"/>
      <c r="CQ244" s="110"/>
      <c r="CR244" s="110"/>
      <c r="CS244" s="110"/>
      <c r="CT244" s="110"/>
      <c r="CU244" s="110"/>
      <c r="CV244" s="110"/>
      <c r="CW244" s="110"/>
      <c r="CX244" s="110"/>
      <c r="CY244" s="110"/>
      <c r="CZ244" s="110"/>
      <c r="DA244" s="110"/>
      <c r="DB244" s="110"/>
      <c r="DC244" s="110"/>
      <c r="DD244" s="110"/>
      <c r="DE244" s="110"/>
      <c r="DF244" s="110"/>
      <c r="DG244" s="110"/>
      <c r="DH244" s="110"/>
      <c r="DI244" s="110"/>
      <c r="DJ244" s="110"/>
      <c r="DK244" s="110"/>
      <c r="DL244" s="110"/>
      <c r="DM244" s="110"/>
      <c r="DN244" s="110"/>
      <c r="DO244" s="110"/>
      <c r="DP244" s="110" t="str">
        <f t="shared" si="285"/>
        <v/>
      </c>
      <c r="DQ244" s="110" t="str">
        <f t="shared" si="312"/>
        <v/>
      </c>
      <c r="DR244" s="110" t="str">
        <f t="shared" si="312"/>
        <v/>
      </c>
      <c r="DS244" s="110" t="str">
        <f t="shared" si="312"/>
        <v/>
      </c>
      <c r="DT244" s="110" t="str">
        <f t="shared" si="312"/>
        <v/>
      </c>
      <c r="DU244" s="110" t="str">
        <f t="shared" si="312"/>
        <v/>
      </c>
      <c r="DV244" s="110" t="str">
        <f t="shared" si="312"/>
        <v/>
      </c>
      <c r="DW244" s="110" t="str">
        <f t="shared" si="313"/>
        <v/>
      </c>
      <c r="DX244" s="110" t="str">
        <f t="shared" si="313"/>
        <v/>
      </c>
      <c r="DY244" s="110" t="str">
        <f t="shared" si="313"/>
        <v/>
      </c>
      <c r="DZ244" s="110" t="str">
        <f t="shared" si="313"/>
        <v/>
      </c>
      <c r="EA244" s="110" t="str">
        <f t="shared" si="313"/>
        <v/>
      </c>
      <c r="EB244" s="110" t="str">
        <f t="shared" si="313"/>
        <v/>
      </c>
      <c r="EC244" s="110" t="str">
        <f t="shared" si="313"/>
        <v/>
      </c>
      <c r="ED244" s="110"/>
      <c r="EE244" s="110" t="str">
        <f t="shared" si="313"/>
        <v/>
      </c>
      <c r="EF244" s="110" t="str">
        <f t="shared" si="313"/>
        <v/>
      </c>
      <c r="EG244" s="110" t="str">
        <f t="shared" si="313"/>
        <v/>
      </c>
      <c r="EH244" s="110" t="str">
        <f t="shared" si="314"/>
        <v/>
      </c>
      <c r="EI244" s="110" t="str">
        <f t="shared" si="314"/>
        <v/>
      </c>
      <c r="EJ244" s="110" t="str">
        <f t="shared" si="314"/>
        <v/>
      </c>
      <c r="EK244" s="110" t="str">
        <f t="shared" si="314"/>
        <v/>
      </c>
      <c r="EL244" s="110" t="str">
        <f t="shared" si="314"/>
        <v/>
      </c>
      <c r="EM244" s="110" t="str">
        <f t="shared" si="314"/>
        <v/>
      </c>
      <c r="EN244" s="110" t="str">
        <f t="shared" si="314"/>
        <v/>
      </c>
      <c r="EO244" s="110" t="str">
        <f t="shared" si="314"/>
        <v/>
      </c>
      <c r="EP244" s="110" t="str">
        <f t="shared" si="314"/>
        <v/>
      </c>
    </row>
    <row r="245" spans="2:146" x14ac:dyDescent="0.2">
      <c r="B245" s="26">
        <v>121</v>
      </c>
      <c r="C245" s="27"/>
      <c r="D245">
        <f t="shared" si="298"/>
        <v>0</v>
      </c>
      <c r="H245" t="str">
        <f t="shared" si="299"/>
        <v/>
      </c>
      <c r="I245" t="str">
        <f t="shared" si="300"/>
        <v/>
      </c>
      <c r="J245" t="str">
        <f t="shared" si="301"/>
        <v/>
      </c>
      <c r="P245">
        <v>121</v>
      </c>
      <c r="AA245" t="str">
        <f t="shared" si="302"/>
        <v/>
      </c>
      <c r="AC245" t="str">
        <f t="shared" si="303"/>
        <v/>
      </c>
      <c r="AJ245" t="str">
        <f t="shared" si="280"/>
        <v/>
      </c>
      <c r="AK245">
        <f t="shared" si="281"/>
        <v>0</v>
      </c>
      <c r="AM245" t="str">
        <f t="shared" si="273"/>
        <v/>
      </c>
      <c r="AQ245" t="str">
        <f t="shared" si="290"/>
        <v/>
      </c>
      <c r="BM245" s="5">
        <v>121</v>
      </c>
      <c r="BN245" s="93" t="str">
        <f t="shared" si="304"/>
        <v/>
      </c>
      <c r="BO245" s="89"/>
      <c r="BP245" s="90"/>
      <c r="BQ245" s="5" t="str">
        <f t="shared" si="305"/>
        <v/>
      </c>
      <c r="BR245" s="76" t="str">
        <f>IF(BS245&lt;&gt;"",MAX($BR$125:BR244)+1,"" )</f>
        <v/>
      </c>
      <c r="BS245" t="str">
        <f t="shared" si="306"/>
        <v/>
      </c>
      <c r="BT245" t="str">
        <f t="shared" si="291"/>
        <v/>
      </c>
      <c r="BU245" t="str">
        <f t="shared" si="307"/>
        <v/>
      </c>
      <c r="BV245" t="str">
        <f t="shared" si="308"/>
        <v/>
      </c>
      <c r="BW245" s="1" t="str">
        <f t="shared" si="282"/>
        <v/>
      </c>
      <c r="BX245" s="93" t="str">
        <f t="shared" si="283"/>
        <v/>
      </c>
      <c r="CA245" t="str">
        <f t="shared" si="309"/>
        <v/>
      </c>
      <c r="CH245" t="str">
        <f t="shared" si="286"/>
        <v/>
      </c>
      <c r="CK245" s="110"/>
      <c r="CL245" s="110"/>
      <c r="CM245" s="110"/>
      <c r="CN245" s="110"/>
      <c r="CO245" s="110"/>
      <c r="CP245" s="110"/>
      <c r="CQ245" s="110"/>
      <c r="CR245" s="110"/>
      <c r="CS245" s="110"/>
      <c r="CT245" s="110"/>
      <c r="CU245" s="110"/>
      <c r="CV245" s="110"/>
      <c r="CW245" s="110"/>
      <c r="CX245" s="110"/>
      <c r="CY245" s="110"/>
      <c r="CZ245" s="110"/>
      <c r="DA245" s="110"/>
      <c r="DB245" s="110"/>
      <c r="DC245" s="110"/>
      <c r="DD245" s="110"/>
      <c r="DE245" s="110"/>
      <c r="DF245" s="110"/>
      <c r="DG245" s="110"/>
      <c r="DH245" s="110"/>
      <c r="DI245" s="110"/>
      <c r="DJ245" s="110"/>
      <c r="DK245" s="110"/>
      <c r="DL245" s="110"/>
      <c r="DM245" s="110"/>
      <c r="DN245" s="110"/>
      <c r="DO245" s="110"/>
      <c r="DP245" s="110" t="str">
        <f t="shared" si="285"/>
        <v/>
      </c>
      <c r="DQ245" s="110" t="str">
        <f t="shared" si="312"/>
        <v/>
      </c>
      <c r="DR245" s="110" t="str">
        <f t="shared" si="312"/>
        <v/>
      </c>
      <c r="DS245" s="110" t="str">
        <f t="shared" si="312"/>
        <v/>
      </c>
      <c r="DT245" s="110" t="str">
        <f t="shared" si="312"/>
        <v/>
      </c>
      <c r="DU245" s="110" t="str">
        <f t="shared" si="312"/>
        <v/>
      </c>
      <c r="DV245" s="110" t="str">
        <f t="shared" si="312"/>
        <v/>
      </c>
      <c r="DW245" s="110" t="str">
        <f t="shared" ref="DW245:EG254" si="315">IF($CI245="","",IF(RIGHT($CI245,3)=DW$124,1,0))</f>
        <v/>
      </c>
      <c r="DX245" s="110" t="str">
        <f t="shared" si="315"/>
        <v/>
      </c>
      <c r="DY245" s="110" t="str">
        <f t="shared" si="315"/>
        <v/>
      </c>
      <c r="DZ245" s="110" t="str">
        <f t="shared" si="315"/>
        <v/>
      </c>
      <c r="EA245" s="110" t="str">
        <f t="shared" si="315"/>
        <v/>
      </c>
      <c r="EB245" s="110" t="str">
        <f t="shared" si="315"/>
        <v/>
      </c>
      <c r="EC245" s="110" t="str">
        <f t="shared" si="315"/>
        <v/>
      </c>
      <c r="ED245" s="110"/>
      <c r="EE245" s="110" t="str">
        <f t="shared" si="315"/>
        <v/>
      </c>
      <c r="EF245" s="110" t="str">
        <f t="shared" si="315"/>
        <v/>
      </c>
      <c r="EG245" s="110" t="str">
        <f t="shared" si="315"/>
        <v/>
      </c>
      <c r="EH245" s="110" t="str">
        <f t="shared" ref="EH245:EP254" si="316">IF($CI245="","",IF(RIGHT($CI245,3)=EH$124,1,0))</f>
        <v/>
      </c>
      <c r="EI245" s="110" t="str">
        <f t="shared" si="316"/>
        <v/>
      </c>
      <c r="EJ245" s="110" t="str">
        <f t="shared" si="316"/>
        <v/>
      </c>
      <c r="EK245" s="110" t="str">
        <f t="shared" si="316"/>
        <v/>
      </c>
      <c r="EL245" s="110" t="str">
        <f t="shared" si="316"/>
        <v/>
      </c>
      <c r="EM245" s="110" t="str">
        <f t="shared" si="316"/>
        <v/>
      </c>
      <c r="EN245" s="110" t="str">
        <f t="shared" si="316"/>
        <v/>
      </c>
      <c r="EO245" s="110" t="str">
        <f t="shared" si="316"/>
        <v/>
      </c>
      <c r="EP245" s="110" t="str">
        <f t="shared" si="316"/>
        <v/>
      </c>
    </row>
    <row r="246" spans="2:146" x14ac:dyDescent="0.2">
      <c r="B246" s="26">
        <v>122</v>
      </c>
      <c r="C246" s="27"/>
      <c r="D246">
        <f t="shared" si="298"/>
        <v>0</v>
      </c>
      <c r="H246" t="str">
        <f t="shared" si="299"/>
        <v/>
      </c>
      <c r="I246" t="str">
        <f t="shared" si="300"/>
        <v/>
      </c>
      <c r="J246" t="str">
        <f t="shared" si="301"/>
        <v/>
      </c>
      <c r="P246">
        <v>122</v>
      </c>
      <c r="AA246" t="str">
        <f t="shared" si="302"/>
        <v/>
      </c>
      <c r="AC246" t="str">
        <f t="shared" si="303"/>
        <v/>
      </c>
      <c r="AJ246" t="str">
        <f t="shared" si="280"/>
        <v/>
      </c>
      <c r="AK246">
        <f t="shared" si="281"/>
        <v>0</v>
      </c>
      <c r="AM246" t="str">
        <f t="shared" si="273"/>
        <v/>
      </c>
      <c r="AQ246" t="str">
        <f t="shared" si="290"/>
        <v/>
      </c>
      <c r="BM246" s="5">
        <v>122</v>
      </c>
      <c r="BN246" s="93" t="str">
        <f t="shared" si="304"/>
        <v/>
      </c>
      <c r="BO246" s="89"/>
      <c r="BP246" s="90"/>
      <c r="BQ246" s="5" t="str">
        <f t="shared" si="305"/>
        <v/>
      </c>
      <c r="BR246" s="76" t="str">
        <f>IF(BS246&lt;&gt;"",MAX($BR$125:BR245)+1,"" )</f>
        <v/>
      </c>
      <c r="BS246" t="str">
        <f t="shared" si="306"/>
        <v/>
      </c>
      <c r="BT246" t="str">
        <f t="shared" si="291"/>
        <v/>
      </c>
      <c r="BU246" t="str">
        <f t="shared" si="307"/>
        <v/>
      </c>
      <c r="BV246" t="str">
        <f t="shared" si="308"/>
        <v/>
      </c>
      <c r="BW246" s="1" t="str">
        <f t="shared" si="282"/>
        <v/>
      </c>
      <c r="BX246" s="93" t="str">
        <f t="shared" si="283"/>
        <v/>
      </c>
      <c r="CA246" t="str">
        <f t="shared" si="309"/>
        <v/>
      </c>
      <c r="CH246" t="str">
        <f t="shared" si="286"/>
        <v/>
      </c>
      <c r="CK246" s="110"/>
      <c r="CL246" s="110"/>
      <c r="CM246" s="110"/>
      <c r="CN246" s="110"/>
      <c r="CO246" s="110"/>
      <c r="CP246" s="110"/>
      <c r="CQ246" s="110"/>
      <c r="CR246" s="110"/>
      <c r="CS246" s="110"/>
      <c r="CT246" s="110"/>
      <c r="CU246" s="110"/>
      <c r="CV246" s="110"/>
      <c r="CW246" s="110"/>
      <c r="CX246" s="110"/>
      <c r="CY246" s="110"/>
      <c r="CZ246" s="110"/>
      <c r="DA246" s="110"/>
      <c r="DB246" s="110"/>
      <c r="DC246" s="110"/>
      <c r="DD246" s="110"/>
      <c r="DE246" s="110"/>
      <c r="DF246" s="110"/>
      <c r="DG246" s="110"/>
      <c r="DH246" s="110"/>
      <c r="DI246" s="110"/>
      <c r="DJ246" s="110"/>
      <c r="DK246" s="110"/>
      <c r="DL246" s="110"/>
      <c r="DM246" s="110"/>
      <c r="DN246" s="110"/>
      <c r="DO246" s="110"/>
      <c r="DP246" s="110" t="str">
        <f t="shared" si="285"/>
        <v/>
      </c>
      <c r="DQ246" s="110" t="str">
        <f t="shared" si="312"/>
        <v/>
      </c>
      <c r="DR246" s="110" t="str">
        <f t="shared" si="312"/>
        <v/>
      </c>
      <c r="DS246" s="110" t="str">
        <f t="shared" si="312"/>
        <v/>
      </c>
      <c r="DT246" s="110" t="str">
        <f t="shared" si="312"/>
        <v/>
      </c>
      <c r="DU246" s="110" t="str">
        <f t="shared" si="312"/>
        <v/>
      </c>
      <c r="DV246" s="110" t="str">
        <f t="shared" si="312"/>
        <v/>
      </c>
      <c r="DW246" s="110" t="str">
        <f t="shared" si="315"/>
        <v/>
      </c>
      <c r="DX246" s="110" t="str">
        <f t="shared" si="315"/>
        <v/>
      </c>
      <c r="DY246" s="110" t="str">
        <f t="shared" si="315"/>
        <v/>
      </c>
      <c r="DZ246" s="110" t="str">
        <f t="shared" si="315"/>
        <v/>
      </c>
      <c r="EA246" s="110" t="str">
        <f t="shared" si="315"/>
        <v/>
      </c>
      <c r="EB246" s="110" t="str">
        <f t="shared" si="315"/>
        <v/>
      </c>
      <c r="EC246" s="110" t="str">
        <f t="shared" si="315"/>
        <v/>
      </c>
      <c r="ED246" s="110"/>
      <c r="EE246" s="110" t="str">
        <f t="shared" si="315"/>
        <v/>
      </c>
      <c r="EF246" s="110" t="str">
        <f t="shared" si="315"/>
        <v/>
      </c>
      <c r="EG246" s="110" t="str">
        <f t="shared" si="315"/>
        <v/>
      </c>
      <c r="EH246" s="110" t="str">
        <f t="shared" si="316"/>
        <v/>
      </c>
      <c r="EI246" s="110" t="str">
        <f t="shared" si="316"/>
        <v/>
      </c>
      <c r="EJ246" s="110" t="str">
        <f t="shared" si="316"/>
        <v/>
      </c>
      <c r="EK246" s="110" t="str">
        <f t="shared" si="316"/>
        <v/>
      </c>
      <c r="EL246" s="110" t="str">
        <f t="shared" si="316"/>
        <v/>
      </c>
      <c r="EM246" s="110" t="str">
        <f t="shared" si="316"/>
        <v/>
      </c>
      <c r="EN246" s="110" t="str">
        <f t="shared" si="316"/>
        <v/>
      </c>
      <c r="EO246" s="110" t="str">
        <f t="shared" si="316"/>
        <v/>
      </c>
      <c r="EP246" s="110" t="str">
        <f t="shared" si="316"/>
        <v/>
      </c>
    </row>
    <row r="247" spans="2:146" x14ac:dyDescent="0.2">
      <c r="B247" s="26">
        <v>123</v>
      </c>
      <c r="C247" s="27"/>
      <c r="D247">
        <f t="shared" si="298"/>
        <v>0</v>
      </c>
      <c r="H247" t="str">
        <f t="shared" si="299"/>
        <v/>
      </c>
      <c r="I247" t="str">
        <f t="shared" si="300"/>
        <v/>
      </c>
      <c r="J247" t="str">
        <f t="shared" si="301"/>
        <v/>
      </c>
      <c r="P247">
        <v>123</v>
      </c>
      <c r="AA247" t="str">
        <f t="shared" si="302"/>
        <v/>
      </c>
      <c r="AC247" t="str">
        <f t="shared" si="303"/>
        <v/>
      </c>
      <c r="AJ247" t="str">
        <f t="shared" si="280"/>
        <v/>
      </c>
      <c r="AK247">
        <f t="shared" si="281"/>
        <v>0</v>
      </c>
      <c r="AM247" t="str">
        <f t="shared" si="273"/>
        <v/>
      </c>
      <c r="AQ247" t="str">
        <f t="shared" si="290"/>
        <v/>
      </c>
      <c r="BM247" s="5">
        <v>123</v>
      </c>
      <c r="BN247" s="93" t="str">
        <f t="shared" si="304"/>
        <v/>
      </c>
      <c r="BO247" s="89"/>
      <c r="BP247" s="90"/>
      <c r="BQ247" s="5" t="str">
        <f t="shared" si="305"/>
        <v/>
      </c>
      <c r="BR247" s="76" t="str">
        <f>IF(BS247&lt;&gt;"",MAX($BR$125:BR246)+1,"" )</f>
        <v/>
      </c>
      <c r="BS247" t="str">
        <f t="shared" si="306"/>
        <v/>
      </c>
      <c r="BT247" t="str">
        <f t="shared" si="291"/>
        <v/>
      </c>
      <c r="BU247" t="str">
        <f t="shared" si="307"/>
        <v/>
      </c>
      <c r="BV247" t="str">
        <f t="shared" si="308"/>
        <v/>
      </c>
      <c r="BW247" s="1" t="str">
        <f t="shared" si="282"/>
        <v/>
      </c>
      <c r="BX247" s="93" t="str">
        <f t="shared" si="283"/>
        <v/>
      </c>
      <c r="CA247" t="str">
        <f t="shared" si="309"/>
        <v/>
      </c>
      <c r="CH247" t="str">
        <f t="shared" si="286"/>
        <v/>
      </c>
      <c r="CK247" s="110"/>
      <c r="CL247" s="110"/>
      <c r="CM247" s="110"/>
      <c r="CN247" s="110"/>
      <c r="CO247" s="110"/>
      <c r="CP247" s="110"/>
      <c r="CQ247" s="110"/>
      <c r="CR247" s="110"/>
      <c r="CS247" s="110"/>
      <c r="CT247" s="110"/>
      <c r="CU247" s="110"/>
      <c r="CV247" s="110"/>
      <c r="CW247" s="110"/>
      <c r="CX247" s="110"/>
      <c r="CY247" s="110"/>
      <c r="CZ247" s="110"/>
      <c r="DA247" s="110"/>
      <c r="DB247" s="110"/>
      <c r="DC247" s="110"/>
      <c r="DD247" s="110"/>
      <c r="DE247" s="110"/>
      <c r="DF247" s="110"/>
      <c r="DG247" s="110"/>
      <c r="DH247" s="110"/>
      <c r="DI247" s="110"/>
      <c r="DJ247" s="110"/>
      <c r="DK247" s="110"/>
      <c r="DL247" s="110"/>
      <c r="DM247" s="110"/>
      <c r="DN247" s="110"/>
      <c r="DO247" s="110"/>
      <c r="DP247" s="110" t="str">
        <f t="shared" si="285"/>
        <v/>
      </c>
      <c r="DQ247" s="110" t="str">
        <f t="shared" si="312"/>
        <v/>
      </c>
      <c r="DR247" s="110" t="str">
        <f t="shared" si="312"/>
        <v/>
      </c>
      <c r="DS247" s="110" t="str">
        <f t="shared" si="312"/>
        <v/>
      </c>
      <c r="DT247" s="110" t="str">
        <f t="shared" si="312"/>
        <v/>
      </c>
      <c r="DU247" s="110" t="str">
        <f t="shared" si="312"/>
        <v/>
      </c>
      <c r="DV247" s="110" t="str">
        <f t="shared" si="312"/>
        <v/>
      </c>
      <c r="DW247" s="110" t="str">
        <f t="shared" si="315"/>
        <v/>
      </c>
      <c r="DX247" s="110" t="str">
        <f t="shared" si="315"/>
        <v/>
      </c>
      <c r="DY247" s="110" t="str">
        <f t="shared" si="315"/>
        <v/>
      </c>
      <c r="DZ247" s="110" t="str">
        <f t="shared" si="315"/>
        <v/>
      </c>
      <c r="EA247" s="110" t="str">
        <f t="shared" si="315"/>
        <v/>
      </c>
      <c r="EB247" s="110" t="str">
        <f t="shared" si="315"/>
        <v/>
      </c>
      <c r="EC247" s="110" t="str">
        <f t="shared" si="315"/>
        <v/>
      </c>
      <c r="ED247" s="110"/>
      <c r="EE247" s="110" t="str">
        <f t="shared" si="315"/>
        <v/>
      </c>
      <c r="EF247" s="110" t="str">
        <f t="shared" si="315"/>
        <v/>
      </c>
      <c r="EG247" s="110" t="str">
        <f t="shared" si="315"/>
        <v/>
      </c>
      <c r="EH247" s="110" t="str">
        <f t="shared" si="316"/>
        <v/>
      </c>
      <c r="EI247" s="110" t="str">
        <f t="shared" si="316"/>
        <v/>
      </c>
      <c r="EJ247" s="110" t="str">
        <f t="shared" si="316"/>
        <v/>
      </c>
      <c r="EK247" s="110" t="str">
        <f t="shared" si="316"/>
        <v/>
      </c>
      <c r="EL247" s="110" t="str">
        <f t="shared" si="316"/>
        <v/>
      </c>
      <c r="EM247" s="110" t="str">
        <f t="shared" si="316"/>
        <v/>
      </c>
      <c r="EN247" s="110" t="str">
        <f t="shared" si="316"/>
        <v/>
      </c>
      <c r="EO247" s="110" t="str">
        <f t="shared" si="316"/>
        <v/>
      </c>
      <c r="EP247" s="110" t="str">
        <f t="shared" si="316"/>
        <v/>
      </c>
    </row>
    <row r="248" spans="2:146" x14ac:dyDescent="0.2">
      <c r="B248" s="26">
        <v>124</v>
      </c>
      <c r="C248" s="27"/>
      <c r="D248">
        <f t="shared" si="298"/>
        <v>0</v>
      </c>
      <c r="H248" t="str">
        <f t="shared" si="299"/>
        <v/>
      </c>
      <c r="I248" t="str">
        <f t="shared" si="300"/>
        <v/>
      </c>
      <c r="J248" t="str">
        <f t="shared" si="301"/>
        <v/>
      </c>
      <c r="P248">
        <v>124</v>
      </c>
      <c r="AA248" t="str">
        <f t="shared" si="302"/>
        <v/>
      </c>
      <c r="AC248" t="str">
        <f t="shared" si="303"/>
        <v/>
      </c>
      <c r="AJ248" t="str">
        <f t="shared" si="280"/>
        <v/>
      </c>
      <c r="AK248">
        <f t="shared" si="281"/>
        <v>0</v>
      </c>
      <c r="AM248" t="str">
        <f t="shared" si="273"/>
        <v/>
      </c>
      <c r="AQ248" t="str">
        <f t="shared" si="290"/>
        <v/>
      </c>
      <c r="BM248" s="5">
        <v>124</v>
      </c>
      <c r="BN248" s="93" t="str">
        <f t="shared" si="304"/>
        <v/>
      </c>
      <c r="BO248" s="89"/>
      <c r="BP248" s="90"/>
      <c r="BQ248" s="5" t="str">
        <f t="shared" si="305"/>
        <v/>
      </c>
      <c r="BR248" s="76" t="str">
        <f>IF(BS248&lt;&gt;"",MAX($BR$125:BR247)+1,"" )</f>
        <v/>
      </c>
      <c r="BS248" t="str">
        <f t="shared" si="306"/>
        <v/>
      </c>
      <c r="BT248" t="str">
        <f t="shared" si="291"/>
        <v/>
      </c>
      <c r="BU248" t="str">
        <f t="shared" si="307"/>
        <v/>
      </c>
      <c r="BV248" t="str">
        <f t="shared" si="308"/>
        <v/>
      </c>
      <c r="BW248" s="1" t="str">
        <f t="shared" si="282"/>
        <v/>
      </c>
      <c r="BX248" s="93" t="str">
        <f t="shared" si="283"/>
        <v/>
      </c>
      <c r="CA248" t="str">
        <f t="shared" si="309"/>
        <v/>
      </c>
      <c r="CH248" t="str">
        <f t="shared" si="286"/>
        <v/>
      </c>
      <c r="CK248" s="110"/>
      <c r="CL248" s="110"/>
      <c r="CM248" s="110"/>
      <c r="CN248" s="110"/>
      <c r="CO248" s="110"/>
      <c r="CP248" s="110"/>
      <c r="CQ248" s="110"/>
      <c r="CR248" s="110"/>
      <c r="CS248" s="110"/>
      <c r="CT248" s="110"/>
      <c r="CU248" s="110"/>
      <c r="CV248" s="110"/>
      <c r="CW248" s="110"/>
      <c r="CX248" s="110"/>
      <c r="CY248" s="110"/>
      <c r="CZ248" s="110"/>
      <c r="DA248" s="110"/>
      <c r="DB248" s="110"/>
      <c r="DC248" s="110"/>
      <c r="DD248" s="110"/>
      <c r="DE248" s="110"/>
      <c r="DF248" s="110"/>
      <c r="DG248" s="110"/>
      <c r="DH248" s="110"/>
      <c r="DI248" s="110"/>
      <c r="DJ248" s="110"/>
      <c r="DK248" s="110"/>
      <c r="DL248" s="110"/>
      <c r="DM248" s="110"/>
      <c r="DN248" s="110"/>
      <c r="DO248" s="110"/>
      <c r="DP248" s="110" t="str">
        <f t="shared" si="285"/>
        <v/>
      </c>
      <c r="DQ248" s="110" t="str">
        <f t="shared" si="312"/>
        <v/>
      </c>
      <c r="DR248" s="110" t="str">
        <f t="shared" si="312"/>
        <v/>
      </c>
      <c r="DS248" s="110" t="str">
        <f t="shared" si="312"/>
        <v/>
      </c>
      <c r="DT248" s="110" t="str">
        <f t="shared" si="312"/>
        <v/>
      </c>
      <c r="DU248" s="110" t="str">
        <f t="shared" si="312"/>
        <v/>
      </c>
      <c r="DV248" s="110" t="str">
        <f t="shared" si="312"/>
        <v/>
      </c>
      <c r="DW248" s="110" t="str">
        <f t="shared" si="315"/>
        <v/>
      </c>
      <c r="DX248" s="110" t="str">
        <f t="shared" si="315"/>
        <v/>
      </c>
      <c r="DY248" s="110" t="str">
        <f t="shared" si="315"/>
        <v/>
      </c>
      <c r="DZ248" s="110" t="str">
        <f t="shared" si="315"/>
        <v/>
      </c>
      <c r="EA248" s="110" t="str">
        <f t="shared" si="315"/>
        <v/>
      </c>
      <c r="EB248" s="110" t="str">
        <f t="shared" si="315"/>
        <v/>
      </c>
      <c r="EC248" s="110" t="str">
        <f t="shared" si="315"/>
        <v/>
      </c>
      <c r="ED248" s="110"/>
      <c r="EE248" s="110" t="str">
        <f t="shared" si="315"/>
        <v/>
      </c>
      <c r="EF248" s="110" t="str">
        <f t="shared" si="315"/>
        <v/>
      </c>
      <c r="EG248" s="110" t="str">
        <f t="shared" si="315"/>
        <v/>
      </c>
      <c r="EH248" s="110" t="str">
        <f t="shared" si="316"/>
        <v/>
      </c>
      <c r="EI248" s="110" t="str">
        <f t="shared" si="316"/>
        <v/>
      </c>
      <c r="EJ248" s="110" t="str">
        <f t="shared" si="316"/>
        <v/>
      </c>
      <c r="EK248" s="110" t="str">
        <f t="shared" si="316"/>
        <v/>
      </c>
      <c r="EL248" s="110" t="str">
        <f t="shared" si="316"/>
        <v/>
      </c>
      <c r="EM248" s="110" t="str">
        <f t="shared" si="316"/>
        <v/>
      </c>
      <c r="EN248" s="110" t="str">
        <f t="shared" si="316"/>
        <v/>
      </c>
      <c r="EO248" s="110" t="str">
        <f t="shared" si="316"/>
        <v/>
      </c>
      <c r="EP248" s="110" t="str">
        <f t="shared" si="316"/>
        <v/>
      </c>
    </row>
    <row r="249" spans="2:146" x14ac:dyDescent="0.2">
      <c r="B249" s="26">
        <v>125</v>
      </c>
      <c r="C249" s="27"/>
      <c r="D249">
        <f t="shared" si="298"/>
        <v>0</v>
      </c>
      <c r="H249" t="str">
        <f t="shared" si="299"/>
        <v/>
      </c>
      <c r="I249" t="str">
        <f t="shared" si="300"/>
        <v/>
      </c>
      <c r="J249" t="str">
        <f t="shared" si="301"/>
        <v/>
      </c>
      <c r="P249">
        <v>125</v>
      </c>
      <c r="AA249" t="str">
        <f t="shared" si="302"/>
        <v/>
      </c>
      <c r="AC249" t="str">
        <f t="shared" si="303"/>
        <v/>
      </c>
      <c r="AJ249" t="str">
        <f t="shared" si="280"/>
        <v/>
      </c>
      <c r="AK249">
        <f t="shared" si="281"/>
        <v>0</v>
      </c>
      <c r="AM249" t="str">
        <f t="shared" si="273"/>
        <v/>
      </c>
      <c r="AQ249" t="str">
        <f t="shared" si="290"/>
        <v/>
      </c>
      <c r="BM249" s="5">
        <v>125</v>
      </c>
      <c r="BN249" s="93" t="str">
        <f t="shared" si="304"/>
        <v/>
      </c>
      <c r="BO249" s="89"/>
      <c r="BP249" s="90"/>
      <c r="BQ249" s="5" t="str">
        <f t="shared" si="305"/>
        <v/>
      </c>
      <c r="BR249" s="76" t="str">
        <f>IF(BS249&lt;&gt;"",MAX($BR$125:BR248)+1,"" )</f>
        <v/>
      </c>
      <c r="BS249" t="str">
        <f t="shared" si="306"/>
        <v/>
      </c>
      <c r="BT249" t="str">
        <f t="shared" si="291"/>
        <v/>
      </c>
      <c r="BU249" t="str">
        <f t="shared" si="307"/>
        <v/>
      </c>
      <c r="BV249" t="str">
        <f t="shared" si="308"/>
        <v/>
      </c>
      <c r="BW249" s="1" t="str">
        <f t="shared" si="282"/>
        <v/>
      </c>
      <c r="BX249" s="93" t="str">
        <f t="shared" si="283"/>
        <v/>
      </c>
      <c r="CA249" t="str">
        <f t="shared" si="309"/>
        <v/>
      </c>
      <c r="CH249" t="str">
        <f t="shared" si="286"/>
        <v/>
      </c>
      <c r="CK249" s="110"/>
      <c r="CL249" s="110"/>
      <c r="CM249" s="110"/>
      <c r="CN249" s="110"/>
      <c r="CO249" s="110"/>
      <c r="CP249" s="110"/>
      <c r="CQ249" s="110"/>
      <c r="CR249" s="110"/>
      <c r="CS249" s="110"/>
      <c r="CT249" s="110"/>
      <c r="CU249" s="110"/>
      <c r="CV249" s="110"/>
      <c r="CW249" s="110"/>
      <c r="CX249" s="110"/>
      <c r="CY249" s="110"/>
      <c r="CZ249" s="110"/>
      <c r="DA249" s="110"/>
      <c r="DB249" s="110"/>
      <c r="DC249" s="110"/>
      <c r="DD249" s="110"/>
      <c r="DE249" s="110"/>
      <c r="DF249" s="110"/>
      <c r="DG249" s="110"/>
      <c r="DH249" s="110"/>
      <c r="DI249" s="110"/>
      <c r="DJ249" s="110"/>
      <c r="DK249" s="110"/>
      <c r="DL249" s="110"/>
      <c r="DM249" s="110"/>
      <c r="DN249" s="110"/>
      <c r="DO249" s="110"/>
      <c r="DP249" s="110" t="str">
        <f t="shared" si="285"/>
        <v/>
      </c>
      <c r="DQ249" s="110" t="str">
        <f t="shared" ref="DQ249:DV264" si="317">IF($CI249="","",IF(RIGHT($CI249,3)=DQ$124,1,0))</f>
        <v/>
      </c>
      <c r="DR249" s="110" t="str">
        <f t="shared" si="317"/>
        <v/>
      </c>
      <c r="DS249" s="110" t="str">
        <f t="shared" si="317"/>
        <v/>
      </c>
      <c r="DT249" s="110" t="str">
        <f t="shared" si="317"/>
        <v/>
      </c>
      <c r="DU249" s="110" t="str">
        <f t="shared" si="317"/>
        <v/>
      </c>
      <c r="DV249" s="110" t="str">
        <f t="shared" si="317"/>
        <v/>
      </c>
      <c r="DW249" s="110" t="str">
        <f t="shared" si="315"/>
        <v/>
      </c>
      <c r="DX249" s="110" t="str">
        <f t="shared" si="315"/>
        <v/>
      </c>
      <c r="DY249" s="110" t="str">
        <f t="shared" si="315"/>
        <v/>
      </c>
      <c r="DZ249" s="110" t="str">
        <f t="shared" si="315"/>
        <v/>
      </c>
      <c r="EA249" s="110" t="str">
        <f t="shared" si="315"/>
        <v/>
      </c>
      <c r="EB249" s="110" t="str">
        <f t="shared" si="315"/>
        <v/>
      </c>
      <c r="EC249" s="110" t="str">
        <f t="shared" si="315"/>
        <v/>
      </c>
      <c r="ED249" s="110"/>
      <c r="EE249" s="110" t="str">
        <f t="shared" si="315"/>
        <v/>
      </c>
      <c r="EF249" s="110" t="str">
        <f t="shared" si="315"/>
        <v/>
      </c>
      <c r="EG249" s="110" t="str">
        <f t="shared" si="315"/>
        <v/>
      </c>
      <c r="EH249" s="110" t="str">
        <f t="shared" si="316"/>
        <v/>
      </c>
      <c r="EI249" s="110" t="str">
        <f t="shared" si="316"/>
        <v/>
      </c>
      <c r="EJ249" s="110" t="str">
        <f t="shared" si="316"/>
        <v/>
      </c>
      <c r="EK249" s="110" t="str">
        <f t="shared" si="316"/>
        <v/>
      </c>
      <c r="EL249" s="110" t="str">
        <f t="shared" si="316"/>
        <v/>
      </c>
      <c r="EM249" s="110" t="str">
        <f t="shared" si="316"/>
        <v/>
      </c>
      <c r="EN249" s="110" t="str">
        <f t="shared" si="316"/>
        <v/>
      </c>
      <c r="EO249" s="110" t="str">
        <f t="shared" si="316"/>
        <v/>
      </c>
      <c r="EP249" s="110" t="str">
        <f t="shared" si="316"/>
        <v/>
      </c>
    </row>
    <row r="250" spans="2:146" x14ac:dyDescent="0.2">
      <c r="B250" s="26">
        <v>126</v>
      </c>
      <c r="C250" s="27"/>
      <c r="D250">
        <f t="shared" si="298"/>
        <v>0</v>
      </c>
      <c r="H250" t="str">
        <f t="shared" si="299"/>
        <v/>
      </c>
      <c r="I250" t="str">
        <f t="shared" si="300"/>
        <v/>
      </c>
      <c r="J250" t="str">
        <f t="shared" si="301"/>
        <v/>
      </c>
      <c r="P250">
        <v>126</v>
      </c>
      <c r="AA250" t="str">
        <f t="shared" si="302"/>
        <v/>
      </c>
      <c r="AC250" t="str">
        <f t="shared" si="303"/>
        <v/>
      </c>
      <c r="AJ250" t="str">
        <f t="shared" si="280"/>
        <v/>
      </c>
      <c r="AK250">
        <f t="shared" si="281"/>
        <v>0</v>
      </c>
      <c r="AM250" t="str">
        <f t="shared" si="273"/>
        <v/>
      </c>
      <c r="AQ250" t="str">
        <f t="shared" si="290"/>
        <v/>
      </c>
      <c r="BM250" s="5">
        <v>126</v>
      </c>
      <c r="BN250" s="93" t="str">
        <f t="shared" si="304"/>
        <v/>
      </c>
      <c r="BO250" s="89"/>
      <c r="BP250" s="90"/>
      <c r="BQ250" s="5" t="str">
        <f t="shared" si="305"/>
        <v/>
      </c>
      <c r="BR250" s="76" t="str">
        <f>IF(BS250&lt;&gt;"",MAX($BR$125:BR249)+1,"" )</f>
        <v/>
      </c>
      <c r="BS250" t="str">
        <f t="shared" si="306"/>
        <v/>
      </c>
      <c r="BT250" t="str">
        <f t="shared" si="291"/>
        <v/>
      </c>
      <c r="BU250" t="str">
        <f t="shared" si="307"/>
        <v/>
      </c>
      <c r="BV250" t="str">
        <f t="shared" si="308"/>
        <v/>
      </c>
      <c r="BW250" s="1" t="str">
        <f t="shared" si="282"/>
        <v/>
      </c>
      <c r="BX250" s="93" t="str">
        <f t="shared" si="283"/>
        <v/>
      </c>
      <c r="CA250" t="str">
        <f t="shared" si="309"/>
        <v/>
      </c>
      <c r="CH250" t="str">
        <f t="shared" si="286"/>
        <v/>
      </c>
      <c r="CK250" s="110"/>
      <c r="CL250" s="110"/>
      <c r="CM250" s="110"/>
      <c r="CN250" s="110"/>
      <c r="CO250" s="110"/>
      <c r="CP250" s="110"/>
      <c r="CQ250" s="110"/>
      <c r="CR250" s="110"/>
      <c r="CS250" s="110"/>
      <c r="CT250" s="110"/>
      <c r="CU250" s="110"/>
      <c r="CV250" s="110"/>
      <c r="CW250" s="110"/>
      <c r="CX250" s="110"/>
      <c r="CY250" s="110"/>
      <c r="CZ250" s="110"/>
      <c r="DA250" s="110"/>
      <c r="DB250" s="110"/>
      <c r="DC250" s="110"/>
      <c r="DD250" s="110"/>
      <c r="DE250" s="110"/>
      <c r="DF250" s="110"/>
      <c r="DG250" s="110"/>
      <c r="DH250" s="110"/>
      <c r="DI250" s="110"/>
      <c r="DJ250" s="110"/>
      <c r="DK250" s="110"/>
      <c r="DL250" s="110"/>
      <c r="DM250" s="110"/>
      <c r="DN250" s="110"/>
      <c r="DO250" s="110"/>
      <c r="DP250" s="110" t="str">
        <f t="shared" si="285"/>
        <v/>
      </c>
      <c r="DQ250" s="110" t="str">
        <f t="shared" si="317"/>
        <v/>
      </c>
      <c r="DR250" s="110" t="str">
        <f t="shared" si="317"/>
        <v/>
      </c>
      <c r="DS250" s="110" t="str">
        <f t="shared" si="317"/>
        <v/>
      </c>
      <c r="DT250" s="110" t="str">
        <f t="shared" si="317"/>
        <v/>
      </c>
      <c r="DU250" s="110" t="str">
        <f t="shared" si="317"/>
        <v/>
      </c>
      <c r="DV250" s="110" t="str">
        <f t="shared" si="317"/>
        <v/>
      </c>
      <c r="DW250" s="110" t="str">
        <f t="shared" si="315"/>
        <v/>
      </c>
      <c r="DX250" s="110" t="str">
        <f t="shared" si="315"/>
        <v/>
      </c>
      <c r="DY250" s="110" t="str">
        <f t="shared" si="315"/>
        <v/>
      </c>
      <c r="DZ250" s="110" t="str">
        <f t="shared" si="315"/>
        <v/>
      </c>
      <c r="EA250" s="110" t="str">
        <f t="shared" si="315"/>
        <v/>
      </c>
      <c r="EB250" s="110" t="str">
        <f t="shared" si="315"/>
        <v/>
      </c>
      <c r="EC250" s="110" t="str">
        <f t="shared" si="315"/>
        <v/>
      </c>
      <c r="ED250" s="110"/>
      <c r="EE250" s="110" t="str">
        <f t="shared" si="315"/>
        <v/>
      </c>
      <c r="EF250" s="110" t="str">
        <f t="shared" si="315"/>
        <v/>
      </c>
      <c r="EG250" s="110" t="str">
        <f t="shared" si="315"/>
        <v/>
      </c>
      <c r="EH250" s="110" t="str">
        <f t="shared" si="316"/>
        <v/>
      </c>
      <c r="EI250" s="110" t="str">
        <f t="shared" si="316"/>
        <v/>
      </c>
      <c r="EJ250" s="110" t="str">
        <f t="shared" si="316"/>
        <v/>
      </c>
      <c r="EK250" s="110" t="str">
        <f t="shared" si="316"/>
        <v/>
      </c>
      <c r="EL250" s="110" t="str">
        <f t="shared" si="316"/>
        <v/>
      </c>
      <c r="EM250" s="110" t="str">
        <f t="shared" si="316"/>
        <v/>
      </c>
      <c r="EN250" s="110" t="str">
        <f t="shared" si="316"/>
        <v/>
      </c>
      <c r="EO250" s="110" t="str">
        <f t="shared" si="316"/>
        <v/>
      </c>
      <c r="EP250" s="110" t="str">
        <f t="shared" si="316"/>
        <v/>
      </c>
    </row>
    <row r="251" spans="2:146" x14ac:dyDescent="0.2">
      <c r="B251" s="26">
        <v>127</v>
      </c>
      <c r="C251" s="27"/>
      <c r="D251">
        <f t="shared" si="298"/>
        <v>0</v>
      </c>
      <c r="H251" t="str">
        <f t="shared" si="299"/>
        <v/>
      </c>
      <c r="I251" t="str">
        <f t="shared" si="300"/>
        <v/>
      </c>
      <c r="J251" t="str">
        <f t="shared" si="301"/>
        <v/>
      </c>
      <c r="P251">
        <v>127</v>
      </c>
      <c r="AA251" t="str">
        <f t="shared" si="302"/>
        <v/>
      </c>
      <c r="AC251" t="str">
        <f t="shared" si="303"/>
        <v/>
      </c>
      <c r="AJ251" t="str">
        <f t="shared" si="280"/>
        <v/>
      </c>
      <c r="AK251">
        <f t="shared" si="281"/>
        <v>0</v>
      </c>
      <c r="AM251" t="str">
        <f t="shared" si="273"/>
        <v/>
      </c>
      <c r="AQ251" t="str">
        <f t="shared" si="290"/>
        <v/>
      </c>
      <c r="BM251" s="5">
        <v>127</v>
      </c>
      <c r="BN251" s="93" t="str">
        <f t="shared" si="304"/>
        <v/>
      </c>
      <c r="BO251" s="89"/>
      <c r="BP251" s="90"/>
      <c r="BQ251" s="5" t="str">
        <f t="shared" si="305"/>
        <v/>
      </c>
      <c r="BR251" s="76" t="str">
        <f>IF(BS251&lt;&gt;"",MAX($BR$125:BR250)+1,"" )</f>
        <v/>
      </c>
      <c r="BS251" t="str">
        <f t="shared" si="306"/>
        <v/>
      </c>
      <c r="BT251" t="str">
        <f t="shared" si="291"/>
        <v/>
      </c>
      <c r="BU251" t="str">
        <f t="shared" si="307"/>
        <v/>
      </c>
      <c r="BV251" t="str">
        <f t="shared" si="308"/>
        <v/>
      </c>
      <c r="BW251" s="1" t="str">
        <f t="shared" si="282"/>
        <v/>
      </c>
      <c r="BX251" s="93" t="str">
        <f t="shared" si="283"/>
        <v/>
      </c>
      <c r="CA251" t="str">
        <f t="shared" si="309"/>
        <v/>
      </c>
      <c r="CH251" t="str">
        <f t="shared" si="286"/>
        <v/>
      </c>
      <c r="CK251" s="110"/>
      <c r="CL251" s="110"/>
      <c r="CM251" s="110"/>
      <c r="CN251" s="110"/>
      <c r="CO251" s="110"/>
      <c r="CP251" s="110"/>
      <c r="CQ251" s="110"/>
      <c r="CR251" s="110"/>
      <c r="CS251" s="110"/>
      <c r="CT251" s="110"/>
      <c r="CU251" s="110"/>
      <c r="CV251" s="110"/>
      <c r="CW251" s="110"/>
      <c r="CX251" s="110"/>
      <c r="CY251" s="110"/>
      <c r="CZ251" s="110"/>
      <c r="DA251" s="110"/>
      <c r="DB251" s="110"/>
      <c r="DC251" s="110"/>
      <c r="DD251" s="110"/>
      <c r="DE251" s="110"/>
      <c r="DF251" s="110"/>
      <c r="DG251" s="110"/>
      <c r="DH251" s="110"/>
      <c r="DI251" s="110"/>
      <c r="DJ251" s="110"/>
      <c r="DK251" s="110"/>
      <c r="DL251" s="110"/>
      <c r="DM251" s="110"/>
      <c r="DN251" s="110"/>
      <c r="DO251" s="110"/>
      <c r="DP251" s="110" t="str">
        <f t="shared" si="285"/>
        <v/>
      </c>
      <c r="DQ251" s="110" t="str">
        <f t="shared" si="317"/>
        <v/>
      </c>
      <c r="DR251" s="110" t="str">
        <f t="shared" si="317"/>
        <v/>
      </c>
      <c r="DS251" s="110" t="str">
        <f t="shared" si="317"/>
        <v/>
      </c>
      <c r="DT251" s="110" t="str">
        <f t="shared" si="317"/>
        <v/>
      </c>
      <c r="DU251" s="110" t="str">
        <f t="shared" si="317"/>
        <v/>
      </c>
      <c r="DV251" s="110" t="str">
        <f t="shared" si="317"/>
        <v/>
      </c>
      <c r="DW251" s="110" t="str">
        <f t="shared" si="315"/>
        <v/>
      </c>
      <c r="DX251" s="110" t="str">
        <f t="shared" si="315"/>
        <v/>
      </c>
      <c r="DY251" s="110" t="str">
        <f t="shared" si="315"/>
        <v/>
      </c>
      <c r="DZ251" s="110" t="str">
        <f t="shared" si="315"/>
        <v/>
      </c>
      <c r="EA251" s="110" t="str">
        <f t="shared" si="315"/>
        <v/>
      </c>
      <c r="EB251" s="110" t="str">
        <f t="shared" si="315"/>
        <v/>
      </c>
      <c r="EC251" s="110" t="str">
        <f t="shared" si="315"/>
        <v/>
      </c>
      <c r="ED251" s="110"/>
      <c r="EE251" s="110" t="str">
        <f t="shared" si="315"/>
        <v/>
      </c>
      <c r="EF251" s="110" t="str">
        <f t="shared" si="315"/>
        <v/>
      </c>
      <c r="EG251" s="110" t="str">
        <f t="shared" si="315"/>
        <v/>
      </c>
      <c r="EH251" s="110" t="str">
        <f t="shared" si="316"/>
        <v/>
      </c>
      <c r="EI251" s="110" t="str">
        <f t="shared" si="316"/>
        <v/>
      </c>
      <c r="EJ251" s="110" t="str">
        <f t="shared" si="316"/>
        <v/>
      </c>
      <c r="EK251" s="110" t="str">
        <f t="shared" si="316"/>
        <v/>
      </c>
      <c r="EL251" s="110" t="str">
        <f t="shared" si="316"/>
        <v/>
      </c>
      <c r="EM251" s="110" t="str">
        <f t="shared" si="316"/>
        <v/>
      </c>
      <c r="EN251" s="110" t="str">
        <f t="shared" si="316"/>
        <v/>
      </c>
      <c r="EO251" s="110" t="str">
        <f t="shared" si="316"/>
        <v/>
      </c>
      <c r="EP251" s="110" t="str">
        <f t="shared" si="316"/>
        <v/>
      </c>
    </row>
    <row r="252" spans="2:146" x14ac:dyDescent="0.2">
      <c r="B252" s="26">
        <v>128</v>
      </c>
      <c r="C252" s="27"/>
      <c r="D252">
        <f t="shared" si="298"/>
        <v>0</v>
      </c>
      <c r="H252" t="str">
        <f t="shared" si="299"/>
        <v/>
      </c>
      <c r="I252" t="str">
        <f t="shared" si="300"/>
        <v/>
      </c>
      <c r="J252" t="str">
        <f t="shared" si="301"/>
        <v/>
      </c>
      <c r="P252">
        <v>128</v>
      </c>
      <c r="AA252" t="str">
        <f t="shared" si="302"/>
        <v/>
      </c>
      <c r="AC252" t="str">
        <f t="shared" si="303"/>
        <v/>
      </c>
      <c r="AJ252" t="str">
        <f t="shared" si="280"/>
        <v/>
      </c>
      <c r="AK252">
        <f t="shared" si="281"/>
        <v>0</v>
      </c>
      <c r="AM252" t="str">
        <f t="shared" si="273"/>
        <v/>
      </c>
      <c r="AQ252" t="str">
        <f t="shared" si="290"/>
        <v/>
      </c>
      <c r="BM252" s="5">
        <v>128</v>
      </c>
      <c r="BN252" s="93" t="str">
        <f t="shared" si="304"/>
        <v/>
      </c>
      <c r="BO252" s="89"/>
      <c r="BP252" s="90"/>
      <c r="BQ252" s="5" t="str">
        <f t="shared" si="305"/>
        <v/>
      </c>
      <c r="BR252" s="76" t="str">
        <f>IF(BS252&lt;&gt;"",MAX($BR$125:BR251)+1,"" )</f>
        <v/>
      </c>
      <c r="BS252" t="str">
        <f t="shared" si="306"/>
        <v/>
      </c>
      <c r="BT252" t="str">
        <f t="shared" si="291"/>
        <v/>
      </c>
      <c r="BU252" t="str">
        <f t="shared" si="307"/>
        <v/>
      </c>
      <c r="BV252" t="str">
        <f t="shared" si="308"/>
        <v/>
      </c>
      <c r="BW252" s="1" t="str">
        <f t="shared" si="282"/>
        <v/>
      </c>
      <c r="BX252" s="93" t="str">
        <f t="shared" si="283"/>
        <v/>
      </c>
      <c r="CA252" t="str">
        <f t="shared" si="309"/>
        <v/>
      </c>
      <c r="CH252" t="str">
        <f t="shared" si="286"/>
        <v/>
      </c>
      <c r="CK252" s="110"/>
      <c r="CL252" s="110"/>
      <c r="CM252" s="110"/>
      <c r="CN252" s="110"/>
      <c r="CO252" s="110"/>
      <c r="CP252" s="110"/>
      <c r="CQ252" s="110"/>
      <c r="CR252" s="110"/>
      <c r="CS252" s="110"/>
      <c r="CT252" s="110"/>
      <c r="CU252" s="110"/>
      <c r="CV252" s="110"/>
      <c r="CW252" s="110"/>
      <c r="CX252" s="110"/>
      <c r="CY252" s="110"/>
      <c r="CZ252" s="110"/>
      <c r="DA252" s="110"/>
      <c r="DB252" s="110"/>
      <c r="DC252" s="110"/>
      <c r="DD252" s="110"/>
      <c r="DE252" s="110"/>
      <c r="DF252" s="110"/>
      <c r="DG252" s="110"/>
      <c r="DH252" s="110"/>
      <c r="DI252" s="110"/>
      <c r="DJ252" s="110"/>
      <c r="DK252" s="110"/>
      <c r="DL252" s="110"/>
      <c r="DM252" s="110"/>
      <c r="DN252" s="110"/>
      <c r="DO252" s="110"/>
      <c r="DP252" s="110" t="str">
        <f t="shared" si="285"/>
        <v/>
      </c>
      <c r="DQ252" s="110" t="str">
        <f t="shared" si="317"/>
        <v/>
      </c>
      <c r="DR252" s="110" t="str">
        <f t="shared" si="317"/>
        <v/>
      </c>
      <c r="DS252" s="110" t="str">
        <f t="shared" si="317"/>
        <v/>
      </c>
      <c r="DT252" s="110" t="str">
        <f t="shared" si="317"/>
        <v/>
      </c>
      <c r="DU252" s="110" t="str">
        <f t="shared" si="317"/>
        <v/>
      </c>
      <c r="DV252" s="110" t="str">
        <f t="shared" si="317"/>
        <v/>
      </c>
      <c r="DW252" s="110" t="str">
        <f t="shared" si="315"/>
        <v/>
      </c>
      <c r="DX252" s="110" t="str">
        <f t="shared" si="315"/>
        <v/>
      </c>
      <c r="DY252" s="110" t="str">
        <f t="shared" si="315"/>
        <v/>
      </c>
      <c r="DZ252" s="110" t="str">
        <f t="shared" si="315"/>
        <v/>
      </c>
      <c r="EA252" s="110" t="str">
        <f t="shared" si="315"/>
        <v/>
      </c>
      <c r="EB252" s="110" t="str">
        <f t="shared" si="315"/>
        <v/>
      </c>
      <c r="EC252" s="110" t="str">
        <f t="shared" si="315"/>
        <v/>
      </c>
      <c r="ED252" s="110"/>
      <c r="EE252" s="110" t="str">
        <f t="shared" si="315"/>
        <v/>
      </c>
      <c r="EF252" s="110" t="str">
        <f t="shared" si="315"/>
        <v/>
      </c>
      <c r="EG252" s="110" t="str">
        <f t="shared" si="315"/>
        <v/>
      </c>
      <c r="EH252" s="110" t="str">
        <f t="shared" si="316"/>
        <v/>
      </c>
      <c r="EI252" s="110" t="str">
        <f t="shared" si="316"/>
        <v/>
      </c>
      <c r="EJ252" s="110" t="str">
        <f t="shared" si="316"/>
        <v/>
      </c>
      <c r="EK252" s="110" t="str">
        <f t="shared" si="316"/>
        <v/>
      </c>
      <c r="EL252" s="110" t="str">
        <f t="shared" si="316"/>
        <v/>
      </c>
      <c r="EM252" s="110" t="str">
        <f t="shared" si="316"/>
        <v/>
      </c>
      <c r="EN252" s="110" t="str">
        <f t="shared" si="316"/>
        <v/>
      </c>
      <c r="EO252" s="110" t="str">
        <f t="shared" si="316"/>
        <v/>
      </c>
      <c r="EP252" s="110" t="str">
        <f t="shared" si="316"/>
        <v/>
      </c>
    </row>
    <row r="253" spans="2:146" x14ac:dyDescent="0.2">
      <c r="B253" s="26">
        <v>129</v>
      </c>
      <c r="C253" s="27"/>
      <c r="D253">
        <f t="shared" ref="D253:D284" si="318">IF(C253="",0,1)</f>
        <v>0</v>
      </c>
      <c r="H253" t="str">
        <f t="shared" ref="H253:H284" si="319">IF(C253="","",B253)</f>
        <v/>
      </c>
      <c r="I253" t="str">
        <f t="shared" ref="I253:I284" si="320">IF(H253="","",RANK(H253,$H$125:$H$292,1))</f>
        <v/>
      </c>
      <c r="J253" t="str">
        <f t="shared" ref="J253:J284" si="321">IF(I253="","",C253)</f>
        <v/>
      </c>
      <c r="P253">
        <v>129</v>
      </c>
      <c r="AA253" t="str">
        <f t="shared" ref="AA253:AA284" si="322">IF(P253&gt;$D$123,"",VLOOKUP(P253,$I$125:$P$292,2))</f>
        <v/>
      </c>
      <c r="AC253" t="str">
        <f t="shared" ref="AC253:AC284" si="323">IF(P253&gt;$D$123,"",VLOOKUP(P253,$I$125:$P$292,7))</f>
        <v/>
      </c>
      <c r="AJ253" t="str">
        <f t="shared" si="280"/>
        <v/>
      </c>
      <c r="AK253">
        <f t="shared" si="281"/>
        <v>0</v>
      </c>
      <c r="AM253" t="str">
        <f t="shared" ref="AM253:AM265" si="324">IF(AH253="","",AH253)</f>
        <v/>
      </c>
      <c r="AQ253" t="str">
        <f t="shared" si="290"/>
        <v/>
      </c>
      <c r="BM253" s="5">
        <v>129</v>
      </c>
      <c r="BN253" s="93" t="str">
        <f t="shared" ref="BN253:BN265" si="325">IF(BS253="","",VLOOKUP(BR253,$BS$125:$BU$265,2,0))</f>
        <v/>
      </c>
      <c r="BO253" s="89"/>
      <c r="BP253" s="90"/>
      <c r="BQ253" s="5" t="str">
        <f t="shared" ref="BQ253:BQ265" si="326">IF(BU253="","",VLOOKUP(BR253,$BS$125:$BU$265,3,0))</f>
        <v/>
      </c>
      <c r="BR253" s="76" t="str">
        <f>IF(BS253&lt;&gt;"",MAX($BR$125:BR252)+1,"" )</f>
        <v/>
      </c>
      <c r="BS253" t="str">
        <f t="shared" ref="BS253:BS265" si="327">IF(BV253="","",RANK(BV253,$BV$125:$BV$265,1))</f>
        <v/>
      </c>
      <c r="BT253" t="str">
        <f t="shared" si="291"/>
        <v/>
      </c>
      <c r="BU253" t="str">
        <f t="shared" ref="BU253:BU265" si="328">IF(AF253="","",AF253)</f>
        <v/>
      </c>
      <c r="BV253" t="str">
        <f t="shared" ref="BV253:BV265" si="329">IF(BU253="","",BU253+0.000005)</f>
        <v/>
      </c>
      <c r="BW253" s="1" t="str">
        <f t="shared" si="282"/>
        <v/>
      </c>
      <c r="BX253" s="93" t="str">
        <f t="shared" si="283"/>
        <v/>
      </c>
      <c r="CA253" t="str">
        <f t="shared" ref="CA253:CA265" si="330">RIGHT(BX253,8)</f>
        <v/>
      </c>
      <c r="CH253" t="str">
        <f t="shared" si="286"/>
        <v/>
      </c>
      <c r="CK253" s="110"/>
      <c r="CL253" s="110"/>
      <c r="CM253" s="110"/>
      <c r="CN253" s="110"/>
      <c r="CO253" s="110"/>
      <c r="CP253" s="110"/>
      <c r="CQ253" s="110"/>
      <c r="CR253" s="110"/>
      <c r="CS253" s="110"/>
      <c r="CT253" s="110"/>
      <c r="CU253" s="110"/>
      <c r="CV253" s="110"/>
      <c r="CW253" s="110"/>
      <c r="CX253" s="110"/>
      <c r="CY253" s="110"/>
      <c r="CZ253" s="110"/>
      <c r="DA253" s="110"/>
      <c r="DB253" s="110"/>
      <c r="DC253" s="110"/>
      <c r="DD253" s="110"/>
      <c r="DE253" s="110"/>
      <c r="DF253" s="110"/>
      <c r="DG253" s="110"/>
      <c r="DH253" s="110"/>
      <c r="DI253" s="110"/>
      <c r="DJ253" s="110"/>
      <c r="DK253" s="110"/>
      <c r="DL253" s="110"/>
      <c r="DM253" s="110"/>
      <c r="DN253" s="110"/>
      <c r="DO253" s="110"/>
      <c r="DP253" s="110" t="str">
        <f t="shared" si="285"/>
        <v/>
      </c>
      <c r="DQ253" s="110" t="str">
        <f t="shared" si="317"/>
        <v/>
      </c>
      <c r="DR253" s="110" t="str">
        <f t="shared" si="317"/>
        <v/>
      </c>
      <c r="DS253" s="110" t="str">
        <f t="shared" si="317"/>
        <v/>
      </c>
      <c r="DT253" s="110" t="str">
        <f t="shared" si="317"/>
        <v/>
      </c>
      <c r="DU253" s="110" t="str">
        <f t="shared" si="317"/>
        <v/>
      </c>
      <c r="DV253" s="110" t="str">
        <f t="shared" si="317"/>
        <v/>
      </c>
      <c r="DW253" s="110" t="str">
        <f t="shared" si="315"/>
        <v/>
      </c>
      <c r="DX253" s="110" t="str">
        <f t="shared" si="315"/>
        <v/>
      </c>
      <c r="DY253" s="110" t="str">
        <f t="shared" si="315"/>
        <v/>
      </c>
      <c r="DZ253" s="110" t="str">
        <f t="shared" si="315"/>
        <v/>
      </c>
      <c r="EA253" s="110" t="str">
        <f t="shared" si="315"/>
        <v/>
      </c>
      <c r="EB253" s="110" t="str">
        <f t="shared" si="315"/>
        <v/>
      </c>
      <c r="EC253" s="110" t="str">
        <f t="shared" si="315"/>
        <v/>
      </c>
      <c r="ED253" s="110"/>
      <c r="EE253" s="110" t="str">
        <f t="shared" si="315"/>
        <v/>
      </c>
      <c r="EF253" s="110" t="str">
        <f t="shared" si="315"/>
        <v/>
      </c>
      <c r="EG253" s="110" t="str">
        <f t="shared" si="315"/>
        <v/>
      </c>
      <c r="EH253" s="110" t="str">
        <f t="shared" si="316"/>
        <v/>
      </c>
      <c r="EI253" s="110" t="str">
        <f t="shared" si="316"/>
        <v/>
      </c>
      <c r="EJ253" s="110" t="str">
        <f t="shared" si="316"/>
        <v/>
      </c>
      <c r="EK253" s="110" t="str">
        <f t="shared" si="316"/>
        <v/>
      </c>
      <c r="EL253" s="110" t="str">
        <f t="shared" si="316"/>
        <v/>
      </c>
      <c r="EM253" s="110" t="str">
        <f t="shared" si="316"/>
        <v/>
      </c>
      <c r="EN253" s="110" t="str">
        <f t="shared" si="316"/>
        <v/>
      </c>
      <c r="EO253" s="110" t="str">
        <f t="shared" si="316"/>
        <v/>
      </c>
      <c r="EP253" s="110" t="str">
        <f t="shared" si="316"/>
        <v/>
      </c>
    </row>
    <row r="254" spans="2:146" x14ac:dyDescent="0.2">
      <c r="B254" s="26">
        <v>130</v>
      </c>
      <c r="C254" s="27"/>
      <c r="D254">
        <f t="shared" si="318"/>
        <v>0</v>
      </c>
      <c r="H254" t="str">
        <f t="shared" si="319"/>
        <v/>
      </c>
      <c r="I254" t="str">
        <f t="shared" si="320"/>
        <v/>
      </c>
      <c r="J254" t="str">
        <f t="shared" si="321"/>
        <v/>
      </c>
      <c r="P254">
        <v>130</v>
      </c>
      <c r="AA254" t="str">
        <f t="shared" si="322"/>
        <v/>
      </c>
      <c r="AC254" t="str">
        <f t="shared" si="323"/>
        <v/>
      </c>
      <c r="AJ254" t="str">
        <f t="shared" ref="AJ254:AJ292" si="331">IF(AF254="","",RANK(AF254,$AF$125:$AF$292,1))</f>
        <v/>
      </c>
      <c r="AK254">
        <f t="shared" ref="AK254:AK265" si="332">IF(AH254="",0,1)</f>
        <v>0</v>
      </c>
      <c r="AM254" t="str">
        <f t="shared" si="324"/>
        <v/>
      </c>
      <c r="AQ254" t="str">
        <f t="shared" si="290"/>
        <v/>
      </c>
      <c r="BM254" s="5">
        <v>130</v>
      </c>
      <c r="BN254" s="93" t="str">
        <f t="shared" si="325"/>
        <v/>
      </c>
      <c r="BO254" s="89"/>
      <c r="BP254" s="90"/>
      <c r="BQ254" s="5" t="str">
        <f t="shared" si="326"/>
        <v/>
      </c>
      <c r="BR254" s="76" t="str">
        <f>IF(BS254&lt;&gt;"",MAX($BR$125:BR253)+1,"" )</f>
        <v/>
      </c>
      <c r="BS254" t="str">
        <f t="shared" si="327"/>
        <v/>
      </c>
      <c r="BT254" t="str">
        <f t="shared" si="291"/>
        <v/>
      </c>
      <c r="BU254" t="str">
        <f t="shared" si="328"/>
        <v/>
      </c>
      <c r="BV254" t="str">
        <f t="shared" si="329"/>
        <v/>
      </c>
      <c r="BW254" s="1" t="str">
        <f t="shared" ref="BW254:BW265" si="333">IF(BQ254="","",BQ254)</f>
        <v/>
      </c>
      <c r="BX254" s="93" t="str">
        <f t="shared" ref="BX254:BX265" si="334">IF(BS254="","",VLOOKUP(BR254,$BS$125:$BU$265,2,0))</f>
        <v/>
      </c>
      <c r="CA254" t="str">
        <f t="shared" si="330"/>
        <v/>
      </c>
      <c r="CH254" t="str">
        <f t="shared" si="286"/>
        <v/>
      </c>
      <c r="CK254" s="110"/>
      <c r="CL254" s="110"/>
      <c r="CM254" s="110"/>
      <c r="CN254" s="110"/>
      <c r="CO254" s="110"/>
      <c r="CP254" s="110"/>
      <c r="CQ254" s="110"/>
      <c r="CR254" s="110"/>
      <c r="CS254" s="110"/>
      <c r="CT254" s="110"/>
      <c r="CU254" s="110"/>
      <c r="CV254" s="110"/>
      <c r="CW254" s="110"/>
      <c r="CX254" s="110"/>
      <c r="CY254" s="110"/>
      <c r="CZ254" s="110"/>
      <c r="DA254" s="110"/>
      <c r="DB254" s="110"/>
      <c r="DC254" s="110"/>
      <c r="DD254" s="110"/>
      <c r="DE254" s="110"/>
      <c r="DF254" s="110"/>
      <c r="DG254" s="110"/>
      <c r="DH254" s="110"/>
      <c r="DI254" s="110"/>
      <c r="DJ254" s="110"/>
      <c r="DK254" s="110"/>
      <c r="DL254" s="110"/>
      <c r="DM254" s="110"/>
      <c r="DN254" s="110"/>
      <c r="DO254" s="110"/>
      <c r="DP254" s="110" t="str">
        <f t="shared" ref="DP254:DP291" si="335">IF(CI254="","",IF(RIGHT(CI254,3)=DP$124,1,0))</f>
        <v/>
      </c>
      <c r="DQ254" s="110" t="str">
        <f t="shared" si="317"/>
        <v/>
      </c>
      <c r="DR254" s="110" t="str">
        <f t="shared" si="317"/>
        <v/>
      </c>
      <c r="DS254" s="110" t="str">
        <f t="shared" si="317"/>
        <v/>
      </c>
      <c r="DT254" s="110" t="str">
        <f t="shared" si="317"/>
        <v/>
      </c>
      <c r="DU254" s="110" t="str">
        <f t="shared" si="317"/>
        <v/>
      </c>
      <c r="DV254" s="110" t="str">
        <f t="shared" si="317"/>
        <v/>
      </c>
      <c r="DW254" s="110" t="str">
        <f t="shared" si="315"/>
        <v/>
      </c>
      <c r="DX254" s="110" t="str">
        <f t="shared" si="315"/>
        <v/>
      </c>
      <c r="DY254" s="110" t="str">
        <f t="shared" si="315"/>
        <v/>
      </c>
      <c r="DZ254" s="110" t="str">
        <f t="shared" si="315"/>
        <v/>
      </c>
      <c r="EA254" s="110" t="str">
        <f t="shared" si="315"/>
        <v/>
      </c>
      <c r="EB254" s="110" t="str">
        <f t="shared" si="315"/>
        <v/>
      </c>
      <c r="EC254" s="110" t="str">
        <f t="shared" si="315"/>
        <v/>
      </c>
      <c r="ED254" s="110"/>
      <c r="EE254" s="110" t="str">
        <f t="shared" si="315"/>
        <v/>
      </c>
      <c r="EF254" s="110" t="str">
        <f t="shared" si="315"/>
        <v/>
      </c>
      <c r="EG254" s="110" t="str">
        <f t="shared" si="315"/>
        <v/>
      </c>
      <c r="EH254" s="110" t="str">
        <f t="shared" si="316"/>
        <v/>
      </c>
      <c r="EI254" s="110" t="str">
        <f t="shared" si="316"/>
        <v/>
      </c>
      <c r="EJ254" s="110" t="str">
        <f t="shared" si="316"/>
        <v/>
      </c>
      <c r="EK254" s="110" t="str">
        <f t="shared" si="316"/>
        <v/>
      </c>
      <c r="EL254" s="110" t="str">
        <f t="shared" si="316"/>
        <v/>
      </c>
      <c r="EM254" s="110" t="str">
        <f t="shared" si="316"/>
        <v/>
      </c>
      <c r="EN254" s="110" t="str">
        <f t="shared" si="316"/>
        <v/>
      </c>
      <c r="EO254" s="110" t="str">
        <f t="shared" si="316"/>
        <v/>
      </c>
      <c r="EP254" s="110" t="str">
        <f t="shared" si="316"/>
        <v/>
      </c>
    </row>
    <row r="255" spans="2:146" x14ac:dyDescent="0.2">
      <c r="B255" s="26">
        <v>131</v>
      </c>
      <c r="C255" s="27"/>
      <c r="D255">
        <f t="shared" si="318"/>
        <v>0</v>
      </c>
      <c r="H255" t="str">
        <f t="shared" si="319"/>
        <v/>
      </c>
      <c r="I255" t="str">
        <f t="shared" si="320"/>
        <v/>
      </c>
      <c r="J255" t="str">
        <f t="shared" si="321"/>
        <v/>
      </c>
      <c r="P255">
        <v>131</v>
      </c>
      <c r="AA255" t="str">
        <f t="shared" si="322"/>
        <v/>
      </c>
      <c r="AC255" t="str">
        <f t="shared" si="323"/>
        <v/>
      </c>
      <c r="AJ255" t="str">
        <f t="shared" si="331"/>
        <v/>
      </c>
      <c r="AK255">
        <f t="shared" si="332"/>
        <v>0</v>
      </c>
      <c r="AM255" t="str">
        <f t="shared" si="324"/>
        <v/>
      </c>
      <c r="AQ255" t="str">
        <f t="shared" si="290"/>
        <v/>
      </c>
      <c r="BM255" s="5">
        <v>131</v>
      </c>
      <c r="BN255" s="93" t="str">
        <f t="shared" si="325"/>
        <v/>
      </c>
      <c r="BO255" s="89"/>
      <c r="BP255" s="90"/>
      <c r="BQ255" s="5" t="str">
        <f t="shared" si="326"/>
        <v/>
      </c>
      <c r="BR255" s="76" t="str">
        <f>IF(BS255&lt;&gt;"",MAX($BR$125:BR254)+1,"" )</f>
        <v/>
      </c>
      <c r="BS255" t="str">
        <f t="shared" si="327"/>
        <v/>
      </c>
      <c r="BT255" t="str">
        <f t="shared" si="291"/>
        <v/>
      </c>
      <c r="BU255" t="str">
        <f t="shared" si="328"/>
        <v/>
      </c>
      <c r="BV255" t="str">
        <f t="shared" si="329"/>
        <v/>
      </c>
      <c r="BW255" s="1" t="str">
        <f t="shared" si="333"/>
        <v/>
      </c>
      <c r="BX255" s="93" t="str">
        <f t="shared" si="334"/>
        <v/>
      </c>
      <c r="CA255" t="str">
        <f t="shared" si="330"/>
        <v/>
      </c>
      <c r="CH255" t="str">
        <f t="shared" ref="CH255:CH293" si="336">IF(CI255="","",CH254+1)</f>
        <v/>
      </c>
      <c r="CK255" s="110"/>
      <c r="CL255" s="110"/>
      <c r="CM255" s="110"/>
      <c r="CN255" s="110"/>
      <c r="CO255" s="110"/>
      <c r="CP255" s="110"/>
      <c r="CQ255" s="110"/>
      <c r="CR255" s="110"/>
      <c r="CS255" s="110"/>
      <c r="CT255" s="110"/>
      <c r="CU255" s="110"/>
      <c r="CV255" s="110"/>
      <c r="CW255" s="110"/>
      <c r="CX255" s="110"/>
      <c r="CY255" s="110"/>
      <c r="CZ255" s="110"/>
      <c r="DA255" s="110"/>
      <c r="DB255" s="110"/>
      <c r="DC255" s="110"/>
      <c r="DD255" s="110"/>
      <c r="DE255" s="110"/>
      <c r="DF255" s="110"/>
      <c r="DG255" s="110"/>
      <c r="DH255" s="110"/>
      <c r="DI255" s="110"/>
      <c r="DJ255" s="110"/>
      <c r="DK255" s="110"/>
      <c r="DL255" s="110"/>
      <c r="DM255" s="110"/>
      <c r="DN255" s="110"/>
      <c r="DO255" s="110"/>
      <c r="DP255" s="110" t="str">
        <f t="shared" si="335"/>
        <v/>
      </c>
      <c r="DQ255" s="110" t="str">
        <f t="shared" si="317"/>
        <v/>
      </c>
      <c r="DR255" s="110" t="str">
        <f t="shared" si="317"/>
        <v/>
      </c>
      <c r="DS255" s="110" t="str">
        <f t="shared" si="317"/>
        <v/>
      </c>
      <c r="DT255" s="110" t="str">
        <f t="shared" si="317"/>
        <v/>
      </c>
      <c r="DU255" s="110" t="str">
        <f t="shared" si="317"/>
        <v/>
      </c>
      <c r="DV255" s="110" t="str">
        <f t="shared" si="317"/>
        <v/>
      </c>
      <c r="DW255" s="110" t="str">
        <f t="shared" ref="DW255:EG264" si="337">IF($CI255="","",IF(RIGHT($CI255,3)=DW$124,1,0))</f>
        <v/>
      </c>
      <c r="DX255" s="110" t="str">
        <f t="shared" si="337"/>
        <v/>
      </c>
      <c r="DY255" s="110" t="str">
        <f t="shared" si="337"/>
        <v/>
      </c>
      <c r="DZ255" s="110" t="str">
        <f t="shared" si="337"/>
        <v/>
      </c>
      <c r="EA255" s="110" t="str">
        <f t="shared" si="337"/>
        <v/>
      </c>
      <c r="EB255" s="110" t="str">
        <f t="shared" si="337"/>
        <v/>
      </c>
      <c r="EC255" s="110" t="str">
        <f t="shared" si="337"/>
        <v/>
      </c>
      <c r="ED255" s="110"/>
      <c r="EE255" s="110" t="str">
        <f t="shared" si="337"/>
        <v/>
      </c>
      <c r="EF255" s="110" t="str">
        <f t="shared" si="337"/>
        <v/>
      </c>
      <c r="EG255" s="110" t="str">
        <f t="shared" si="337"/>
        <v/>
      </c>
      <c r="EH255" s="110" t="str">
        <f t="shared" ref="EH255:EP264" si="338">IF($CI255="","",IF(RIGHT($CI255,3)=EH$124,1,0))</f>
        <v/>
      </c>
      <c r="EI255" s="110" t="str">
        <f t="shared" si="338"/>
        <v/>
      </c>
      <c r="EJ255" s="110" t="str">
        <f t="shared" si="338"/>
        <v/>
      </c>
      <c r="EK255" s="110" t="str">
        <f t="shared" si="338"/>
        <v/>
      </c>
      <c r="EL255" s="110" t="str">
        <f t="shared" si="338"/>
        <v/>
      </c>
      <c r="EM255" s="110" t="str">
        <f t="shared" si="338"/>
        <v/>
      </c>
      <c r="EN255" s="110" t="str">
        <f t="shared" si="338"/>
        <v/>
      </c>
      <c r="EO255" s="110" t="str">
        <f t="shared" si="338"/>
        <v/>
      </c>
      <c r="EP255" s="110" t="str">
        <f t="shared" si="338"/>
        <v/>
      </c>
    </row>
    <row r="256" spans="2:146" x14ac:dyDescent="0.2">
      <c r="B256" s="26">
        <v>132</v>
      </c>
      <c r="C256" s="27"/>
      <c r="D256">
        <f t="shared" si="318"/>
        <v>0</v>
      </c>
      <c r="H256" t="str">
        <f t="shared" si="319"/>
        <v/>
      </c>
      <c r="I256" t="str">
        <f t="shared" si="320"/>
        <v/>
      </c>
      <c r="J256" t="str">
        <f t="shared" si="321"/>
        <v/>
      </c>
      <c r="P256">
        <v>132</v>
      </c>
      <c r="AA256" t="str">
        <f t="shared" si="322"/>
        <v/>
      </c>
      <c r="AC256" t="str">
        <f t="shared" si="323"/>
        <v/>
      </c>
      <c r="AJ256" t="str">
        <f t="shared" si="331"/>
        <v/>
      </c>
      <c r="AK256">
        <f t="shared" si="332"/>
        <v>0</v>
      </c>
      <c r="AM256" t="str">
        <f t="shared" si="324"/>
        <v/>
      </c>
      <c r="AQ256" t="str">
        <f t="shared" si="290"/>
        <v/>
      </c>
      <c r="BM256" s="5">
        <v>132</v>
      </c>
      <c r="BN256" s="93" t="str">
        <f t="shared" si="325"/>
        <v/>
      </c>
      <c r="BO256" s="89"/>
      <c r="BP256" s="90"/>
      <c r="BQ256" s="5" t="str">
        <f t="shared" si="326"/>
        <v/>
      </c>
      <c r="BR256" s="76" t="str">
        <f>IF(BS256&lt;&gt;"",MAX($BR$125:BR255)+1,"" )</f>
        <v/>
      </c>
      <c r="BS256" t="str">
        <f t="shared" si="327"/>
        <v/>
      </c>
      <c r="BT256" t="str">
        <f t="shared" si="291"/>
        <v/>
      </c>
      <c r="BU256" t="str">
        <f t="shared" si="328"/>
        <v/>
      </c>
      <c r="BV256" t="str">
        <f t="shared" si="329"/>
        <v/>
      </c>
      <c r="BW256" s="1" t="str">
        <f t="shared" si="333"/>
        <v/>
      </c>
      <c r="BX256" s="93" t="str">
        <f t="shared" si="334"/>
        <v/>
      </c>
      <c r="CA256" t="str">
        <f t="shared" si="330"/>
        <v/>
      </c>
      <c r="CH256" t="str">
        <f t="shared" si="336"/>
        <v/>
      </c>
      <c r="CK256" s="110"/>
      <c r="CL256" s="110"/>
      <c r="CM256" s="110"/>
      <c r="CN256" s="110"/>
      <c r="CO256" s="110"/>
      <c r="CP256" s="110"/>
      <c r="CQ256" s="110"/>
      <c r="CR256" s="110"/>
      <c r="CS256" s="110"/>
      <c r="CT256" s="110"/>
      <c r="CU256" s="110"/>
      <c r="CV256" s="110"/>
      <c r="CW256" s="110"/>
      <c r="CX256" s="110"/>
      <c r="CY256" s="110"/>
      <c r="CZ256" s="110"/>
      <c r="DA256" s="110"/>
      <c r="DB256" s="110"/>
      <c r="DC256" s="110"/>
      <c r="DD256" s="110"/>
      <c r="DE256" s="110"/>
      <c r="DF256" s="110"/>
      <c r="DG256" s="110"/>
      <c r="DH256" s="110"/>
      <c r="DI256" s="110"/>
      <c r="DJ256" s="110"/>
      <c r="DK256" s="110"/>
      <c r="DL256" s="110"/>
      <c r="DM256" s="110"/>
      <c r="DN256" s="110"/>
      <c r="DO256" s="110"/>
      <c r="DP256" s="110" t="str">
        <f t="shared" si="335"/>
        <v/>
      </c>
      <c r="DQ256" s="110" t="str">
        <f t="shared" si="317"/>
        <v/>
      </c>
      <c r="DR256" s="110" t="str">
        <f t="shared" si="317"/>
        <v/>
      </c>
      <c r="DS256" s="110" t="str">
        <f t="shared" si="317"/>
        <v/>
      </c>
      <c r="DT256" s="110" t="str">
        <f t="shared" si="317"/>
        <v/>
      </c>
      <c r="DU256" s="110" t="str">
        <f t="shared" si="317"/>
        <v/>
      </c>
      <c r="DV256" s="110" t="str">
        <f t="shared" si="317"/>
        <v/>
      </c>
      <c r="DW256" s="110" t="str">
        <f t="shared" si="337"/>
        <v/>
      </c>
      <c r="DX256" s="110" t="str">
        <f t="shared" si="337"/>
        <v/>
      </c>
      <c r="DY256" s="110" t="str">
        <f t="shared" si="337"/>
        <v/>
      </c>
      <c r="DZ256" s="110" t="str">
        <f t="shared" si="337"/>
        <v/>
      </c>
      <c r="EA256" s="110" t="str">
        <f t="shared" si="337"/>
        <v/>
      </c>
      <c r="EB256" s="110" t="str">
        <f t="shared" si="337"/>
        <v/>
      </c>
      <c r="EC256" s="110" t="str">
        <f t="shared" si="337"/>
        <v/>
      </c>
      <c r="ED256" s="110"/>
      <c r="EE256" s="110" t="str">
        <f t="shared" si="337"/>
        <v/>
      </c>
      <c r="EF256" s="110" t="str">
        <f t="shared" si="337"/>
        <v/>
      </c>
      <c r="EG256" s="110" t="str">
        <f t="shared" si="337"/>
        <v/>
      </c>
      <c r="EH256" s="110" t="str">
        <f t="shared" si="338"/>
        <v/>
      </c>
      <c r="EI256" s="110" t="str">
        <f t="shared" si="338"/>
        <v/>
      </c>
      <c r="EJ256" s="110" t="str">
        <f t="shared" si="338"/>
        <v/>
      </c>
      <c r="EK256" s="110" t="str">
        <f t="shared" si="338"/>
        <v/>
      </c>
      <c r="EL256" s="110" t="str">
        <f t="shared" si="338"/>
        <v/>
      </c>
      <c r="EM256" s="110" t="str">
        <f t="shared" si="338"/>
        <v/>
      </c>
      <c r="EN256" s="110" t="str">
        <f t="shared" si="338"/>
        <v/>
      </c>
      <c r="EO256" s="110" t="str">
        <f t="shared" si="338"/>
        <v/>
      </c>
      <c r="EP256" s="110" t="str">
        <f t="shared" si="338"/>
        <v/>
      </c>
    </row>
    <row r="257" spans="2:146" x14ac:dyDescent="0.2">
      <c r="B257" s="26">
        <v>133</v>
      </c>
      <c r="C257" s="27"/>
      <c r="D257">
        <f t="shared" si="318"/>
        <v>0</v>
      </c>
      <c r="H257" t="str">
        <f t="shared" si="319"/>
        <v/>
      </c>
      <c r="I257" t="str">
        <f t="shared" si="320"/>
        <v/>
      </c>
      <c r="J257" t="str">
        <f t="shared" si="321"/>
        <v/>
      </c>
      <c r="P257">
        <v>133</v>
      </c>
      <c r="AA257" t="str">
        <f t="shared" si="322"/>
        <v/>
      </c>
      <c r="AC257" t="str">
        <f t="shared" si="323"/>
        <v/>
      </c>
      <c r="AJ257" t="str">
        <f t="shared" si="331"/>
        <v/>
      </c>
      <c r="AK257">
        <f t="shared" si="332"/>
        <v>0</v>
      </c>
      <c r="AM257" t="str">
        <f t="shared" si="324"/>
        <v/>
      </c>
      <c r="AQ257" t="str">
        <f t="shared" si="290"/>
        <v/>
      </c>
      <c r="BM257" s="5">
        <v>133</v>
      </c>
      <c r="BN257" s="93" t="str">
        <f t="shared" si="325"/>
        <v/>
      </c>
      <c r="BO257" s="89"/>
      <c r="BP257" s="90"/>
      <c r="BQ257" s="5" t="str">
        <f t="shared" si="326"/>
        <v/>
      </c>
      <c r="BR257" s="76" t="str">
        <f>IF(BS257&lt;&gt;"",MAX($BR$125:BR256)+1,"" )</f>
        <v/>
      </c>
      <c r="BS257" t="str">
        <f t="shared" si="327"/>
        <v/>
      </c>
      <c r="BT257" t="str">
        <f t="shared" si="291"/>
        <v/>
      </c>
      <c r="BU257" t="str">
        <f t="shared" si="328"/>
        <v/>
      </c>
      <c r="BV257" t="str">
        <f t="shared" si="329"/>
        <v/>
      </c>
      <c r="BW257" s="1" t="str">
        <f t="shared" si="333"/>
        <v/>
      </c>
      <c r="BX257" s="93" t="str">
        <f t="shared" si="334"/>
        <v/>
      </c>
      <c r="CA257" t="str">
        <f t="shared" si="330"/>
        <v/>
      </c>
      <c r="CH257" t="str">
        <f t="shared" si="336"/>
        <v/>
      </c>
      <c r="CK257" s="110"/>
      <c r="CL257" s="110"/>
      <c r="CM257" s="110"/>
      <c r="CN257" s="110"/>
      <c r="CO257" s="110"/>
      <c r="CP257" s="110"/>
      <c r="CQ257" s="110"/>
      <c r="CR257" s="110"/>
      <c r="CS257" s="110"/>
      <c r="CT257" s="110"/>
      <c r="CU257" s="110"/>
      <c r="CV257" s="110"/>
      <c r="CW257" s="110"/>
      <c r="CX257" s="110"/>
      <c r="CY257" s="110"/>
      <c r="CZ257" s="110"/>
      <c r="DA257" s="110"/>
      <c r="DB257" s="110"/>
      <c r="DC257" s="110"/>
      <c r="DD257" s="110"/>
      <c r="DE257" s="110"/>
      <c r="DF257" s="110"/>
      <c r="DG257" s="110"/>
      <c r="DH257" s="110"/>
      <c r="DI257" s="110"/>
      <c r="DJ257" s="110"/>
      <c r="DK257" s="110"/>
      <c r="DL257" s="110"/>
      <c r="DM257" s="110"/>
      <c r="DN257" s="110"/>
      <c r="DO257" s="110"/>
      <c r="DP257" s="110" t="str">
        <f t="shared" si="335"/>
        <v/>
      </c>
      <c r="DQ257" s="110" t="str">
        <f t="shared" si="317"/>
        <v/>
      </c>
      <c r="DR257" s="110" t="str">
        <f t="shared" si="317"/>
        <v/>
      </c>
      <c r="DS257" s="110" t="str">
        <f t="shared" si="317"/>
        <v/>
      </c>
      <c r="DT257" s="110" t="str">
        <f t="shared" si="317"/>
        <v/>
      </c>
      <c r="DU257" s="110" t="str">
        <f t="shared" si="317"/>
        <v/>
      </c>
      <c r="DV257" s="110" t="str">
        <f t="shared" si="317"/>
        <v/>
      </c>
      <c r="DW257" s="110" t="str">
        <f t="shared" si="337"/>
        <v/>
      </c>
      <c r="DX257" s="110" t="str">
        <f t="shared" si="337"/>
        <v/>
      </c>
      <c r="DY257" s="110" t="str">
        <f t="shared" si="337"/>
        <v/>
      </c>
      <c r="DZ257" s="110" t="str">
        <f t="shared" si="337"/>
        <v/>
      </c>
      <c r="EA257" s="110" t="str">
        <f t="shared" si="337"/>
        <v/>
      </c>
      <c r="EB257" s="110" t="str">
        <f t="shared" si="337"/>
        <v/>
      </c>
      <c r="EC257" s="110" t="str">
        <f t="shared" si="337"/>
        <v/>
      </c>
      <c r="ED257" s="110"/>
      <c r="EE257" s="110" t="str">
        <f t="shared" si="337"/>
        <v/>
      </c>
      <c r="EF257" s="110" t="str">
        <f t="shared" si="337"/>
        <v/>
      </c>
      <c r="EG257" s="110" t="str">
        <f t="shared" si="337"/>
        <v/>
      </c>
      <c r="EH257" s="110" t="str">
        <f t="shared" si="338"/>
        <v/>
      </c>
      <c r="EI257" s="110" t="str">
        <f t="shared" si="338"/>
        <v/>
      </c>
      <c r="EJ257" s="110" t="str">
        <f t="shared" si="338"/>
        <v/>
      </c>
      <c r="EK257" s="110" t="str">
        <f t="shared" si="338"/>
        <v/>
      </c>
      <c r="EL257" s="110" t="str">
        <f t="shared" si="338"/>
        <v/>
      </c>
      <c r="EM257" s="110" t="str">
        <f t="shared" si="338"/>
        <v/>
      </c>
      <c r="EN257" s="110" t="str">
        <f t="shared" si="338"/>
        <v/>
      </c>
      <c r="EO257" s="110" t="str">
        <f t="shared" si="338"/>
        <v/>
      </c>
      <c r="EP257" s="110" t="str">
        <f t="shared" si="338"/>
        <v/>
      </c>
    </row>
    <row r="258" spans="2:146" x14ac:dyDescent="0.2">
      <c r="B258" s="26">
        <v>134</v>
      </c>
      <c r="C258" s="27"/>
      <c r="D258">
        <f t="shared" si="318"/>
        <v>0</v>
      </c>
      <c r="H258" t="str">
        <f t="shared" si="319"/>
        <v/>
      </c>
      <c r="I258" t="str">
        <f t="shared" si="320"/>
        <v/>
      </c>
      <c r="J258" t="str">
        <f t="shared" si="321"/>
        <v/>
      </c>
      <c r="P258">
        <v>134</v>
      </c>
      <c r="AA258" t="str">
        <f t="shared" si="322"/>
        <v/>
      </c>
      <c r="AC258" t="str">
        <f t="shared" si="323"/>
        <v/>
      </c>
      <c r="AJ258" t="str">
        <f t="shared" si="331"/>
        <v/>
      </c>
      <c r="AK258">
        <f t="shared" si="332"/>
        <v>0</v>
      </c>
      <c r="AM258" t="str">
        <f t="shared" si="324"/>
        <v/>
      </c>
      <c r="AQ258" t="str">
        <f t="shared" si="290"/>
        <v/>
      </c>
      <c r="BM258" s="5">
        <v>134</v>
      </c>
      <c r="BN258" s="93" t="str">
        <f t="shared" si="325"/>
        <v/>
      </c>
      <c r="BO258" s="89"/>
      <c r="BP258" s="90"/>
      <c r="BQ258" s="5" t="str">
        <f t="shared" si="326"/>
        <v/>
      </c>
      <c r="BR258" s="76" t="str">
        <f>IF(BS258&lt;&gt;"",MAX($BR$125:BR257)+1,"" )</f>
        <v/>
      </c>
      <c r="BS258" t="str">
        <f t="shared" si="327"/>
        <v/>
      </c>
      <c r="BT258" t="str">
        <f t="shared" si="291"/>
        <v/>
      </c>
      <c r="BU258" t="str">
        <f t="shared" si="328"/>
        <v/>
      </c>
      <c r="BV258" t="str">
        <f t="shared" si="329"/>
        <v/>
      </c>
      <c r="BW258" s="1" t="str">
        <f t="shared" si="333"/>
        <v/>
      </c>
      <c r="BX258" s="93" t="str">
        <f t="shared" si="334"/>
        <v/>
      </c>
      <c r="CA258" t="str">
        <f t="shared" si="330"/>
        <v/>
      </c>
      <c r="CH258" t="str">
        <f t="shared" si="336"/>
        <v/>
      </c>
      <c r="CK258" s="110"/>
      <c r="CL258" s="110"/>
      <c r="CM258" s="110"/>
      <c r="CN258" s="110"/>
      <c r="CO258" s="110"/>
      <c r="CP258" s="110"/>
      <c r="CQ258" s="110"/>
      <c r="CR258" s="110"/>
      <c r="CS258" s="110"/>
      <c r="CT258" s="110"/>
      <c r="CU258" s="110"/>
      <c r="CV258" s="110"/>
      <c r="CW258" s="110"/>
      <c r="CX258" s="110"/>
      <c r="CY258" s="110"/>
      <c r="CZ258" s="110"/>
      <c r="DA258" s="110"/>
      <c r="DB258" s="110"/>
      <c r="DC258" s="110"/>
      <c r="DD258" s="110"/>
      <c r="DE258" s="110"/>
      <c r="DF258" s="110"/>
      <c r="DG258" s="110"/>
      <c r="DH258" s="110"/>
      <c r="DI258" s="110"/>
      <c r="DJ258" s="110"/>
      <c r="DK258" s="110"/>
      <c r="DL258" s="110"/>
      <c r="DM258" s="110"/>
      <c r="DN258" s="110"/>
      <c r="DO258" s="110"/>
      <c r="DP258" s="110" t="str">
        <f t="shared" si="335"/>
        <v/>
      </c>
      <c r="DQ258" s="110" t="str">
        <f t="shared" si="317"/>
        <v/>
      </c>
      <c r="DR258" s="110" t="str">
        <f t="shared" si="317"/>
        <v/>
      </c>
      <c r="DS258" s="110" t="str">
        <f t="shared" si="317"/>
        <v/>
      </c>
      <c r="DT258" s="110" t="str">
        <f t="shared" si="317"/>
        <v/>
      </c>
      <c r="DU258" s="110" t="str">
        <f t="shared" si="317"/>
        <v/>
      </c>
      <c r="DV258" s="110" t="str">
        <f t="shared" si="317"/>
        <v/>
      </c>
      <c r="DW258" s="110" t="str">
        <f t="shared" si="337"/>
        <v/>
      </c>
      <c r="DX258" s="110" t="str">
        <f t="shared" si="337"/>
        <v/>
      </c>
      <c r="DY258" s="110" t="str">
        <f t="shared" si="337"/>
        <v/>
      </c>
      <c r="DZ258" s="110" t="str">
        <f t="shared" si="337"/>
        <v/>
      </c>
      <c r="EA258" s="110" t="str">
        <f t="shared" si="337"/>
        <v/>
      </c>
      <c r="EB258" s="110" t="str">
        <f t="shared" si="337"/>
        <v/>
      </c>
      <c r="EC258" s="110" t="str">
        <f t="shared" si="337"/>
        <v/>
      </c>
      <c r="ED258" s="110"/>
      <c r="EE258" s="110" t="str">
        <f t="shared" si="337"/>
        <v/>
      </c>
      <c r="EF258" s="110" t="str">
        <f t="shared" si="337"/>
        <v/>
      </c>
      <c r="EG258" s="110" t="str">
        <f t="shared" si="337"/>
        <v/>
      </c>
      <c r="EH258" s="110" t="str">
        <f t="shared" si="338"/>
        <v/>
      </c>
      <c r="EI258" s="110" t="str">
        <f t="shared" si="338"/>
        <v/>
      </c>
      <c r="EJ258" s="110" t="str">
        <f t="shared" si="338"/>
        <v/>
      </c>
      <c r="EK258" s="110" t="str">
        <f t="shared" si="338"/>
        <v/>
      </c>
      <c r="EL258" s="110" t="str">
        <f t="shared" si="338"/>
        <v/>
      </c>
      <c r="EM258" s="110" t="str">
        <f t="shared" si="338"/>
        <v/>
      </c>
      <c r="EN258" s="110" t="str">
        <f t="shared" si="338"/>
        <v/>
      </c>
      <c r="EO258" s="110" t="str">
        <f t="shared" si="338"/>
        <v/>
      </c>
      <c r="EP258" s="110" t="str">
        <f t="shared" si="338"/>
        <v/>
      </c>
    </row>
    <row r="259" spans="2:146" x14ac:dyDescent="0.2">
      <c r="B259" s="26">
        <v>135</v>
      </c>
      <c r="C259" s="27"/>
      <c r="D259">
        <f t="shared" si="318"/>
        <v>0</v>
      </c>
      <c r="H259" t="str">
        <f t="shared" si="319"/>
        <v/>
      </c>
      <c r="I259" t="str">
        <f t="shared" si="320"/>
        <v/>
      </c>
      <c r="J259" t="str">
        <f t="shared" si="321"/>
        <v/>
      </c>
      <c r="P259">
        <v>135</v>
      </c>
      <c r="AA259" t="str">
        <f t="shared" si="322"/>
        <v/>
      </c>
      <c r="AC259" t="str">
        <f t="shared" si="323"/>
        <v/>
      </c>
      <c r="AJ259" t="str">
        <f t="shared" si="331"/>
        <v/>
      </c>
      <c r="AK259">
        <f t="shared" si="332"/>
        <v>0</v>
      </c>
      <c r="AM259" t="str">
        <f t="shared" si="324"/>
        <v/>
      </c>
      <c r="AQ259" t="str">
        <f t="shared" si="290"/>
        <v/>
      </c>
      <c r="BM259" s="5">
        <v>135</v>
      </c>
      <c r="BN259" s="93" t="str">
        <f t="shared" si="325"/>
        <v/>
      </c>
      <c r="BO259" s="89"/>
      <c r="BP259" s="90"/>
      <c r="BQ259" s="5" t="str">
        <f t="shared" si="326"/>
        <v/>
      </c>
      <c r="BR259" s="76" t="str">
        <f>IF(BS259&lt;&gt;"",MAX($BR$125:BR258)+1,"" )</f>
        <v/>
      </c>
      <c r="BS259" t="str">
        <f t="shared" si="327"/>
        <v/>
      </c>
      <c r="BT259" t="str">
        <f t="shared" si="291"/>
        <v/>
      </c>
      <c r="BU259" t="str">
        <f t="shared" si="328"/>
        <v/>
      </c>
      <c r="BV259" t="str">
        <f t="shared" si="329"/>
        <v/>
      </c>
      <c r="BW259" s="1" t="str">
        <f t="shared" si="333"/>
        <v/>
      </c>
      <c r="BX259" s="93" t="str">
        <f t="shared" si="334"/>
        <v/>
      </c>
      <c r="CA259" t="str">
        <f t="shared" si="330"/>
        <v/>
      </c>
      <c r="CH259" t="str">
        <f t="shared" si="336"/>
        <v/>
      </c>
      <c r="CK259" s="110"/>
      <c r="CL259" s="110"/>
      <c r="CM259" s="110"/>
      <c r="CN259" s="110"/>
      <c r="CO259" s="110"/>
      <c r="CP259" s="110"/>
      <c r="CQ259" s="110"/>
      <c r="CR259" s="110"/>
      <c r="CS259" s="110"/>
      <c r="CT259" s="110"/>
      <c r="CU259" s="110"/>
      <c r="CV259" s="110"/>
      <c r="CW259" s="110"/>
      <c r="CX259" s="110"/>
      <c r="CY259" s="110"/>
      <c r="CZ259" s="110"/>
      <c r="DA259" s="110"/>
      <c r="DB259" s="110"/>
      <c r="DC259" s="110"/>
      <c r="DD259" s="110"/>
      <c r="DE259" s="110"/>
      <c r="DF259" s="110"/>
      <c r="DG259" s="110"/>
      <c r="DH259" s="110"/>
      <c r="DI259" s="110"/>
      <c r="DJ259" s="110"/>
      <c r="DK259" s="110"/>
      <c r="DL259" s="110"/>
      <c r="DM259" s="110"/>
      <c r="DN259" s="110"/>
      <c r="DO259" s="110"/>
      <c r="DP259" s="110" t="str">
        <f t="shared" si="335"/>
        <v/>
      </c>
      <c r="DQ259" s="110" t="str">
        <f t="shared" si="317"/>
        <v/>
      </c>
      <c r="DR259" s="110" t="str">
        <f t="shared" si="317"/>
        <v/>
      </c>
      <c r="DS259" s="110" t="str">
        <f t="shared" si="317"/>
        <v/>
      </c>
      <c r="DT259" s="110" t="str">
        <f t="shared" si="317"/>
        <v/>
      </c>
      <c r="DU259" s="110" t="str">
        <f t="shared" si="317"/>
        <v/>
      </c>
      <c r="DV259" s="110" t="str">
        <f t="shared" si="317"/>
        <v/>
      </c>
      <c r="DW259" s="110" t="str">
        <f t="shared" si="337"/>
        <v/>
      </c>
      <c r="DX259" s="110" t="str">
        <f t="shared" si="337"/>
        <v/>
      </c>
      <c r="DY259" s="110" t="str">
        <f t="shared" si="337"/>
        <v/>
      </c>
      <c r="DZ259" s="110" t="str">
        <f t="shared" si="337"/>
        <v/>
      </c>
      <c r="EA259" s="110" t="str">
        <f t="shared" si="337"/>
        <v/>
      </c>
      <c r="EB259" s="110" t="str">
        <f t="shared" si="337"/>
        <v/>
      </c>
      <c r="EC259" s="110" t="str">
        <f t="shared" si="337"/>
        <v/>
      </c>
      <c r="ED259" s="110"/>
      <c r="EE259" s="110" t="str">
        <f t="shared" si="337"/>
        <v/>
      </c>
      <c r="EF259" s="110" t="str">
        <f t="shared" si="337"/>
        <v/>
      </c>
      <c r="EG259" s="110" t="str">
        <f t="shared" si="337"/>
        <v/>
      </c>
      <c r="EH259" s="110" t="str">
        <f t="shared" si="338"/>
        <v/>
      </c>
      <c r="EI259" s="110" t="str">
        <f t="shared" si="338"/>
        <v/>
      </c>
      <c r="EJ259" s="110" t="str">
        <f t="shared" si="338"/>
        <v/>
      </c>
      <c r="EK259" s="110" t="str">
        <f t="shared" si="338"/>
        <v/>
      </c>
      <c r="EL259" s="110" t="str">
        <f t="shared" si="338"/>
        <v/>
      </c>
      <c r="EM259" s="110" t="str">
        <f t="shared" si="338"/>
        <v/>
      </c>
      <c r="EN259" s="110" t="str">
        <f t="shared" si="338"/>
        <v/>
      </c>
      <c r="EO259" s="110" t="str">
        <f t="shared" si="338"/>
        <v/>
      </c>
      <c r="EP259" s="110" t="str">
        <f t="shared" si="338"/>
        <v/>
      </c>
    </row>
    <row r="260" spans="2:146" x14ac:dyDescent="0.2">
      <c r="B260" s="26">
        <v>136</v>
      </c>
      <c r="C260" s="27"/>
      <c r="D260">
        <f t="shared" si="318"/>
        <v>0</v>
      </c>
      <c r="H260" t="str">
        <f t="shared" si="319"/>
        <v/>
      </c>
      <c r="I260" t="str">
        <f t="shared" si="320"/>
        <v/>
      </c>
      <c r="J260" t="str">
        <f t="shared" si="321"/>
        <v/>
      </c>
      <c r="P260">
        <v>136</v>
      </c>
      <c r="AA260" t="str">
        <f t="shared" si="322"/>
        <v/>
      </c>
      <c r="AC260" t="str">
        <f t="shared" si="323"/>
        <v/>
      </c>
      <c r="AJ260" t="str">
        <f t="shared" si="331"/>
        <v/>
      </c>
      <c r="AK260">
        <f t="shared" si="332"/>
        <v>0</v>
      </c>
      <c r="AM260" t="str">
        <f t="shared" si="324"/>
        <v/>
      </c>
      <c r="AQ260" t="str">
        <f t="shared" si="290"/>
        <v/>
      </c>
      <c r="BM260" s="5">
        <v>136</v>
      </c>
      <c r="BN260" s="93" t="str">
        <f t="shared" si="325"/>
        <v/>
      </c>
      <c r="BO260" s="89"/>
      <c r="BP260" s="90"/>
      <c r="BQ260" s="5" t="str">
        <f t="shared" si="326"/>
        <v/>
      </c>
      <c r="BR260" s="76" t="str">
        <f>IF(BS260&lt;&gt;"",MAX($BR$125:BR259)+1,"" )</f>
        <v/>
      </c>
      <c r="BS260" t="str">
        <f t="shared" si="327"/>
        <v/>
      </c>
      <c r="BT260" t="str">
        <f t="shared" si="291"/>
        <v/>
      </c>
      <c r="BU260" t="str">
        <f t="shared" si="328"/>
        <v/>
      </c>
      <c r="BV260" t="str">
        <f t="shared" si="329"/>
        <v/>
      </c>
      <c r="BW260" s="1" t="str">
        <f t="shared" si="333"/>
        <v/>
      </c>
      <c r="BX260" s="93" t="str">
        <f t="shared" si="334"/>
        <v/>
      </c>
      <c r="CA260" t="str">
        <f t="shared" si="330"/>
        <v/>
      </c>
      <c r="CH260" t="str">
        <f t="shared" si="336"/>
        <v/>
      </c>
      <c r="CK260" s="110"/>
      <c r="CL260" s="110"/>
      <c r="CM260" s="110"/>
      <c r="CN260" s="110"/>
      <c r="CO260" s="110"/>
      <c r="CP260" s="110"/>
      <c r="CQ260" s="110"/>
      <c r="CR260" s="110"/>
      <c r="CS260" s="110"/>
      <c r="CT260" s="110"/>
      <c r="CU260" s="110"/>
      <c r="CV260" s="110"/>
      <c r="CW260" s="110"/>
      <c r="CX260" s="110"/>
      <c r="CY260" s="110"/>
      <c r="CZ260" s="110"/>
      <c r="DA260" s="110"/>
      <c r="DB260" s="110"/>
      <c r="DC260" s="110"/>
      <c r="DD260" s="110"/>
      <c r="DE260" s="110"/>
      <c r="DF260" s="110"/>
      <c r="DG260" s="110"/>
      <c r="DH260" s="110"/>
      <c r="DI260" s="110"/>
      <c r="DJ260" s="110"/>
      <c r="DK260" s="110"/>
      <c r="DL260" s="110"/>
      <c r="DM260" s="110"/>
      <c r="DN260" s="110"/>
      <c r="DO260" s="110"/>
      <c r="DP260" s="110" t="str">
        <f t="shared" si="335"/>
        <v/>
      </c>
      <c r="DQ260" s="110" t="str">
        <f t="shared" si="317"/>
        <v/>
      </c>
      <c r="DR260" s="110" t="str">
        <f t="shared" si="317"/>
        <v/>
      </c>
      <c r="DS260" s="110" t="str">
        <f t="shared" si="317"/>
        <v/>
      </c>
      <c r="DT260" s="110" t="str">
        <f t="shared" si="317"/>
        <v/>
      </c>
      <c r="DU260" s="110" t="str">
        <f t="shared" si="317"/>
        <v/>
      </c>
      <c r="DV260" s="110" t="str">
        <f t="shared" si="317"/>
        <v/>
      </c>
      <c r="DW260" s="110" t="str">
        <f t="shared" si="337"/>
        <v/>
      </c>
      <c r="DX260" s="110" t="str">
        <f t="shared" si="337"/>
        <v/>
      </c>
      <c r="DY260" s="110" t="str">
        <f t="shared" si="337"/>
        <v/>
      </c>
      <c r="DZ260" s="110" t="str">
        <f t="shared" si="337"/>
        <v/>
      </c>
      <c r="EA260" s="110" t="str">
        <f t="shared" si="337"/>
        <v/>
      </c>
      <c r="EB260" s="110" t="str">
        <f t="shared" si="337"/>
        <v/>
      </c>
      <c r="EC260" s="110" t="str">
        <f t="shared" si="337"/>
        <v/>
      </c>
      <c r="ED260" s="110"/>
      <c r="EE260" s="110" t="str">
        <f t="shared" si="337"/>
        <v/>
      </c>
      <c r="EF260" s="110" t="str">
        <f t="shared" si="337"/>
        <v/>
      </c>
      <c r="EG260" s="110" t="str">
        <f t="shared" si="337"/>
        <v/>
      </c>
      <c r="EH260" s="110" t="str">
        <f t="shared" si="338"/>
        <v/>
      </c>
      <c r="EI260" s="110" t="str">
        <f t="shared" si="338"/>
        <v/>
      </c>
      <c r="EJ260" s="110" t="str">
        <f t="shared" si="338"/>
        <v/>
      </c>
      <c r="EK260" s="110" t="str">
        <f t="shared" si="338"/>
        <v/>
      </c>
      <c r="EL260" s="110" t="str">
        <f t="shared" si="338"/>
        <v/>
      </c>
      <c r="EM260" s="110" t="str">
        <f t="shared" si="338"/>
        <v/>
      </c>
      <c r="EN260" s="110" t="str">
        <f t="shared" si="338"/>
        <v/>
      </c>
      <c r="EO260" s="110" t="str">
        <f t="shared" si="338"/>
        <v/>
      </c>
      <c r="EP260" s="110" t="str">
        <f t="shared" si="338"/>
        <v/>
      </c>
    </row>
    <row r="261" spans="2:146" x14ac:dyDescent="0.2">
      <c r="B261" s="26">
        <v>137</v>
      </c>
      <c r="C261" s="27"/>
      <c r="D261">
        <f t="shared" si="318"/>
        <v>0</v>
      </c>
      <c r="H261" t="str">
        <f t="shared" si="319"/>
        <v/>
      </c>
      <c r="I261" t="str">
        <f t="shared" si="320"/>
        <v/>
      </c>
      <c r="J261" t="str">
        <f t="shared" si="321"/>
        <v/>
      </c>
      <c r="P261">
        <v>137</v>
      </c>
      <c r="AA261" t="str">
        <f t="shared" si="322"/>
        <v/>
      </c>
      <c r="AC261" t="str">
        <f t="shared" si="323"/>
        <v/>
      </c>
      <c r="AJ261" t="str">
        <f t="shared" si="331"/>
        <v/>
      </c>
      <c r="AK261">
        <f t="shared" si="332"/>
        <v>0</v>
      </c>
      <c r="AM261" t="str">
        <f t="shared" si="324"/>
        <v/>
      </c>
      <c r="AQ261" t="str">
        <f t="shared" si="290"/>
        <v/>
      </c>
      <c r="BM261" s="5">
        <v>137</v>
      </c>
      <c r="BN261" s="93" t="str">
        <f t="shared" si="325"/>
        <v/>
      </c>
      <c r="BO261" s="89"/>
      <c r="BP261" s="90"/>
      <c r="BQ261" s="5" t="str">
        <f t="shared" si="326"/>
        <v/>
      </c>
      <c r="BR261" s="76" t="str">
        <f>IF(BS261&lt;&gt;"",MAX($BR$125:BR260)+1,"" )</f>
        <v/>
      </c>
      <c r="BS261" t="str">
        <f t="shared" si="327"/>
        <v/>
      </c>
      <c r="BT261" t="str">
        <f t="shared" si="291"/>
        <v/>
      </c>
      <c r="BU261" t="str">
        <f t="shared" si="328"/>
        <v/>
      </c>
      <c r="BV261" t="str">
        <f t="shared" si="329"/>
        <v/>
      </c>
      <c r="BW261" s="1" t="str">
        <f t="shared" si="333"/>
        <v/>
      </c>
      <c r="BX261" s="93" t="str">
        <f t="shared" si="334"/>
        <v/>
      </c>
      <c r="CA261" t="str">
        <f t="shared" si="330"/>
        <v/>
      </c>
      <c r="CH261" t="str">
        <f t="shared" si="336"/>
        <v/>
      </c>
      <c r="CK261" s="110"/>
      <c r="CL261" s="110"/>
      <c r="CM261" s="110"/>
      <c r="CN261" s="110"/>
      <c r="CO261" s="110"/>
      <c r="CP261" s="110"/>
      <c r="CQ261" s="110"/>
      <c r="CR261" s="110"/>
      <c r="CS261" s="110"/>
      <c r="CT261" s="110"/>
      <c r="CU261" s="110"/>
      <c r="CV261" s="110"/>
      <c r="CW261" s="110"/>
      <c r="CX261" s="110"/>
      <c r="CY261" s="110"/>
      <c r="CZ261" s="110"/>
      <c r="DA261" s="110"/>
      <c r="DB261" s="110"/>
      <c r="DC261" s="110"/>
      <c r="DD261" s="110"/>
      <c r="DE261" s="110"/>
      <c r="DF261" s="110"/>
      <c r="DG261" s="110"/>
      <c r="DH261" s="110"/>
      <c r="DI261" s="110"/>
      <c r="DJ261" s="110"/>
      <c r="DK261" s="110"/>
      <c r="DL261" s="110"/>
      <c r="DM261" s="110"/>
      <c r="DN261" s="110"/>
      <c r="DO261" s="110"/>
      <c r="DP261" s="110" t="str">
        <f t="shared" si="335"/>
        <v/>
      </c>
      <c r="DQ261" s="110" t="str">
        <f t="shared" si="317"/>
        <v/>
      </c>
      <c r="DR261" s="110" t="str">
        <f t="shared" si="317"/>
        <v/>
      </c>
      <c r="DS261" s="110" t="str">
        <f t="shared" si="317"/>
        <v/>
      </c>
      <c r="DT261" s="110" t="str">
        <f t="shared" si="317"/>
        <v/>
      </c>
      <c r="DU261" s="110" t="str">
        <f t="shared" si="317"/>
        <v/>
      </c>
      <c r="DV261" s="110" t="str">
        <f t="shared" si="317"/>
        <v/>
      </c>
      <c r="DW261" s="110" t="str">
        <f t="shared" si="337"/>
        <v/>
      </c>
      <c r="DX261" s="110" t="str">
        <f t="shared" si="337"/>
        <v/>
      </c>
      <c r="DY261" s="110" t="str">
        <f t="shared" si="337"/>
        <v/>
      </c>
      <c r="DZ261" s="110" t="str">
        <f t="shared" si="337"/>
        <v/>
      </c>
      <c r="EA261" s="110" t="str">
        <f t="shared" si="337"/>
        <v/>
      </c>
      <c r="EB261" s="110" t="str">
        <f t="shared" si="337"/>
        <v/>
      </c>
      <c r="EC261" s="110" t="str">
        <f t="shared" si="337"/>
        <v/>
      </c>
      <c r="ED261" s="110"/>
      <c r="EE261" s="110" t="str">
        <f t="shared" si="337"/>
        <v/>
      </c>
      <c r="EF261" s="110" t="str">
        <f t="shared" si="337"/>
        <v/>
      </c>
      <c r="EG261" s="110" t="str">
        <f t="shared" si="337"/>
        <v/>
      </c>
      <c r="EH261" s="110" t="str">
        <f t="shared" si="338"/>
        <v/>
      </c>
      <c r="EI261" s="110" t="str">
        <f t="shared" si="338"/>
        <v/>
      </c>
      <c r="EJ261" s="110" t="str">
        <f t="shared" si="338"/>
        <v/>
      </c>
      <c r="EK261" s="110" t="str">
        <f t="shared" si="338"/>
        <v/>
      </c>
      <c r="EL261" s="110" t="str">
        <f t="shared" si="338"/>
        <v/>
      </c>
      <c r="EM261" s="110" t="str">
        <f t="shared" si="338"/>
        <v/>
      </c>
      <c r="EN261" s="110" t="str">
        <f t="shared" si="338"/>
        <v/>
      </c>
      <c r="EO261" s="110" t="str">
        <f t="shared" si="338"/>
        <v/>
      </c>
      <c r="EP261" s="110" t="str">
        <f t="shared" si="338"/>
        <v/>
      </c>
    </row>
    <row r="262" spans="2:146" x14ac:dyDescent="0.2">
      <c r="B262" s="26">
        <v>138</v>
      </c>
      <c r="C262" s="27"/>
      <c r="D262">
        <f t="shared" si="318"/>
        <v>0</v>
      </c>
      <c r="H262" t="str">
        <f t="shared" si="319"/>
        <v/>
      </c>
      <c r="I262" t="str">
        <f t="shared" si="320"/>
        <v/>
      </c>
      <c r="J262" t="str">
        <f t="shared" si="321"/>
        <v/>
      </c>
      <c r="P262">
        <v>138</v>
      </c>
      <c r="AA262" t="str">
        <f t="shared" si="322"/>
        <v/>
      </c>
      <c r="AC262" t="str">
        <f t="shared" si="323"/>
        <v/>
      </c>
      <c r="AJ262" t="str">
        <f t="shared" si="331"/>
        <v/>
      </c>
      <c r="AK262">
        <f t="shared" si="332"/>
        <v>0</v>
      </c>
      <c r="AM262" t="str">
        <f t="shared" si="324"/>
        <v/>
      </c>
      <c r="AQ262" t="str">
        <f t="shared" si="290"/>
        <v/>
      </c>
      <c r="BM262" s="5">
        <v>138</v>
      </c>
      <c r="BN262" s="93" t="str">
        <f t="shared" si="325"/>
        <v/>
      </c>
      <c r="BO262" s="89"/>
      <c r="BP262" s="90"/>
      <c r="BQ262" s="5" t="str">
        <f t="shared" si="326"/>
        <v/>
      </c>
      <c r="BR262" s="76" t="str">
        <f>IF(BS262&lt;&gt;"",MAX($BR$125:BR261)+1,"" )</f>
        <v/>
      </c>
      <c r="BS262" t="str">
        <f t="shared" si="327"/>
        <v/>
      </c>
      <c r="BT262" t="str">
        <f t="shared" si="291"/>
        <v/>
      </c>
      <c r="BU262" t="str">
        <f t="shared" si="328"/>
        <v/>
      </c>
      <c r="BV262" t="str">
        <f t="shared" si="329"/>
        <v/>
      </c>
      <c r="BW262" s="1" t="str">
        <f t="shared" si="333"/>
        <v/>
      </c>
      <c r="BX262" s="93" t="str">
        <f t="shared" si="334"/>
        <v/>
      </c>
      <c r="CA262" t="str">
        <f t="shared" si="330"/>
        <v/>
      </c>
      <c r="CH262" t="str">
        <f t="shared" si="336"/>
        <v/>
      </c>
      <c r="CK262" s="110"/>
      <c r="CL262" s="110"/>
      <c r="CM262" s="110"/>
      <c r="CN262" s="110"/>
      <c r="CO262" s="110"/>
      <c r="CP262" s="110"/>
      <c r="CQ262" s="110"/>
      <c r="CR262" s="110"/>
      <c r="CS262" s="110"/>
      <c r="CT262" s="110"/>
      <c r="CU262" s="110"/>
      <c r="CV262" s="110"/>
      <c r="CW262" s="110"/>
      <c r="CX262" s="110"/>
      <c r="CY262" s="110"/>
      <c r="CZ262" s="110"/>
      <c r="DA262" s="110"/>
      <c r="DB262" s="110"/>
      <c r="DC262" s="110"/>
      <c r="DD262" s="110"/>
      <c r="DE262" s="110"/>
      <c r="DF262" s="110"/>
      <c r="DG262" s="110"/>
      <c r="DH262" s="110"/>
      <c r="DI262" s="110"/>
      <c r="DJ262" s="110"/>
      <c r="DK262" s="110"/>
      <c r="DL262" s="110"/>
      <c r="DM262" s="110"/>
      <c r="DN262" s="110"/>
      <c r="DO262" s="110"/>
      <c r="DP262" s="110" t="str">
        <f t="shared" si="335"/>
        <v/>
      </c>
      <c r="DQ262" s="110" t="str">
        <f t="shared" si="317"/>
        <v/>
      </c>
      <c r="DR262" s="110" t="str">
        <f t="shared" si="317"/>
        <v/>
      </c>
      <c r="DS262" s="110" t="str">
        <f t="shared" si="317"/>
        <v/>
      </c>
      <c r="DT262" s="110" t="str">
        <f t="shared" si="317"/>
        <v/>
      </c>
      <c r="DU262" s="110" t="str">
        <f t="shared" si="317"/>
        <v/>
      </c>
      <c r="DV262" s="110" t="str">
        <f t="shared" si="317"/>
        <v/>
      </c>
      <c r="DW262" s="110" t="str">
        <f t="shared" si="337"/>
        <v/>
      </c>
      <c r="DX262" s="110" t="str">
        <f t="shared" si="337"/>
        <v/>
      </c>
      <c r="DY262" s="110" t="str">
        <f t="shared" si="337"/>
        <v/>
      </c>
      <c r="DZ262" s="110" t="str">
        <f t="shared" si="337"/>
        <v/>
      </c>
      <c r="EA262" s="110" t="str">
        <f t="shared" si="337"/>
        <v/>
      </c>
      <c r="EB262" s="110" t="str">
        <f t="shared" si="337"/>
        <v/>
      </c>
      <c r="EC262" s="110" t="str">
        <f t="shared" si="337"/>
        <v/>
      </c>
      <c r="ED262" s="110"/>
      <c r="EE262" s="110" t="str">
        <f t="shared" si="337"/>
        <v/>
      </c>
      <c r="EF262" s="110" t="str">
        <f t="shared" si="337"/>
        <v/>
      </c>
      <c r="EG262" s="110" t="str">
        <f t="shared" si="337"/>
        <v/>
      </c>
      <c r="EH262" s="110" t="str">
        <f t="shared" si="338"/>
        <v/>
      </c>
      <c r="EI262" s="110" t="str">
        <f t="shared" si="338"/>
        <v/>
      </c>
      <c r="EJ262" s="110" t="str">
        <f t="shared" si="338"/>
        <v/>
      </c>
      <c r="EK262" s="110" t="str">
        <f t="shared" si="338"/>
        <v/>
      </c>
      <c r="EL262" s="110" t="str">
        <f t="shared" si="338"/>
        <v/>
      </c>
      <c r="EM262" s="110" t="str">
        <f t="shared" si="338"/>
        <v/>
      </c>
      <c r="EN262" s="110" t="str">
        <f t="shared" si="338"/>
        <v/>
      </c>
      <c r="EO262" s="110" t="str">
        <f t="shared" si="338"/>
        <v/>
      </c>
      <c r="EP262" s="110" t="str">
        <f t="shared" si="338"/>
        <v/>
      </c>
    </row>
    <row r="263" spans="2:146" x14ac:dyDescent="0.2">
      <c r="B263" s="26">
        <v>139</v>
      </c>
      <c r="C263" s="27"/>
      <c r="D263">
        <f t="shared" si="318"/>
        <v>0</v>
      </c>
      <c r="H263" t="str">
        <f t="shared" si="319"/>
        <v/>
      </c>
      <c r="I263" t="str">
        <f t="shared" si="320"/>
        <v/>
      </c>
      <c r="J263" t="str">
        <f t="shared" si="321"/>
        <v/>
      </c>
      <c r="P263">
        <v>139</v>
      </c>
      <c r="AA263" t="str">
        <f t="shared" si="322"/>
        <v/>
      </c>
      <c r="AC263" t="str">
        <f t="shared" si="323"/>
        <v/>
      </c>
      <c r="AJ263" t="str">
        <f t="shared" si="331"/>
        <v/>
      </c>
      <c r="AK263">
        <f t="shared" si="332"/>
        <v>0</v>
      </c>
      <c r="AM263" t="str">
        <f t="shared" si="324"/>
        <v/>
      </c>
      <c r="AQ263" t="str">
        <f t="shared" si="290"/>
        <v/>
      </c>
      <c r="BM263" s="5">
        <v>139</v>
      </c>
      <c r="BN263" s="93" t="str">
        <f t="shared" si="325"/>
        <v/>
      </c>
      <c r="BO263" s="89"/>
      <c r="BP263" s="90"/>
      <c r="BQ263" s="5" t="str">
        <f t="shared" si="326"/>
        <v/>
      </c>
      <c r="BR263" s="76" t="str">
        <f>IF(BS263&lt;&gt;"",MAX($BR$125:BR262)+1,"" )</f>
        <v/>
      </c>
      <c r="BS263" t="str">
        <f t="shared" si="327"/>
        <v/>
      </c>
      <c r="BT263" t="str">
        <f t="shared" si="291"/>
        <v/>
      </c>
      <c r="BU263" t="str">
        <f t="shared" si="328"/>
        <v/>
      </c>
      <c r="BV263" t="str">
        <f t="shared" si="329"/>
        <v/>
      </c>
      <c r="BW263" s="1" t="str">
        <f t="shared" si="333"/>
        <v/>
      </c>
      <c r="BX263" s="93" t="str">
        <f t="shared" si="334"/>
        <v/>
      </c>
      <c r="CA263" t="str">
        <f t="shared" si="330"/>
        <v/>
      </c>
      <c r="CH263" t="str">
        <f t="shared" si="336"/>
        <v/>
      </c>
      <c r="CK263" s="110"/>
      <c r="CL263" s="110"/>
      <c r="CM263" s="110"/>
      <c r="CN263" s="110"/>
      <c r="CO263" s="110"/>
      <c r="CP263" s="110"/>
      <c r="CQ263" s="110"/>
      <c r="CR263" s="110"/>
      <c r="CS263" s="110"/>
      <c r="CT263" s="110"/>
      <c r="CU263" s="110"/>
      <c r="CV263" s="110"/>
      <c r="CW263" s="110"/>
      <c r="CX263" s="110"/>
      <c r="CY263" s="110"/>
      <c r="CZ263" s="110"/>
      <c r="DA263" s="110"/>
      <c r="DB263" s="110"/>
      <c r="DC263" s="110"/>
      <c r="DD263" s="110"/>
      <c r="DE263" s="110"/>
      <c r="DF263" s="110"/>
      <c r="DG263" s="110"/>
      <c r="DH263" s="110"/>
      <c r="DI263" s="110"/>
      <c r="DJ263" s="110"/>
      <c r="DK263" s="110"/>
      <c r="DL263" s="110"/>
      <c r="DM263" s="110"/>
      <c r="DN263" s="110"/>
      <c r="DO263" s="110"/>
      <c r="DP263" s="110" t="str">
        <f t="shared" si="335"/>
        <v/>
      </c>
      <c r="DQ263" s="110" t="str">
        <f t="shared" si="317"/>
        <v/>
      </c>
      <c r="DR263" s="110" t="str">
        <f t="shared" si="317"/>
        <v/>
      </c>
      <c r="DS263" s="110" t="str">
        <f t="shared" si="317"/>
        <v/>
      </c>
      <c r="DT263" s="110" t="str">
        <f t="shared" si="317"/>
        <v/>
      </c>
      <c r="DU263" s="110" t="str">
        <f t="shared" si="317"/>
        <v/>
      </c>
      <c r="DV263" s="110" t="str">
        <f t="shared" si="317"/>
        <v/>
      </c>
      <c r="DW263" s="110" t="str">
        <f t="shared" si="337"/>
        <v/>
      </c>
      <c r="DX263" s="110" t="str">
        <f t="shared" si="337"/>
        <v/>
      </c>
      <c r="DY263" s="110" t="str">
        <f t="shared" si="337"/>
        <v/>
      </c>
      <c r="DZ263" s="110" t="str">
        <f t="shared" si="337"/>
        <v/>
      </c>
      <c r="EA263" s="110" t="str">
        <f t="shared" si="337"/>
        <v/>
      </c>
      <c r="EB263" s="110" t="str">
        <f t="shared" si="337"/>
        <v/>
      </c>
      <c r="EC263" s="110" t="str">
        <f t="shared" si="337"/>
        <v/>
      </c>
      <c r="ED263" s="110"/>
      <c r="EE263" s="110" t="str">
        <f t="shared" si="337"/>
        <v/>
      </c>
      <c r="EF263" s="110" t="str">
        <f t="shared" si="337"/>
        <v/>
      </c>
      <c r="EG263" s="110" t="str">
        <f t="shared" si="337"/>
        <v/>
      </c>
      <c r="EH263" s="110" t="str">
        <f t="shared" si="338"/>
        <v/>
      </c>
      <c r="EI263" s="110" t="str">
        <f t="shared" si="338"/>
        <v/>
      </c>
      <c r="EJ263" s="110" t="str">
        <f t="shared" si="338"/>
        <v/>
      </c>
      <c r="EK263" s="110" t="str">
        <f t="shared" si="338"/>
        <v/>
      </c>
      <c r="EL263" s="110" t="str">
        <f t="shared" si="338"/>
        <v/>
      </c>
      <c r="EM263" s="110" t="str">
        <f t="shared" si="338"/>
        <v/>
      </c>
      <c r="EN263" s="110" t="str">
        <f t="shared" si="338"/>
        <v/>
      </c>
      <c r="EO263" s="110" t="str">
        <f t="shared" si="338"/>
        <v/>
      </c>
      <c r="EP263" s="110" t="str">
        <f t="shared" si="338"/>
        <v/>
      </c>
    </row>
    <row r="264" spans="2:146" x14ac:dyDescent="0.2">
      <c r="B264" s="26">
        <v>140</v>
      </c>
      <c r="C264" s="27"/>
      <c r="D264">
        <f t="shared" si="318"/>
        <v>0</v>
      </c>
      <c r="H264" t="str">
        <f t="shared" si="319"/>
        <v/>
      </c>
      <c r="I264" t="str">
        <f t="shared" si="320"/>
        <v/>
      </c>
      <c r="J264" t="str">
        <f t="shared" si="321"/>
        <v/>
      </c>
      <c r="P264">
        <v>140</v>
      </c>
      <c r="AA264" t="str">
        <f t="shared" si="322"/>
        <v/>
      </c>
      <c r="AC264" t="str">
        <f t="shared" si="323"/>
        <v/>
      </c>
      <c r="AJ264" t="str">
        <f t="shared" si="331"/>
        <v/>
      </c>
      <c r="AK264">
        <f t="shared" si="332"/>
        <v>0</v>
      </c>
      <c r="AM264" t="str">
        <f t="shared" si="324"/>
        <v/>
      </c>
      <c r="AQ264" t="str">
        <f t="shared" si="290"/>
        <v/>
      </c>
      <c r="BM264" s="5">
        <v>140</v>
      </c>
      <c r="BN264" s="93" t="str">
        <f t="shared" si="325"/>
        <v/>
      </c>
      <c r="BO264" s="89"/>
      <c r="BP264" s="90"/>
      <c r="BQ264" s="5" t="str">
        <f t="shared" si="326"/>
        <v/>
      </c>
      <c r="BR264" s="76" t="str">
        <f>IF(BS264&lt;&gt;"",MAX($BR$125:BR263)+1,"" )</f>
        <v/>
      </c>
      <c r="BS264" t="str">
        <f t="shared" si="327"/>
        <v/>
      </c>
      <c r="BT264" t="str">
        <f t="shared" si="291"/>
        <v/>
      </c>
      <c r="BU264" t="str">
        <f t="shared" si="328"/>
        <v/>
      </c>
      <c r="BV264" t="str">
        <f t="shared" si="329"/>
        <v/>
      </c>
      <c r="BW264" s="1" t="str">
        <f t="shared" si="333"/>
        <v/>
      </c>
      <c r="BX264" s="93" t="str">
        <f t="shared" si="334"/>
        <v/>
      </c>
      <c r="CA264" t="str">
        <f t="shared" si="330"/>
        <v/>
      </c>
      <c r="CH264" t="str">
        <f t="shared" si="336"/>
        <v/>
      </c>
      <c r="CK264" s="110"/>
      <c r="CL264" s="110"/>
      <c r="CM264" s="110"/>
      <c r="CN264" s="110"/>
      <c r="CO264" s="110"/>
      <c r="CP264" s="110"/>
      <c r="CQ264" s="110"/>
      <c r="CR264" s="110"/>
      <c r="CS264" s="110"/>
      <c r="CT264" s="110"/>
      <c r="CU264" s="110"/>
      <c r="CV264" s="110"/>
      <c r="CW264" s="110"/>
      <c r="CX264" s="110"/>
      <c r="CY264" s="110"/>
      <c r="CZ264" s="110"/>
      <c r="DA264" s="110"/>
      <c r="DB264" s="110"/>
      <c r="DC264" s="110"/>
      <c r="DD264" s="110"/>
      <c r="DE264" s="110"/>
      <c r="DF264" s="110"/>
      <c r="DG264" s="110"/>
      <c r="DH264" s="110"/>
      <c r="DI264" s="110"/>
      <c r="DJ264" s="110"/>
      <c r="DK264" s="110"/>
      <c r="DL264" s="110"/>
      <c r="DM264" s="110"/>
      <c r="DN264" s="110"/>
      <c r="DO264" s="110"/>
      <c r="DP264" s="110" t="str">
        <f t="shared" si="335"/>
        <v/>
      </c>
      <c r="DQ264" s="110" t="str">
        <f t="shared" si="317"/>
        <v/>
      </c>
      <c r="DR264" s="110" t="str">
        <f t="shared" si="317"/>
        <v/>
      </c>
      <c r="DS264" s="110" t="str">
        <f t="shared" si="317"/>
        <v/>
      </c>
      <c r="DT264" s="110" t="str">
        <f t="shared" si="317"/>
        <v/>
      </c>
      <c r="DU264" s="110" t="str">
        <f t="shared" si="317"/>
        <v/>
      </c>
      <c r="DV264" s="110" t="str">
        <f t="shared" si="317"/>
        <v/>
      </c>
      <c r="DW264" s="110" t="str">
        <f t="shared" si="337"/>
        <v/>
      </c>
      <c r="DX264" s="110" t="str">
        <f t="shared" si="337"/>
        <v/>
      </c>
      <c r="DY264" s="110" t="str">
        <f t="shared" si="337"/>
        <v/>
      </c>
      <c r="DZ264" s="110" t="str">
        <f t="shared" si="337"/>
        <v/>
      </c>
      <c r="EA264" s="110" t="str">
        <f t="shared" si="337"/>
        <v/>
      </c>
      <c r="EB264" s="110" t="str">
        <f t="shared" si="337"/>
        <v/>
      </c>
      <c r="EC264" s="110" t="str">
        <f t="shared" si="337"/>
        <v/>
      </c>
      <c r="ED264" s="110"/>
      <c r="EE264" s="110" t="str">
        <f t="shared" si="337"/>
        <v/>
      </c>
      <c r="EF264" s="110" t="str">
        <f t="shared" si="337"/>
        <v/>
      </c>
      <c r="EG264" s="110" t="str">
        <f t="shared" si="337"/>
        <v/>
      </c>
      <c r="EH264" s="110" t="str">
        <f t="shared" si="338"/>
        <v/>
      </c>
      <c r="EI264" s="110" t="str">
        <f t="shared" si="338"/>
        <v/>
      </c>
      <c r="EJ264" s="110" t="str">
        <f t="shared" si="338"/>
        <v/>
      </c>
      <c r="EK264" s="110" t="str">
        <f t="shared" si="338"/>
        <v/>
      </c>
      <c r="EL264" s="110" t="str">
        <f t="shared" si="338"/>
        <v/>
      </c>
      <c r="EM264" s="110" t="str">
        <f t="shared" si="338"/>
        <v/>
      </c>
      <c r="EN264" s="110" t="str">
        <f t="shared" si="338"/>
        <v/>
      </c>
      <c r="EO264" s="110" t="str">
        <f t="shared" si="338"/>
        <v/>
      </c>
      <c r="EP264" s="110" t="str">
        <f t="shared" si="338"/>
        <v/>
      </c>
    </row>
    <row r="265" spans="2:146" x14ac:dyDescent="0.2">
      <c r="B265" s="26">
        <v>141</v>
      </c>
      <c r="C265" s="27"/>
      <c r="D265">
        <f t="shared" si="318"/>
        <v>0</v>
      </c>
      <c r="H265" t="str">
        <f t="shared" si="319"/>
        <v/>
      </c>
      <c r="I265" t="str">
        <f t="shared" si="320"/>
        <v/>
      </c>
      <c r="J265" t="str">
        <f t="shared" si="321"/>
        <v/>
      </c>
      <c r="P265">
        <v>141</v>
      </c>
      <c r="AA265" t="str">
        <f t="shared" si="322"/>
        <v/>
      </c>
      <c r="AC265" t="str">
        <f t="shared" si="323"/>
        <v/>
      </c>
      <c r="AJ265" t="str">
        <f t="shared" si="331"/>
        <v/>
      </c>
      <c r="AK265">
        <f t="shared" si="332"/>
        <v>0</v>
      </c>
      <c r="AM265" t="str">
        <f t="shared" si="324"/>
        <v/>
      </c>
      <c r="AQ265" t="str">
        <f>IF(AF265="","",AF265)</f>
        <v/>
      </c>
      <c r="BM265" s="5">
        <v>141</v>
      </c>
      <c r="BN265" s="93" t="str">
        <f t="shared" si="325"/>
        <v/>
      </c>
      <c r="BO265" s="89"/>
      <c r="BP265" s="90"/>
      <c r="BQ265" s="5" t="str">
        <f t="shared" si="326"/>
        <v/>
      </c>
      <c r="BR265" s="76" t="str">
        <f>IF(BS265&lt;&gt;"",MAX($BR$125:BR264)+1,"" )</f>
        <v/>
      </c>
      <c r="BS265" t="str">
        <f t="shared" si="327"/>
        <v/>
      </c>
      <c r="BT265" t="str">
        <f>AM265</f>
        <v/>
      </c>
      <c r="BU265" t="str">
        <f t="shared" si="328"/>
        <v/>
      </c>
      <c r="BV265" t="str">
        <f t="shared" si="329"/>
        <v/>
      </c>
      <c r="BW265" s="1" t="str">
        <f t="shared" si="333"/>
        <v/>
      </c>
      <c r="BX265" s="93" t="str">
        <f t="shared" si="334"/>
        <v/>
      </c>
      <c r="CA265" t="str">
        <f t="shared" si="330"/>
        <v/>
      </c>
      <c r="CH265" t="str">
        <f t="shared" si="336"/>
        <v/>
      </c>
      <c r="CK265" s="110"/>
      <c r="CL265" s="110"/>
      <c r="CM265" s="110"/>
      <c r="CN265" s="110"/>
      <c r="CO265" s="110"/>
      <c r="CP265" s="110"/>
      <c r="CQ265" s="110"/>
      <c r="CR265" s="110"/>
      <c r="CS265" s="110"/>
      <c r="CT265" s="110"/>
      <c r="CU265" s="110"/>
      <c r="CV265" s="110"/>
      <c r="CW265" s="110"/>
      <c r="CX265" s="110"/>
      <c r="CY265" s="110"/>
      <c r="CZ265" s="110"/>
      <c r="DA265" s="110"/>
      <c r="DB265" s="110"/>
      <c r="DC265" s="110"/>
      <c r="DD265" s="110"/>
      <c r="DE265" s="110"/>
      <c r="DF265" s="110"/>
      <c r="DG265" s="110"/>
      <c r="DH265" s="110"/>
      <c r="DI265" s="110"/>
      <c r="DJ265" s="110"/>
      <c r="DK265" s="110"/>
      <c r="DL265" s="110"/>
      <c r="DM265" s="110"/>
      <c r="DN265" s="110"/>
      <c r="DO265" s="110"/>
      <c r="DP265" s="110" t="str">
        <f t="shared" si="335"/>
        <v/>
      </c>
      <c r="DQ265" s="110" t="str">
        <f t="shared" ref="DQ265:DV278" si="339">IF($CI265="","",IF(RIGHT($CI265,3)=DQ$124,1,0))</f>
        <v/>
      </c>
      <c r="DR265" s="110" t="str">
        <f t="shared" si="339"/>
        <v/>
      </c>
      <c r="DS265" s="110" t="str">
        <f t="shared" si="339"/>
        <v/>
      </c>
      <c r="DT265" s="110" t="str">
        <f t="shared" si="339"/>
        <v/>
      </c>
      <c r="DU265" s="110" t="str">
        <f t="shared" si="339"/>
        <v/>
      </c>
      <c r="DV265" s="110" t="str">
        <f t="shared" si="339"/>
        <v/>
      </c>
      <c r="DW265" s="110" t="str">
        <f t="shared" ref="DW265:EG278" si="340">IF($CI265="","",IF(RIGHT($CI265,3)=DW$124,1,0))</f>
        <v/>
      </c>
      <c r="DX265" s="110" t="str">
        <f t="shared" si="340"/>
        <v/>
      </c>
      <c r="DY265" s="110" t="str">
        <f t="shared" si="340"/>
        <v/>
      </c>
      <c r="DZ265" s="110" t="str">
        <f t="shared" si="340"/>
        <v/>
      </c>
      <c r="EA265" s="110" t="str">
        <f t="shared" si="340"/>
        <v/>
      </c>
      <c r="EB265" s="110" t="str">
        <f t="shared" si="340"/>
        <v/>
      </c>
      <c r="EC265" s="110" t="str">
        <f t="shared" si="340"/>
        <v/>
      </c>
      <c r="ED265" s="110"/>
      <c r="EE265" s="110" t="str">
        <f t="shared" si="340"/>
        <v/>
      </c>
      <c r="EF265" s="110" t="str">
        <f t="shared" si="340"/>
        <v/>
      </c>
      <c r="EG265" s="110" t="str">
        <f t="shared" si="340"/>
        <v/>
      </c>
      <c r="EH265" s="110" t="str">
        <f t="shared" ref="EH265:EP278" si="341">IF($CI265="","",IF(RIGHT($CI265,3)=EH$124,1,0))</f>
        <v/>
      </c>
      <c r="EI265" s="110" t="str">
        <f t="shared" si="341"/>
        <v/>
      </c>
      <c r="EJ265" s="110" t="str">
        <f t="shared" si="341"/>
        <v/>
      </c>
      <c r="EK265" s="110" t="str">
        <f t="shared" si="341"/>
        <v/>
      </c>
      <c r="EL265" s="110" t="str">
        <f t="shared" si="341"/>
        <v/>
      </c>
      <c r="EM265" s="110" t="str">
        <f t="shared" si="341"/>
        <v/>
      </c>
      <c r="EN265" s="110" t="str">
        <f t="shared" si="341"/>
        <v/>
      </c>
      <c r="EO265" s="110" t="str">
        <f t="shared" si="341"/>
        <v/>
      </c>
      <c r="EP265" s="110" t="str">
        <f t="shared" si="341"/>
        <v/>
      </c>
    </row>
    <row r="266" spans="2:146" x14ac:dyDescent="0.2">
      <c r="B266" s="26">
        <v>142</v>
      </c>
      <c r="C266" s="27"/>
      <c r="D266">
        <f t="shared" si="318"/>
        <v>0</v>
      </c>
      <c r="H266" t="str">
        <f t="shared" si="319"/>
        <v/>
      </c>
      <c r="I266" t="str">
        <f t="shared" si="320"/>
        <v/>
      </c>
      <c r="J266" t="str">
        <f t="shared" si="321"/>
        <v/>
      </c>
      <c r="P266">
        <v>142</v>
      </c>
      <c r="AA266" t="str">
        <f t="shared" si="322"/>
        <v/>
      </c>
      <c r="AC266" t="str">
        <f t="shared" si="323"/>
        <v/>
      </c>
      <c r="AJ266" t="str">
        <f t="shared" si="331"/>
        <v/>
      </c>
      <c r="CH266" t="str">
        <f t="shared" si="336"/>
        <v/>
      </c>
      <c r="CK266" s="110"/>
      <c r="CL266" s="110"/>
      <c r="CM266" s="110"/>
      <c r="CN266" s="110"/>
      <c r="CO266" s="110"/>
      <c r="CP266" s="110"/>
      <c r="CQ266" s="110"/>
      <c r="CR266" s="110"/>
      <c r="CS266" s="110"/>
      <c r="CT266" s="110"/>
      <c r="CU266" s="110"/>
      <c r="CV266" s="110"/>
      <c r="CW266" s="110"/>
      <c r="CX266" s="110"/>
      <c r="CY266" s="110"/>
      <c r="CZ266" s="110"/>
      <c r="DA266" s="110"/>
      <c r="DB266" s="110"/>
      <c r="DC266" s="110"/>
      <c r="DD266" s="110"/>
      <c r="DE266" s="110"/>
      <c r="DF266" s="110"/>
      <c r="DG266" s="110"/>
      <c r="DH266" s="110"/>
      <c r="DI266" s="110"/>
      <c r="DJ266" s="110"/>
      <c r="DK266" s="110"/>
      <c r="DL266" s="110"/>
      <c r="DM266" s="110"/>
      <c r="DN266" s="110"/>
      <c r="DO266" s="110"/>
      <c r="DP266" s="110" t="str">
        <f t="shared" si="335"/>
        <v/>
      </c>
      <c r="DQ266" s="110" t="str">
        <f t="shared" si="339"/>
        <v/>
      </c>
      <c r="DR266" s="110" t="str">
        <f t="shared" si="339"/>
        <v/>
      </c>
      <c r="DS266" s="110" t="str">
        <f t="shared" si="339"/>
        <v/>
      </c>
      <c r="DT266" s="110" t="str">
        <f t="shared" si="339"/>
        <v/>
      </c>
      <c r="DU266" s="110" t="str">
        <f t="shared" si="339"/>
        <v/>
      </c>
      <c r="DV266" s="110" t="str">
        <f t="shared" si="339"/>
        <v/>
      </c>
      <c r="DW266" s="110" t="str">
        <f t="shared" si="340"/>
        <v/>
      </c>
      <c r="DX266" s="110" t="str">
        <f t="shared" si="340"/>
        <v/>
      </c>
      <c r="DY266" s="110" t="str">
        <f t="shared" si="340"/>
        <v/>
      </c>
      <c r="DZ266" s="110" t="str">
        <f t="shared" si="340"/>
        <v/>
      </c>
      <c r="EA266" s="110" t="str">
        <f t="shared" si="340"/>
        <v/>
      </c>
      <c r="EB266" s="110" t="str">
        <f t="shared" si="340"/>
        <v/>
      </c>
      <c r="EC266" s="110" t="str">
        <f t="shared" si="340"/>
        <v/>
      </c>
      <c r="ED266" s="110"/>
      <c r="EE266" s="110" t="str">
        <f t="shared" si="340"/>
        <v/>
      </c>
      <c r="EF266" s="110" t="str">
        <f t="shared" si="340"/>
        <v/>
      </c>
      <c r="EG266" s="110" t="str">
        <f t="shared" si="340"/>
        <v/>
      </c>
      <c r="EH266" s="110" t="str">
        <f t="shared" si="341"/>
        <v/>
      </c>
      <c r="EI266" s="110" t="str">
        <f t="shared" si="341"/>
        <v/>
      </c>
      <c r="EJ266" s="110" t="str">
        <f t="shared" si="341"/>
        <v/>
      </c>
      <c r="EK266" s="110" t="str">
        <f t="shared" si="341"/>
        <v/>
      </c>
      <c r="EL266" s="110" t="str">
        <f t="shared" si="341"/>
        <v/>
      </c>
      <c r="EM266" s="110" t="str">
        <f t="shared" si="341"/>
        <v/>
      </c>
      <c r="EN266" s="110" t="str">
        <f t="shared" si="341"/>
        <v/>
      </c>
      <c r="EO266" s="110" t="str">
        <f t="shared" si="341"/>
        <v/>
      </c>
      <c r="EP266" s="110" t="str">
        <f t="shared" si="341"/>
        <v/>
      </c>
    </row>
    <row r="267" spans="2:146" x14ac:dyDescent="0.2">
      <c r="B267" s="26">
        <v>143</v>
      </c>
      <c r="C267" s="27"/>
      <c r="D267">
        <f t="shared" si="318"/>
        <v>0</v>
      </c>
      <c r="H267" t="str">
        <f t="shared" si="319"/>
        <v/>
      </c>
      <c r="I267" t="str">
        <f t="shared" si="320"/>
        <v/>
      </c>
      <c r="J267" t="str">
        <f t="shared" si="321"/>
        <v/>
      </c>
      <c r="P267">
        <v>143</v>
      </c>
      <c r="AA267" t="str">
        <f t="shared" si="322"/>
        <v/>
      </c>
      <c r="AC267" t="str">
        <f t="shared" si="323"/>
        <v/>
      </c>
      <c r="AJ267" t="str">
        <f t="shared" si="331"/>
        <v/>
      </c>
      <c r="CH267" t="str">
        <f t="shared" si="336"/>
        <v/>
      </c>
      <c r="CK267" s="110"/>
      <c r="CL267" s="110"/>
      <c r="CM267" s="110"/>
      <c r="CN267" s="110"/>
      <c r="CO267" s="110"/>
      <c r="CP267" s="110"/>
      <c r="CQ267" s="110"/>
      <c r="CR267" s="110"/>
      <c r="CS267" s="110"/>
      <c r="CT267" s="110"/>
      <c r="CU267" s="110"/>
      <c r="CV267" s="110"/>
      <c r="CW267" s="110"/>
      <c r="CX267" s="110"/>
      <c r="CY267" s="110"/>
      <c r="CZ267" s="110"/>
      <c r="DA267" s="110"/>
      <c r="DB267" s="110"/>
      <c r="DC267" s="110"/>
      <c r="DD267" s="110"/>
      <c r="DE267" s="110"/>
      <c r="DF267" s="110"/>
      <c r="DG267" s="110"/>
      <c r="DH267" s="110"/>
      <c r="DI267" s="110"/>
      <c r="DJ267" s="110"/>
      <c r="DK267" s="110"/>
      <c r="DL267" s="110"/>
      <c r="DM267" s="110"/>
      <c r="DN267" s="110"/>
      <c r="DO267" s="110"/>
      <c r="DP267" s="110" t="str">
        <f t="shared" si="335"/>
        <v/>
      </c>
      <c r="DQ267" s="110" t="str">
        <f t="shared" si="339"/>
        <v/>
      </c>
      <c r="DR267" s="110" t="str">
        <f t="shared" si="339"/>
        <v/>
      </c>
      <c r="DS267" s="110" t="str">
        <f t="shared" si="339"/>
        <v/>
      </c>
      <c r="DT267" s="110" t="str">
        <f t="shared" si="339"/>
        <v/>
      </c>
      <c r="DU267" s="110" t="str">
        <f t="shared" si="339"/>
        <v/>
      </c>
      <c r="DV267" s="110" t="str">
        <f t="shared" si="339"/>
        <v/>
      </c>
      <c r="DW267" s="110" t="str">
        <f t="shared" si="340"/>
        <v/>
      </c>
      <c r="DX267" s="110" t="str">
        <f t="shared" si="340"/>
        <v/>
      </c>
      <c r="DY267" s="110" t="str">
        <f t="shared" si="340"/>
        <v/>
      </c>
      <c r="DZ267" s="110" t="str">
        <f t="shared" si="340"/>
        <v/>
      </c>
      <c r="EA267" s="110" t="str">
        <f t="shared" si="340"/>
        <v/>
      </c>
      <c r="EB267" s="110" t="str">
        <f t="shared" si="340"/>
        <v/>
      </c>
      <c r="EC267" s="110" t="str">
        <f t="shared" si="340"/>
        <v/>
      </c>
      <c r="ED267" s="110"/>
      <c r="EE267" s="110" t="str">
        <f t="shared" si="340"/>
        <v/>
      </c>
      <c r="EF267" s="110" t="str">
        <f t="shared" si="340"/>
        <v/>
      </c>
      <c r="EG267" s="110" t="str">
        <f t="shared" si="340"/>
        <v/>
      </c>
      <c r="EH267" s="110" t="str">
        <f t="shared" si="341"/>
        <v/>
      </c>
      <c r="EI267" s="110" t="str">
        <f t="shared" si="341"/>
        <v/>
      </c>
      <c r="EJ267" s="110" t="str">
        <f t="shared" si="341"/>
        <v/>
      </c>
      <c r="EK267" s="110" t="str">
        <f t="shared" si="341"/>
        <v/>
      </c>
      <c r="EL267" s="110" t="str">
        <f t="shared" si="341"/>
        <v/>
      </c>
      <c r="EM267" s="110" t="str">
        <f t="shared" si="341"/>
        <v/>
      </c>
      <c r="EN267" s="110" t="str">
        <f t="shared" si="341"/>
        <v/>
      </c>
      <c r="EO267" s="110" t="str">
        <f t="shared" si="341"/>
        <v/>
      </c>
      <c r="EP267" s="110" t="str">
        <f t="shared" si="341"/>
        <v/>
      </c>
    </row>
    <row r="268" spans="2:146" x14ac:dyDescent="0.2">
      <c r="B268" s="26">
        <v>144</v>
      </c>
      <c r="C268" s="27"/>
      <c r="D268">
        <f t="shared" si="318"/>
        <v>0</v>
      </c>
      <c r="H268" t="str">
        <f t="shared" si="319"/>
        <v/>
      </c>
      <c r="I268" t="str">
        <f t="shared" si="320"/>
        <v/>
      </c>
      <c r="J268" t="str">
        <f t="shared" si="321"/>
        <v/>
      </c>
      <c r="P268">
        <v>144</v>
      </c>
      <c r="AA268" t="str">
        <f t="shared" si="322"/>
        <v/>
      </c>
      <c r="AC268" t="str">
        <f t="shared" si="323"/>
        <v/>
      </c>
      <c r="AJ268" t="str">
        <f t="shared" si="331"/>
        <v/>
      </c>
      <c r="CH268" t="str">
        <f t="shared" si="336"/>
        <v/>
      </c>
      <c r="CK268" s="110"/>
      <c r="CL268" s="110"/>
      <c r="CM268" s="110"/>
      <c r="CN268" s="110"/>
      <c r="CO268" s="110"/>
      <c r="CP268" s="110"/>
      <c r="CQ268" s="110"/>
      <c r="CR268" s="110"/>
      <c r="CS268" s="110"/>
      <c r="CT268" s="110"/>
      <c r="CU268" s="110"/>
      <c r="CV268" s="110"/>
      <c r="CW268" s="110"/>
      <c r="CX268" s="110"/>
      <c r="CY268" s="110"/>
      <c r="CZ268" s="110"/>
      <c r="DA268" s="110"/>
      <c r="DB268" s="110"/>
      <c r="DC268" s="110"/>
      <c r="DD268" s="110"/>
      <c r="DE268" s="110"/>
      <c r="DF268" s="110"/>
      <c r="DG268" s="110"/>
      <c r="DH268" s="110"/>
      <c r="DI268" s="110"/>
      <c r="DJ268" s="110"/>
      <c r="DK268" s="110"/>
      <c r="DL268" s="110"/>
      <c r="DM268" s="110"/>
      <c r="DN268" s="110"/>
      <c r="DO268" s="110"/>
      <c r="DP268" s="110" t="str">
        <f t="shared" si="335"/>
        <v/>
      </c>
      <c r="DQ268" s="110" t="str">
        <f t="shared" si="339"/>
        <v/>
      </c>
      <c r="DR268" s="110" t="str">
        <f t="shared" si="339"/>
        <v/>
      </c>
      <c r="DS268" s="110" t="str">
        <f t="shared" si="339"/>
        <v/>
      </c>
      <c r="DT268" s="110" t="str">
        <f t="shared" si="339"/>
        <v/>
      </c>
      <c r="DU268" s="110" t="str">
        <f t="shared" si="339"/>
        <v/>
      </c>
      <c r="DV268" s="110" t="str">
        <f t="shared" si="339"/>
        <v/>
      </c>
      <c r="DW268" s="110" t="str">
        <f t="shared" si="340"/>
        <v/>
      </c>
      <c r="DX268" s="110" t="str">
        <f t="shared" si="340"/>
        <v/>
      </c>
      <c r="DY268" s="110" t="str">
        <f t="shared" si="340"/>
        <v/>
      </c>
      <c r="DZ268" s="110" t="str">
        <f t="shared" si="340"/>
        <v/>
      </c>
      <c r="EA268" s="110" t="str">
        <f t="shared" si="340"/>
        <v/>
      </c>
      <c r="EB268" s="110" t="str">
        <f t="shared" si="340"/>
        <v/>
      </c>
      <c r="EC268" s="110" t="str">
        <f t="shared" si="340"/>
        <v/>
      </c>
      <c r="ED268" s="110"/>
      <c r="EE268" s="110" t="str">
        <f t="shared" si="340"/>
        <v/>
      </c>
      <c r="EF268" s="110" t="str">
        <f t="shared" si="340"/>
        <v/>
      </c>
      <c r="EG268" s="110" t="str">
        <f t="shared" si="340"/>
        <v/>
      </c>
      <c r="EH268" s="110" t="str">
        <f t="shared" si="341"/>
        <v/>
      </c>
      <c r="EI268" s="110" t="str">
        <f t="shared" si="341"/>
        <v/>
      </c>
      <c r="EJ268" s="110" t="str">
        <f t="shared" si="341"/>
        <v/>
      </c>
      <c r="EK268" s="110" t="str">
        <f t="shared" si="341"/>
        <v/>
      </c>
      <c r="EL268" s="110" t="str">
        <f t="shared" si="341"/>
        <v/>
      </c>
      <c r="EM268" s="110" t="str">
        <f t="shared" si="341"/>
        <v/>
      </c>
      <c r="EN268" s="110" t="str">
        <f t="shared" si="341"/>
        <v/>
      </c>
      <c r="EO268" s="110" t="str">
        <f t="shared" si="341"/>
        <v/>
      </c>
      <c r="EP268" s="110" t="str">
        <f t="shared" si="341"/>
        <v/>
      </c>
    </row>
    <row r="269" spans="2:146" x14ac:dyDescent="0.2">
      <c r="B269" s="26">
        <v>145</v>
      </c>
      <c r="C269" s="27"/>
      <c r="D269">
        <f t="shared" si="318"/>
        <v>0</v>
      </c>
      <c r="H269" t="str">
        <f t="shared" si="319"/>
        <v/>
      </c>
      <c r="I269" t="str">
        <f t="shared" si="320"/>
        <v/>
      </c>
      <c r="J269" t="str">
        <f t="shared" si="321"/>
        <v/>
      </c>
      <c r="P269">
        <v>145</v>
      </c>
      <c r="AA269" t="str">
        <f t="shared" si="322"/>
        <v/>
      </c>
      <c r="AC269" t="str">
        <f t="shared" si="323"/>
        <v/>
      </c>
      <c r="AJ269" t="str">
        <f t="shared" si="331"/>
        <v/>
      </c>
      <c r="CH269" t="str">
        <f t="shared" si="336"/>
        <v/>
      </c>
      <c r="CK269" s="110"/>
      <c r="CL269" s="110"/>
      <c r="CM269" s="110"/>
      <c r="CN269" s="110"/>
      <c r="CO269" s="110"/>
      <c r="CP269" s="110"/>
      <c r="CQ269" s="110"/>
      <c r="CR269" s="110"/>
      <c r="CS269" s="110"/>
      <c r="CT269" s="110"/>
      <c r="CU269" s="110"/>
      <c r="CV269" s="110"/>
      <c r="CW269" s="110"/>
      <c r="CX269" s="110"/>
      <c r="CY269" s="110"/>
      <c r="CZ269" s="110"/>
      <c r="DA269" s="110"/>
      <c r="DB269" s="110"/>
      <c r="DC269" s="110"/>
      <c r="DD269" s="110"/>
      <c r="DE269" s="110"/>
      <c r="DF269" s="110"/>
      <c r="DG269" s="110"/>
      <c r="DH269" s="110"/>
      <c r="DI269" s="110"/>
      <c r="DJ269" s="110"/>
      <c r="DK269" s="110"/>
      <c r="DL269" s="110"/>
      <c r="DM269" s="110"/>
      <c r="DN269" s="110"/>
      <c r="DO269" s="110"/>
      <c r="DP269" s="110" t="str">
        <f t="shared" si="335"/>
        <v/>
      </c>
      <c r="DQ269" s="110" t="str">
        <f t="shared" si="339"/>
        <v/>
      </c>
      <c r="DR269" s="110" t="str">
        <f t="shared" si="339"/>
        <v/>
      </c>
      <c r="DS269" s="110" t="str">
        <f t="shared" si="339"/>
        <v/>
      </c>
      <c r="DT269" s="110" t="str">
        <f t="shared" si="339"/>
        <v/>
      </c>
      <c r="DU269" s="110" t="str">
        <f t="shared" si="339"/>
        <v/>
      </c>
      <c r="DV269" s="110" t="str">
        <f t="shared" si="339"/>
        <v/>
      </c>
      <c r="DW269" s="110" t="str">
        <f t="shared" si="340"/>
        <v/>
      </c>
      <c r="DX269" s="110" t="str">
        <f t="shared" si="340"/>
        <v/>
      </c>
      <c r="DY269" s="110" t="str">
        <f t="shared" si="340"/>
        <v/>
      </c>
      <c r="DZ269" s="110" t="str">
        <f t="shared" si="340"/>
        <v/>
      </c>
      <c r="EA269" s="110" t="str">
        <f t="shared" si="340"/>
        <v/>
      </c>
      <c r="EB269" s="110" t="str">
        <f t="shared" si="340"/>
        <v/>
      </c>
      <c r="EC269" s="110" t="str">
        <f t="shared" si="340"/>
        <v/>
      </c>
      <c r="ED269" s="110"/>
      <c r="EE269" s="110" t="str">
        <f t="shared" si="340"/>
        <v/>
      </c>
      <c r="EF269" s="110" t="str">
        <f t="shared" si="340"/>
        <v/>
      </c>
      <c r="EG269" s="110" t="str">
        <f t="shared" si="340"/>
        <v/>
      </c>
      <c r="EH269" s="110" t="str">
        <f t="shared" si="341"/>
        <v/>
      </c>
      <c r="EI269" s="110" t="str">
        <f t="shared" si="341"/>
        <v/>
      </c>
      <c r="EJ269" s="110" t="str">
        <f t="shared" si="341"/>
        <v/>
      </c>
      <c r="EK269" s="110" t="str">
        <f t="shared" si="341"/>
        <v/>
      </c>
      <c r="EL269" s="110" t="str">
        <f t="shared" si="341"/>
        <v/>
      </c>
      <c r="EM269" s="110" t="str">
        <f t="shared" si="341"/>
        <v/>
      </c>
      <c r="EN269" s="110" t="str">
        <f t="shared" si="341"/>
        <v/>
      </c>
      <c r="EO269" s="110" t="str">
        <f t="shared" si="341"/>
        <v/>
      </c>
      <c r="EP269" s="110" t="str">
        <f t="shared" si="341"/>
        <v/>
      </c>
    </row>
    <row r="270" spans="2:146" x14ac:dyDescent="0.2">
      <c r="B270" s="26">
        <v>146</v>
      </c>
      <c r="C270" s="27"/>
      <c r="D270">
        <f t="shared" si="318"/>
        <v>0</v>
      </c>
      <c r="H270" t="str">
        <f t="shared" si="319"/>
        <v/>
      </c>
      <c r="I270" t="str">
        <f t="shared" si="320"/>
        <v/>
      </c>
      <c r="J270" t="str">
        <f t="shared" si="321"/>
        <v/>
      </c>
      <c r="P270">
        <v>146</v>
      </c>
      <c r="AA270" t="str">
        <f t="shared" si="322"/>
        <v/>
      </c>
      <c r="AC270" t="str">
        <f t="shared" si="323"/>
        <v/>
      </c>
      <c r="AJ270" t="str">
        <f t="shared" si="331"/>
        <v/>
      </c>
      <c r="CH270" t="str">
        <f t="shared" si="336"/>
        <v/>
      </c>
      <c r="CK270" s="110"/>
      <c r="CL270" s="110"/>
      <c r="CM270" s="110"/>
      <c r="CN270" s="110"/>
      <c r="CO270" s="110"/>
      <c r="CP270" s="110"/>
      <c r="CQ270" s="110"/>
      <c r="CR270" s="110"/>
      <c r="CS270" s="110"/>
      <c r="CT270" s="110"/>
      <c r="CU270" s="110"/>
      <c r="CV270" s="110"/>
      <c r="CW270" s="110"/>
      <c r="CX270" s="110"/>
      <c r="CY270" s="110"/>
      <c r="CZ270" s="110"/>
      <c r="DA270" s="110"/>
      <c r="DB270" s="110"/>
      <c r="DC270" s="110"/>
      <c r="DD270" s="110"/>
      <c r="DE270" s="110"/>
      <c r="DF270" s="110"/>
      <c r="DG270" s="110"/>
      <c r="DH270" s="110"/>
      <c r="DI270" s="110"/>
      <c r="DJ270" s="110"/>
      <c r="DK270" s="110"/>
      <c r="DL270" s="110"/>
      <c r="DM270" s="110"/>
      <c r="DN270" s="110"/>
      <c r="DO270" s="110"/>
      <c r="DP270" s="110" t="str">
        <f t="shared" si="335"/>
        <v/>
      </c>
      <c r="DQ270" s="110" t="str">
        <f t="shared" si="339"/>
        <v/>
      </c>
      <c r="DR270" s="110" t="str">
        <f t="shared" si="339"/>
        <v/>
      </c>
      <c r="DS270" s="110" t="str">
        <f t="shared" si="339"/>
        <v/>
      </c>
      <c r="DT270" s="110" t="str">
        <f t="shared" si="339"/>
        <v/>
      </c>
      <c r="DU270" s="110" t="str">
        <f t="shared" si="339"/>
        <v/>
      </c>
      <c r="DV270" s="110" t="str">
        <f t="shared" si="339"/>
        <v/>
      </c>
      <c r="DW270" s="110" t="str">
        <f t="shared" si="340"/>
        <v/>
      </c>
      <c r="DX270" s="110" t="str">
        <f t="shared" si="340"/>
        <v/>
      </c>
      <c r="DY270" s="110" t="str">
        <f t="shared" si="340"/>
        <v/>
      </c>
      <c r="DZ270" s="110" t="str">
        <f t="shared" si="340"/>
        <v/>
      </c>
      <c r="EA270" s="110" t="str">
        <f t="shared" si="340"/>
        <v/>
      </c>
      <c r="EB270" s="110" t="str">
        <f t="shared" si="340"/>
        <v/>
      </c>
      <c r="EC270" s="110" t="str">
        <f t="shared" si="340"/>
        <v/>
      </c>
      <c r="ED270" s="110"/>
      <c r="EE270" s="110" t="str">
        <f t="shared" si="340"/>
        <v/>
      </c>
      <c r="EF270" s="110" t="str">
        <f t="shared" si="340"/>
        <v/>
      </c>
      <c r="EG270" s="110" t="str">
        <f t="shared" si="340"/>
        <v/>
      </c>
      <c r="EH270" s="110" t="str">
        <f t="shared" si="341"/>
        <v/>
      </c>
      <c r="EI270" s="110" t="str">
        <f t="shared" si="341"/>
        <v/>
      </c>
      <c r="EJ270" s="110" t="str">
        <f t="shared" si="341"/>
        <v/>
      </c>
      <c r="EK270" s="110" t="str">
        <f t="shared" si="341"/>
        <v/>
      </c>
      <c r="EL270" s="110" t="str">
        <f t="shared" si="341"/>
        <v/>
      </c>
      <c r="EM270" s="110" t="str">
        <f t="shared" si="341"/>
        <v/>
      </c>
      <c r="EN270" s="110" t="str">
        <f t="shared" si="341"/>
        <v/>
      </c>
      <c r="EO270" s="110" t="str">
        <f t="shared" si="341"/>
        <v/>
      </c>
      <c r="EP270" s="110" t="str">
        <f t="shared" si="341"/>
        <v/>
      </c>
    </row>
    <row r="271" spans="2:146" x14ac:dyDescent="0.2">
      <c r="B271" s="26">
        <v>147</v>
      </c>
      <c r="C271" s="27"/>
      <c r="D271">
        <f t="shared" si="318"/>
        <v>0</v>
      </c>
      <c r="H271" t="str">
        <f t="shared" si="319"/>
        <v/>
      </c>
      <c r="I271" t="str">
        <f t="shared" si="320"/>
        <v/>
      </c>
      <c r="J271" t="str">
        <f t="shared" si="321"/>
        <v/>
      </c>
      <c r="P271">
        <v>147</v>
      </c>
      <c r="AA271" t="str">
        <f t="shared" si="322"/>
        <v/>
      </c>
      <c r="AC271" t="str">
        <f t="shared" si="323"/>
        <v/>
      </c>
      <c r="AJ271" t="str">
        <f t="shared" si="331"/>
        <v/>
      </c>
      <c r="CH271" t="str">
        <f t="shared" si="336"/>
        <v/>
      </c>
      <c r="CK271" s="110"/>
      <c r="CL271" s="110"/>
      <c r="CM271" s="110"/>
      <c r="CN271" s="110"/>
      <c r="CO271" s="110"/>
      <c r="CP271" s="110"/>
      <c r="CQ271" s="110"/>
      <c r="CR271" s="110"/>
      <c r="CS271" s="110"/>
      <c r="CT271" s="110"/>
      <c r="CU271" s="110"/>
      <c r="CV271" s="110"/>
      <c r="CW271" s="110"/>
      <c r="CX271" s="110"/>
      <c r="CY271" s="110"/>
      <c r="CZ271" s="110"/>
      <c r="DA271" s="110"/>
      <c r="DB271" s="110"/>
      <c r="DC271" s="110"/>
      <c r="DD271" s="110"/>
      <c r="DE271" s="110"/>
      <c r="DF271" s="110"/>
      <c r="DG271" s="110"/>
      <c r="DH271" s="110"/>
      <c r="DI271" s="110"/>
      <c r="DJ271" s="110"/>
      <c r="DK271" s="110"/>
      <c r="DL271" s="110"/>
      <c r="DM271" s="110"/>
      <c r="DN271" s="110"/>
      <c r="DO271" s="110"/>
      <c r="DP271" s="110" t="str">
        <f t="shared" si="335"/>
        <v/>
      </c>
      <c r="DQ271" s="110" t="str">
        <f t="shared" si="339"/>
        <v/>
      </c>
      <c r="DR271" s="110" t="str">
        <f t="shared" si="339"/>
        <v/>
      </c>
      <c r="DS271" s="110" t="str">
        <f t="shared" si="339"/>
        <v/>
      </c>
      <c r="DT271" s="110" t="str">
        <f t="shared" si="339"/>
        <v/>
      </c>
      <c r="DU271" s="110" t="str">
        <f t="shared" si="339"/>
        <v/>
      </c>
      <c r="DV271" s="110" t="str">
        <f t="shared" si="339"/>
        <v/>
      </c>
      <c r="DW271" s="110" t="str">
        <f t="shared" si="340"/>
        <v/>
      </c>
      <c r="DX271" s="110" t="str">
        <f t="shared" si="340"/>
        <v/>
      </c>
      <c r="DY271" s="110" t="str">
        <f t="shared" si="340"/>
        <v/>
      </c>
      <c r="DZ271" s="110" t="str">
        <f t="shared" si="340"/>
        <v/>
      </c>
      <c r="EA271" s="110" t="str">
        <f t="shared" si="340"/>
        <v/>
      </c>
      <c r="EB271" s="110" t="str">
        <f t="shared" si="340"/>
        <v/>
      </c>
      <c r="EC271" s="110" t="str">
        <f t="shared" si="340"/>
        <v/>
      </c>
      <c r="ED271" s="110"/>
      <c r="EE271" s="110" t="str">
        <f t="shared" si="340"/>
        <v/>
      </c>
      <c r="EF271" s="110" t="str">
        <f t="shared" si="340"/>
        <v/>
      </c>
      <c r="EG271" s="110" t="str">
        <f t="shared" si="340"/>
        <v/>
      </c>
      <c r="EH271" s="110" t="str">
        <f t="shared" si="341"/>
        <v/>
      </c>
      <c r="EI271" s="110" t="str">
        <f t="shared" si="341"/>
        <v/>
      </c>
      <c r="EJ271" s="110" t="str">
        <f t="shared" si="341"/>
        <v/>
      </c>
      <c r="EK271" s="110" t="str">
        <f t="shared" si="341"/>
        <v/>
      </c>
      <c r="EL271" s="110" t="str">
        <f t="shared" si="341"/>
        <v/>
      </c>
      <c r="EM271" s="110" t="str">
        <f t="shared" si="341"/>
        <v/>
      </c>
      <c r="EN271" s="110" t="str">
        <f t="shared" si="341"/>
        <v/>
      </c>
      <c r="EO271" s="110" t="str">
        <f t="shared" si="341"/>
        <v/>
      </c>
      <c r="EP271" s="110" t="str">
        <f t="shared" si="341"/>
        <v/>
      </c>
    </row>
    <row r="272" spans="2:146" x14ac:dyDescent="0.2">
      <c r="B272" s="26">
        <v>148</v>
      </c>
      <c r="C272" s="27"/>
      <c r="D272">
        <f t="shared" si="318"/>
        <v>0</v>
      </c>
      <c r="H272" t="str">
        <f t="shared" si="319"/>
        <v/>
      </c>
      <c r="I272" t="str">
        <f t="shared" si="320"/>
        <v/>
      </c>
      <c r="J272" t="str">
        <f t="shared" si="321"/>
        <v/>
      </c>
      <c r="P272">
        <v>148</v>
      </c>
      <c r="AA272" t="str">
        <f t="shared" si="322"/>
        <v/>
      </c>
      <c r="AC272" t="str">
        <f t="shared" si="323"/>
        <v/>
      </c>
      <c r="AJ272" t="str">
        <f t="shared" si="331"/>
        <v/>
      </c>
      <c r="CH272" t="str">
        <f t="shared" si="336"/>
        <v/>
      </c>
      <c r="CK272" s="110"/>
      <c r="CL272" s="110"/>
      <c r="CM272" s="110"/>
      <c r="CN272" s="110"/>
      <c r="CO272" s="110"/>
      <c r="CP272" s="110"/>
      <c r="CQ272" s="110"/>
      <c r="CR272" s="110"/>
      <c r="CS272" s="110"/>
      <c r="CT272" s="110"/>
      <c r="CU272" s="110"/>
      <c r="CV272" s="110"/>
      <c r="CW272" s="110"/>
      <c r="CX272" s="110"/>
      <c r="CY272" s="110"/>
      <c r="CZ272" s="110"/>
      <c r="DA272" s="110"/>
      <c r="DB272" s="110"/>
      <c r="DC272" s="110"/>
      <c r="DD272" s="110"/>
      <c r="DE272" s="110"/>
      <c r="DF272" s="110"/>
      <c r="DG272" s="110"/>
      <c r="DH272" s="110"/>
      <c r="DI272" s="110"/>
      <c r="DJ272" s="110"/>
      <c r="DK272" s="110"/>
      <c r="DL272" s="110"/>
      <c r="DM272" s="110"/>
      <c r="DN272" s="110"/>
      <c r="DO272" s="110"/>
      <c r="DP272" s="110" t="str">
        <f t="shared" si="335"/>
        <v/>
      </c>
      <c r="DQ272" s="110" t="str">
        <f t="shared" si="339"/>
        <v/>
      </c>
      <c r="DR272" s="110" t="str">
        <f t="shared" si="339"/>
        <v/>
      </c>
      <c r="DS272" s="110" t="str">
        <f t="shared" si="339"/>
        <v/>
      </c>
      <c r="DT272" s="110" t="str">
        <f t="shared" si="339"/>
        <v/>
      </c>
      <c r="DU272" s="110" t="str">
        <f t="shared" si="339"/>
        <v/>
      </c>
      <c r="DV272" s="110" t="str">
        <f t="shared" si="339"/>
        <v/>
      </c>
      <c r="DW272" s="110" t="str">
        <f t="shared" si="340"/>
        <v/>
      </c>
      <c r="DX272" s="110" t="str">
        <f t="shared" si="340"/>
        <v/>
      </c>
      <c r="DY272" s="110" t="str">
        <f t="shared" si="340"/>
        <v/>
      </c>
      <c r="DZ272" s="110" t="str">
        <f t="shared" si="340"/>
        <v/>
      </c>
      <c r="EA272" s="110" t="str">
        <f t="shared" si="340"/>
        <v/>
      </c>
      <c r="EB272" s="110" t="str">
        <f t="shared" si="340"/>
        <v/>
      </c>
      <c r="EC272" s="110" t="str">
        <f t="shared" si="340"/>
        <v/>
      </c>
      <c r="ED272" s="110"/>
      <c r="EE272" s="110" t="str">
        <f t="shared" si="340"/>
        <v/>
      </c>
      <c r="EF272" s="110" t="str">
        <f t="shared" si="340"/>
        <v/>
      </c>
      <c r="EG272" s="110" t="str">
        <f t="shared" si="340"/>
        <v/>
      </c>
      <c r="EH272" s="110" t="str">
        <f t="shared" si="341"/>
        <v/>
      </c>
      <c r="EI272" s="110" t="str">
        <f t="shared" si="341"/>
        <v/>
      </c>
      <c r="EJ272" s="110" t="str">
        <f t="shared" si="341"/>
        <v/>
      </c>
      <c r="EK272" s="110" t="str">
        <f t="shared" si="341"/>
        <v/>
      </c>
      <c r="EL272" s="110" t="str">
        <f t="shared" si="341"/>
        <v/>
      </c>
      <c r="EM272" s="110" t="str">
        <f t="shared" si="341"/>
        <v/>
      </c>
      <c r="EN272" s="110" t="str">
        <f t="shared" si="341"/>
        <v/>
      </c>
      <c r="EO272" s="110" t="str">
        <f t="shared" si="341"/>
        <v/>
      </c>
      <c r="EP272" s="110" t="str">
        <f t="shared" si="341"/>
        <v/>
      </c>
    </row>
    <row r="273" spans="2:146" x14ac:dyDescent="0.2">
      <c r="B273" s="26">
        <v>149</v>
      </c>
      <c r="C273" s="27"/>
      <c r="D273">
        <f t="shared" si="318"/>
        <v>0</v>
      </c>
      <c r="H273" t="str">
        <f t="shared" si="319"/>
        <v/>
      </c>
      <c r="I273" t="str">
        <f t="shared" si="320"/>
        <v/>
      </c>
      <c r="J273" t="str">
        <f t="shared" si="321"/>
        <v/>
      </c>
      <c r="P273">
        <v>149</v>
      </c>
      <c r="AA273" t="str">
        <f t="shared" si="322"/>
        <v/>
      </c>
      <c r="AC273" t="str">
        <f t="shared" si="323"/>
        <v/>
      </c>
      <c r="AJ273" t="str">
        <f t="shared" si="331"/>
        <v/>
      </c>
      <c r="CH273" t="str">
        <f t="shared" si="336"/>
        <v/>
      </c>
      <c r="CK273" s="110"/>
      <c r="CL273" s="110"/>
      <c r="CM273" s="110"/>
      <c r="CN273" s="110"/>
      <c r="CO273" s="110"/>
      <c r="CP273" s="110"/>
      <c r="CQ273" s="110"/>
      <c r="CR273" s="110"/>
      <c r="CS273" s="110"/>
      <c r="CT273" s="110"/>
      <c r="CU273" s="110"/>
      <c r="CV273" s="110"/>
      <c r="CW273" s="110"/>
      <c r="CX273" s="110"/>
      <c r="CY273" s="110"/>
      <c r="CZ273" s="110"/>
      <c r="DA273" s="110"/>
      <c r="DB273" s="110"/>
      <c r="DC273" s="110"/>
      <c r="DD273" s="110"/>
      <c r="DE273" s="110"/>
      <c r="DF273" s="110"/>
      <c r="DG273" s="110"/>
      <c r="DH273" s="110"/>
      <c r="DI273" s="110"/>
      <c r="DJ273" s="110"/>
      <c r="DK273" s="110"/>
      <c r="DL273" s="110"/>
      <c r="DM273" s="110"/>
      <c r="DN273" s="110"/>
      <c r="DO273" s="110"/>
      <c r="DP273" s="110" t="str">
        <f t="shared" si="335"/>
        <v/>
      </c>
      <c r="DQ273" s="110" t="str">
        <f t="shared" si="339"/>
        <v/>
      </c>
      <c r="DR273" s="110" t="str">
        <f t="shared" si="339"/>
        <v/>
      </c>
      <c r="DS273" s="110" t="str">
        <f t="shared" si="339"/>
        <v/>
      </c>
      <c r="DT273" s="110" t="str">
        <f t="shared" si="339"/>
        <v/>
      </c>
      <c r="DU273" s="110" t="str">
        <f t="shared" si="339"/>
        <v/>
      </c>
      <c r="DV273" s="110" t="str">
        <f t="shared" si="339"/>
        <v/>
      </c>
      <c r="DW273" s="110" t="str">
        <f t="shared" si="340"/>
        <v/>
      </c>
      <c r="DX273" s="110" t="str">
        <f t="shared" si="340"/>
        <v/>
      </c>
      <c r="DY273" s="110" t="str">
        <f t="shared" si="340"/>
        <v/>
      </c>
      <c r="DZ273" s="110" t="str">
        <f t="shared" si="340"/>
        <v/>
      </c>
      <c r="EA273" s="110" t="str">
        <f t="shared" si="340"/>
        <v/>
      </c>
      <c r="EB273" s="110" t="str">
        <f t="shared" si="340"/>
        <v/>
      </c>
      <c r="EC273" s="110" t="str">
        <f t="shared" si="340"/>
        <v/>
      </c>
      <c r="ED273" s="110"/>
      <c r="EE273" s="110" t="str">
        <f t="shared" si="340"/>
        <v/>
      </c>
      <c r="EF273" s="110" t="str">
        <f t="shared" si="340"/>
        <v/>
      </c>
      <c r="EG273" s="110" t="str">
        <f t="shared" si="340"/>
        <v/>
      </c>
      <c r="EH273" s="110" t="str">
        <f t="shared" si="341"/>
        <v/>
      </c>
      <c r="EI273" s="110" t="str">
        <f t="shared" si="341"/>
        <v/>
      </c>
      <c r="EJ273" s="110" t="str">
        <f t="shared" si="341"/>
        <v/>
      </c>
      <c r="EK273" s="110" t="str">
        <f t="shared" si="341"/>
        <v/>
      </c>
      <c r="EL273" s="110" t="str">
        <f t="shared" si="341"/>
        <v/>
      </c>
      <c r="EM273" s="110" t="str">
        <f t="shared" si="341"/>
        <v/>
      </c>
      <c r="EN273" s="110" t="str">
        <f t="shared" si="341"/>
        <v/>
      </c>
      <c r="EO273" s="110" t="str">
        <f t="shared" si="341"/>
        <v/>
      </c>
      <c r="EP273" s="110" t="str">
        <f t="shared" si="341"/>
        <v/>
      </c>
    </row>
    <row r="274" spans="2:146" x14ac:dyDescent="0.2">
      <c r="B274" s="26">
        <v>150</v>
      </c>
      <c r="C274" s="27"/>
      <c r="D274">
        <f t="shared" si="318"/>
        <v>0</v>
      </c>
      <c r="H274" t="str">
        <f t="shared" si="319"/>
        <v/>
      </c>
      <c r="I274" t="str">
        <f t="shared" si="320"/>
        <v/>
      </c>
      <c r="J274" t="str">
        <f t="shared" si="321"/>
        <v/>
      </c>
      <c r="P274">
        <v>150</v>
      </c>
      <c r="AA274" t="str">
        <f t="shared" si="322"/>
        <v/>
      </c>
      <c r="AC274" t="str">
        <f t="shared" si="323"/>
        <v/>
      </c>
      <c r="AJ274" t="str">
        <f t="shared" si="331"/>
        <v/>
      </c>
      <c r="CH274" t="str">
        <f t="shared" si="336"/>
        <v/>
      </c>
      <c r="CK274" s="110"/>
      <c r="CL274" s="110"/>
      <c r="CM274" s="110"/>
      <c r="CN274" s="110"/>
      <c r="CO274" s="110"/>
      <c r="CP274" s="110"/>
      <c r="CQ274" s="110"/>
      <c r="CR274" s="110"/>
      <c r="CS274" s="110"/>
      <c r="CT274" s="110"/>
      <c r="CU274" s="110"/>
      <c r="CV274" s="110"/>
      <c r="CW274" s="110"/>
      <c r="CX274" s="110"/>
      <c r="CY274" s="110"/>
      <c r="CZ274" s="110"/>
      <c r="DA274" s="110"/>
      <c r="DB274" s="110"/>
      <c r="DC274" s="110"/>
      <c r="DD274" s="110"/>
      <c r="DE274" s="110"/>
      <c r="DF274" s="110"/>
      <c r="DG274" s="110"/>
      <c r="DH274" s="110"/>
      <c r="DI274" s="110"/>
      <c r="DJ274" s="110"/>
      <c r="DK274" s="110"/>
      <c r="DL274" s="110"/>
      <c r="DM274" s="110"/>
      <c r="DN274" s="110"/>
      <c r="DO274" s="110"/>
      <c r="DP274" s="110" t="str">
        <f t="shared" si="335"/>
        <v/>
      </c>
      <c r="DQ274" s="110" t="str">
        <f t="shared" si="339"/>
        <v/>
      </c>
      <c r="DR274" s="110" t="str">
        <f t="shared" si="339"/>
        <v/>
      </c>
      <c r="DS274" s="110" t="str">
        <f t="shared" si="339"/>
        <v/>
      </c>
      <c r="DT274" s="110" t="str">
        <f t="shared" si="339"/>
        <v/>
      </c>
      <c r="DU274" s="110" t="str">
        <f t="shared" si="339"/>
        <v/>
      </c>
      <c r="DV274" s="110" t="str">
        <f t="shared" si="339"/>
        <v/>
      </c>
      <c r="DW274" s="110" t="str">
        <f t="shared" si="340"/>
        <v/>
      </c>
      <c r="DX274" s="110" t="str">
        <f t="shared" si="340"/>
        <v/>
      </c>
      <c r="DY274" s="110" t="str">
        <f t="shared" si="340"/>
        <v/>
      </c>
      <c r="DZ274" s="110" t="str">
        <f t="shared" si="340"/>
        <v/>
      </c>
      <c r="EA274" s="110" t="str">
        <f t="shared" si="340"/>
        <v/>
      </c>
      <c r="EB274" s="110" t="str">
        <f t="shared" si="340"/>
        <v/>
      </c>
      <c r="EC274" s="110" t="str">
        <f t="shared" si="340"/>
        <v/>
      </c>
      <c r="ED274" s="110"/>
      <c r="EE274" s="110" t="str">
        <f t="shared" si="340"/>
        <v/>
      </c>
      <c r="EF274" s="110" t="str">
        <f t="shared" si="340"/>
        <v/>
      </c>
      <c r="EG274" s="110" t="str">
        <f t="shared" si="340"/>
        <v/>
      </c>
      <c r="EH274" s="110" t="str">
        <f t="shared" si="341"/>
        <v/>
      </c>
      <c r="EI274" s="110" t="str">
        <f t="shared" si="341"/>
        <v/>
      </c>
      <c r="EJ274" s="110" t="str">
        <f t="shared" si="341"/>
        <v/>
      </c>
      <c r="EK274" s="110" t="str">
        <f t="shared" si="341"/>
        <v/>
      </c>
      <c r="EL274" s="110" t="str">
        <f t="shared" si="341"/>
        <v/>
      </c>
      <c r="EM274" s="110" t="str">
        <f t="shared" si="341"/>
        <v/>
      </c>
      <c r="EN274" s="110" t="str">
        <f t="shared" si="341"/>
        <v/>
      </c>
      <c r="EO274" s="110" t="str">
        <f t="shared" si="341"/>
        <v/>
      </c>
      <c r="EP274" s="110" t="str">
        <f t="shared" si="341"/>
        <v/>
      </c>
    </row>
    <row r="275" spans="2:146" x14ac:dyDescent="0.2">
      <c r="B275" s="26">
        <v>151</v>
      </c>
      <c r="C275" s="27"/>
      <c r="D275">
        <f t="shared" si="318"/>
        <v>0</v>
      </c>
      <c r="H275" t="str">
        <f t="shared" si="319"/>
        <v/>
      </c>
      <c r="I275" t="str">
        <f t="shared" si="320"/>
        <v/>
      </c>
      <c r="J275" t="str">
        <f t="shared" si="321"/>
        <v/>
      </c>
      <c r="P275">
        <v>151</v>
      </c>
      <c r="AA275" t="str">
        <f t="shared" si="322"/>
        <v/>
      </c>
      <c r="AC275" t="str">
        <f t="shared" si="323"/>
        <v/>
      </c>
      <c r="AJ275" t="str">
        <f t="shared" si="331"/>
        <v/>
      </c>
      <c r="CH275" t="str">
        <f t="shared" si="336"/>
        <v/>
      </c>
      <c r="CK275" s="110"/>
      <c r="CL275" s="110"/>
      <c r="CM275" s="110"/>
      <c r="CN275" s="110"/>
      <c r="CO275" s="110"/>
      <c r="CP275" s="110"/>
      <c r="CQ275" s="110"/>
      <c r="CR275" s="110"/>
      <c r="CS275" s="110"/>
      <c r="CT275" s="110"/>
      <c r="CU275" s="110"/>
      <c r="CV275" s="110"/>
      <c r="CW275" s="110"/>
      <c r="CX275" s="110"/>
      <c r="CY275" s="110"/>
      <c r="CZ275" s="110"/>
      <c r="DA275" s="110"/>
      <c r="DB275" s="110"/>
      <c r="DC275" s="110"/>
      <c r="DD275" s="110"/>
      <c r="DE275" s="110"/>
      <c r="DF275" s="110"/>
      <c r="DG275" s="110"/>
      <c r="DH275" s="110"/>
      <c r="DI275" s="110"/>
      <c r="DJ275" s="110"/>
      <c r="DK275" s="110"/>
      <c r="DL275" s="110"/>
      <c r="DM275" s="110"/>
      <c r="DN275" s="110"/>
      <c r="DO275" s="110"/>
      <c r="DP275" s="110" t="str">
        <f t="shared" si="335"/>
        <v/>
      </c>
      <c r="DQ275" s="110" t="str">
        <f t="shared" si="339"/>
        <v/>
      </c>
      <c r="DR275" s="110" t="str">
        <f t="shared" si="339"/>
        <v/>
      </c>
      <c r="DS275" s="110" t="str">
        <f t="shared" si="339"/>
        <v/>
      </c>
      <c r="DT275" s="110" t="str">
        <f t="shared" si="339"/>
        <v/>
      </c>
      <c r="DU275" s="110" t="str">
        <f t="shared" si="339"/>
        <v/>
      </c>
      <c r="DV275" s="110" t="str">
        <f t="shared" si="339"/>
        <v/>
      </c>
      <c r="DW275" s="110" t="str">
        <f t="shared" si="340"/>
        <v/>
      </c>
      <c r="DX275" s="110" t="str">
        <f t="shared" si="340"/>
        <v/>
      </c>
      <c r="DY275" s="110" t="str">
        <f t="shared" si="340"/>
        <v/>
      </c>
      <c r="DZ275" s="110" t="str">
        <f t="shared" si="340"/>
        <v/>
      </c>
      <c r="EA275" s="110" t="str">
        <f t="shared" si="340"/>
        <v/>
      </c>
      <c r="EB275" s="110" t="str">
        <f t="shared" si="340"/>
        <v/>
      </c>
      <c r="EC275" s="110" t="str">
        <f t="shared" si="340"/>
        <v/>
      </c>
      <c r="ED275" s="110"/>
      <c r="EE275" s="110" t="str">
        <f t="shared" si="340"/>
        <v/>
      </c>
      <c r="EF275" s="110" t="str">
        <f t="shared" si="340"/>
        <v/>
      </c>
      <c r="EG275" s="110" t="str">
        <f t="shared" si="340"/>
        <v/>
      </c>
      <c r="EH275" s="110" t="str">
        <f t="shared" si="341"/>
        <v/>
      </c>
      <c r="EI275" s="110" t="str">
        <f t="shared" si="341"/>
        <v/>
      </c>
      <c r="EJ275" s="110" t="str">
        <f t="shared" si="341"/>
        <v/>
      </c>
      <c r="EK275" s="110" t="str">
        <f t="shared" si="341"/>
        <v/>
      </c>
      <c r="EL275" s="110" t="str">
        <f t="shared" si="341"/>
        <v/>
      </c>
      <c r="EM275" s="110" t="str">
        <f t="shared" si="341"/>
        <v/>
      </c>
      <c r="EN275" s="110" t="str">
        <f t="shared" si="341"/>
        <v/>
      </c>
      <c r="EO275" s="110" t="str">
        <f t="shared" si="341"/>
        <v/>
      </c>
      <c r="EP275" s="110" t="str">
        <f t="shared" si="341"/>
        <v/>
      </c>
    </row>
    <row r="276" spans="2:146" x14ac:dyDescent="0.2">
      <c r="B276" s="26">
        <v>152</v>
      </c>
      <c r="C276" s="27"/>
      <c r="D276">
        <f t="shared" si="318"/>
        <v>0</v>
      </c>
      <c r="H276" t="str">
        <f t="shared" si="319"/>
        <v/>
      </c>
      <c r="I276" t="str">
        <f t="shared" si="320"/>
        <v/>
      </c>
      <c r="J276" t="str">
        <f t="shared" si="321"/>
        <v/>
      </c>
      <c r="P276">
        <v>152</v>
      </c>
      <c r="AA276" t="str">
        <f t="shared" si="322"/>
        <v/>
      </c>
      <c r="AC276" t="str">
        <f t="shared" si="323"/>
        <v/>
      </c>
      <c r="AJ276" t="str">
        <f t="shared" si="331"/>
        <v/>
      </c>
      <c r="CH276" t="str">
        <f t="shared" si="336"/>
        <v/>
      </c>
      <c r="CK276" s="110"/>
      <c r="CL276" s="110"/>
      <c r="CM276" s="110"/>
      <c r="CN276" s="110"/>
      <c r="CO276" s="110"/>
      <c r="CP276" s="110"/>
      <c r="CQ276" s="110"/>
      <c r="CR276" s="110"/>
      <c r="CS276" s="110"/>
      <c r="CT276" s="110"/>
      <c r="CU276" s="110"/>
      <c r="CV276" s="110"/>
      <c r="CW276" s="110"/>
      <c r="CX276" s="110"/>
      <c r="CY276" s="110"/>
      <c r="CZ276" s="110"/>
      <c r="DA276" s="110"/>
      <c r="DB276" s="110"/>
      <c r="DC276" s="110"/>
      <c r="DD276" s="110"/>
      <c r="DE276" s="110"/>
      <c r="DF276" s="110"/>
      <c r="DG276" s="110"/>
      <c r="DH276" s="110"/>
      <c r="DI276" s="110"/>
      <c r="DJ276" s="110"/>
      <c r="DK276" s="110"/>
      <c r="DL276" s="110"/>
      <c r="DM276" s="110"/>
      <c r="DN276" s="110"/>
      <c r="DO276" s="110"/>
      <c r="DP276" s="110" t="str">
        <f t="shared" si="335"/>
        <v/>
      </c>
      <c r="DQ276" s="110" t="str">
        <f t="shared" si="339"/>
        <v/>
      </c>
      <c r="DR276" s="110" t="str">
        <f t="shared" si="339"/>
        <v/>
      </c>
      <c r="DS276" s="110" t="str">
        <f t="shared" si="339"/>
        <v/>
      </c>
      <c r="DT276" s="110" t="str">
        <f t="shared" si="339"/>
        <v/>
      </c>
      <c r="DU276" s="110" t="str">
        <f t="shared" si="339"/>
        <v/>
      </c>
      <c r="DV276" s="110" t="str">
        <f t="shared" si="339"/>
        <v/>
      </c>
      <c r="DW276" s="110" t="str">
        <f t="shared" si="340"/>
        <v/>
      </c>
      <c r="DX276" s="110" t="str">
        <f t="shared" si="340"/>
        <v/>
      </c>
      <c r="DY276" s="110" t="str">
        <f t="shared" si="340"/>
        <v/>
      </c>
      <c r="DZ276" s="110" t="str">
        <f t="shared" si="340"/>
        <v/>
      </c>
      <c r="EA276" s="110" t="str">
        <f t="shared" si="340"/>
        <v/>
      </c>
      <c r="EB276" s="110" t="str">
        <f t="shared" si="340"/>
        <v/>
      </c>
      <c r="EC276" s="110" t="str">
        <f t="shared" si="340"/>
        <v/>
      </c>
      <c r="ED276" s="110"/>
      <c r="EE276" s="110" t="str">
        <f t="shared" si="340"/>
        <v/>
      </c>
      <c r="EF276" s="110" t="str">
        <f t="shared" si="340"/>
        <v/>
      </c>
      <c r="EG276" s="110" t="str">
        <f t="shared" si="340"/>
        <v/>
      </c>
      <c r="EH276" s="110" t="str">
        <f t="shared" si="341"/>
        <v/>
      </c>
      <c r="EI276" s="110" t="str">
        <f t="shared" si="341"/>
        <v/>
      </c>
      <c r="EJ276" s="110" t="str">
        <f t="shared" si="341"/>
        <v/>
      </c>
      <c r="EK276" s="110" t="str">
        <f t="shared" si="341"/>
        <v/>
      </c>
      <c r="EL276" s="110" t="str">
        <f t="shared" si="341"/>
        <v/>
      </c>
      <c r="EM276" s="110" t="str">
        <f t="shared" si="341"/>
        <v/>
      </c>
      <c r="EN276" s="110" t="str">
        <f t="shared" si="341"/>
        <v/>
      </c>
      <c r="EO276" s="110" t="str">
        <f t="shared" si="341"/>
        <v/>
      </c>
      <c r="EP276" s="110" t="str">
        <f t="shared" si="341"/>
        <v/>
      </c>
    </row>
    <row r="277" spans="2:146" x14ac:dyDescent="0.2">
      <c r="B277" s="26">
        <v>153</v>
      </c>
      <c r="C277" s="27"/>
      <c r="D277">
        <f t="shared" si="318"/>
        <v>0</v>
      </c>
      <c r="H277" t="str">
        <f t="shared" si="319"/>
        <v/>
      </c>
      <c r="I277" t="str">
        <f t="shared" si="320"/>
        <v/>
      </c>
      <c r="J277" t="str">
        <f t="shared" si="321"/>
        <v/>
      </c>
      <c r="P277">
        <v>153</v>
      </c>
      <c r="AA277" t="str">
        <f t="shared" si="322"/>
        <v/>
      </c>
      <c r="AC277" t="str">
        <f t="shared" si="323"/>
        <v/>
      </c>
      <c r="AJ277" t="str">
        <f t="shared" si="331"/>
        <v/>
      </c>
      <c r="CH277" t="str">
        <f t="shared" si="336"/>
        <v/>
      </c>
      <c r="CK277" s="110"/>
      <c r="CL277" s="110"/>
      <c r="CM277" s="110"/>
      <c r="CN277" s="110"/>
      <c r="CO277" s="110"/>
      <c r="CP277" s="110"/>
      <c r="CQ277" s="110"/>
      <c r="CR277" s="110"/>
      <c r="CS277" s="110"/>
      <c r="CT277" s="110"/>
      <c r="CU277" s="110"/>
      <c r="CV277" s="110"/>
      <c r="CW277" s="110"/>
      <c r="CX277" s="110"/>
      <c r="CY277" s="110"/>
      <c r="CZ277" s="110"/>
      <c r="DA277" s="110"/>
      <c r="DB277" s="110"/>
      <c r="DC277" s="110"/>
      <c r="DD277" s="110"/>
      <c r="DE277" s="110"/>
      <c r="DF277" s="110"/>
      <c r="DG277" s="110"/>
      <c r="DH277" s="110"/>
      <c r="DI277" s="110"/>
      <c r="DJ277" s="110"/>
      <c r="DK277" s="110"/>
      <c r="DL277" s="110"/>
      <c r="DM277" s="110"/>
      <c r="DN277" s="110"/>
      <c r="DO277" s="110"/>
      <c r="DP277" s="110" t="str">
        <f t="shared" si="335"/>
        <v/>
      </c>
      <c r="DQ277" s="110" t="str">
        <f t="shared" si="339"/>
        <v/>
      </c>
      <c r="DR277" s="110" t="str">
        <f t="shared" si="339"/>
        <v/>
      </c>
      <c r="DS277" s="110" t="str">
        <f t="shared" si="339"/>
        <v/>
      </c>
      <c r="DT277" s="110" t="str">
        <f t="shared" si="339"/>
        <v/>
      </c>
      <c r="DU277" s="110" t="str">
        <f t="shared" si="339"/>
        <v/>
      </c>
      <c r="DV277" s="110" t="str">
        <f t="shared" si="339"/>
        <v/>
      </c>
      <c r="DW277" s="110" t="str">
        <f t="shared" si="340"/>
        <v/>
      </c>
      <c r="DX277" s="110" t="str">
        <f t="shared" si="340"/>
        <v/>
      </c>
      <c r="DY277" s="110" t="str">
        <f t="shared" si="340"/>
        <v/>
      </c>
      <c r="DZ277" s="110" t="str">
        <f t="shared" si="340"/>
        <v/>
      </c>
      <c r="EA277" s="110" t="str">
        <f t="shared" si="340"/>
        <v/>
      </c>
      <c r="EB277" s="110" t="str">
        <f t="shared" si="340"/>
        <v/>
      </c>
      <c r="EC277" s="110" t="str">
        <f t="shared" si="340"/>
        <v/>
      </c>
      <c r="ED277" s="110"/>
      <c r="EE277" s="110" t="str">
        <f t="shared" si="340"/>
        <v/>
      </c>
      <c r="EF277" s="110" t="str">
        <f t="shared" si="340"/>
        <v/>
      </c>
      <c r="EG277" s="110" t="str">
        <f t="shared" si="340"/>
        <v/>
      </c>
      <c r="EH277" s="110" t="str">
        <f t="shared" si="341"/>
        <v/>
      </c>
      <c r="EI277" s="110" t="str">
        <f t="shared" si="341"/>
        <v/>
      </c>
      <c r="EJ277" s="110" t="str">
        <f t="shared" si="341"/>
        <v/>
      </c>
      <c r="EK277" s="110" t="str">
        <f t="shared" si="341"/>
        <v/>
      </c>
      <c r="EL277" s="110" t="str">
        <f t="shared" si="341"/>
        <v/>
      </c>
      <c r="EM277" s="110" t="str">
        <f t="shared" si="341"/>
        <v/>
      </c>
      <c r="EN277" s="110" t="str">
        <f t="shared" si="341"/>
        <v/>
      </c>
      <c r="EO277" s="110" t="str">
        <f t="shared" si="341"/>
        <v/>
      </c>
      <c r="EP277" s="110" t="str">
        <f t="shared" si="341"/>
        <v/>
      </c>
    </row>
    <row r="278" spans="2:146" x14ac:dyDescent="0.2">
      <c r="B278" s="26">
        <v>154</v>
      </c>
      <c r="C278" s="27"/>
      <c r="D278">
        <f t="shared" si="318"/>
        <v>0</v>
      </c>
      <c r="H278" t="str">
        <f t="shared" si="319"/>
        <v/>
      </c>
      <c r="I278" t="str">
        <f t="shared" si="320"/>
        <v/>
      </c>
      <c r="J278" t="str">
        <f t="shared" si="321"/>
        <v/>
      </c>
      <c r="P278">
        <v>154</v>
      </c>
      <c r="AA278" t="str">
        <f t="shared" si="322"/>
        <v/>
      </c>
      <c r="AC278" t="str">
        <f t="shared" si="323"/>
        <v/>
      </c>
      <c r="AJ278" t="str">
        <f t="shared" si="331"/>
        <v/>
      </c>
      <c r="CH278" t="str">
        <f t="shared" si="336"/>
        <v/>
      </c>
      <c r="CK278" s="110"/>
      <c r="CL278" s="110"/>
      <c r="CM278" s="110"/>
      <c r="CN278" s="110"/>
      <c r="CO278" s="110"/>
      <c r="CP278" s="110"/>
      <c r="CQ278" s="110"/>
      <c r="CR278" s="110"/>
      <c r="CS278" s="110"/>
      <c r="CT278" s="110"/>
      <c r="CU278" s="110"/>
      <c r="CV278" s="110"/>
      <c r="CW278" s="110"/>
      <c r="CX278" s="110"/>
      <c r="CY278" s="110"/>
      <c r="CZ278" s="110"/>
      <c r="DA278" s="110"/>
      <c r="DB278" s="110"/>
      <c r="DC278" s="110"/>
      <c r="DD278" s="110"/>
      <c r="DE278" s="110"/>
      <c r="DF278" s="110"/>
      <c r="DG278" s="110"/>
      <c r="DH278" s="110"/>
      <c r="DI278" s="110"/>
      <c r="DJ278" s="110"/>
      <c r="DK278" s="110"/>
      <c r="DL278" s="110"/>
      <c r="DM278" s="110"/>
      <c r="DN278" s="110"/>
      <c r="DO278" s="110"/>
      <c r="DP278" s="110" t="str">
        <f t="shared" si="335"/>
        <v/>
      </c>
      <c r="DQ278" s="110" t="str">
        <f t="shared" si="339"/>
        <v/>
      </c>
      <c r="DR278" s="110" t="str">
        <f t="shared" si="339"/>
        <v/>
      </c>
      <c r="DS278" s="110" t="str">
        <f t="shared" si="339"/>
        <v/>
      </c>
      <c r="DT278" s="110" t="str">
        <f t="shared" si="339"/>
        <v/>
      </c>
      <c r="DU278" s="110" t="str">
        <f t="shared" si="339"/>
        <v/>
      </c>
      <c r="DV278" s="110" t="str">
        <f t="shared" si="339"/>
        <v/>
      </c>
      <c r="DW278" s="110" t="str">
        <f t="shared" si="340"/>
        <v/>
      </c>
      <c r="DX278" s="110" t="str">
        <f t="shared" si="340"/>
        <v/>
      </c>
      <c r="DY278" s="110" t="str">
        <f t="shared" si="340"/>
        <v/>
      </c>
      <c r="DZ278" s="110" t="str">
        <f t="shared" si="340"/>
        <v/>
      </c>
      <c r="EA278" s="110" t="str">
        <f t="shared" si="340"/>
        <v/>
      </c>
      <c r="EB278" s="110" t="str">
        <f t="shared" si="340"/>
        <v/>
      </c>
      <c r="EC278" s="110" t="str">
        <f t="shared" si="340"/>
        <v/>
      </c>
      <c r="ED278" s="110"/>
      <c r="EE278" s="110" t="str">
        <f t="shared" si="340"/>
        <v/>
      </c>
      <c r="EF278" s="110" t="str">
        <f t="shared" si="340"/>
        <v/>
      </c>
      <c r="EG278" s="110" t="str">
        <f t="shared" si="340"/>
        <v/>
      </c>
      <c r="EH278" s="110" t="str">
        <f t="shared" si="341"/>
        <v/>
      </c>
      <c r="EI278" s="110" t="str">
        <f t="shared" si="341"/>
        <v/>
      </c>
      <c r="EJ278" s="110" t="str">
        <f t="shared" si="341"/>
        <v/>
      </c>
      <c r="EK278" s="110" t="str">
        <f t="shared" si="341"/>
        <v/>
      </c>
      <c r="EL278" s="110" t="str">
        <f t="shared" si="341"/>
        <v/>
      </c>
      <c r="EM278" s="110" t="str">
        <f t="shared" si="341"/>
        <v/>
      </c>
      <c r="EN278" s="110" t="str">
        <f t="shared" si="341"/>
        <v/>
      </c>
      <c r="EO278" s="110" t="str">
        <f t="shared" si="341"/>
        <v/>
      </c>
      <c r="EP278" s="110" t="str">
        <f t="shared" si="341"/>
        <v/>
      </c>
    </row>
    <row r="279" spans="2:146" x14ac:dyDescent="0.2">
      <c r="B279" s="26">
        <v>155</v>
      </c>
      <c r="C279" s="27"/>
      <c r="D279">
        <f t="shared" si="318"/>
        <v>0</v>
      </c>
      <c r="H279" t="str">
        <f t="shared" si="319"/>
        <v/>
      </c>
      <c r="I279" t="str">
        <f t="shared" si="320"/>
        <v/>
      </c>
      <c r="J279" t="str">
        <f t="shared" si="321"/>
        <v/>
      </c>
      <c r="P279">
        <v>155</v>
      </c>
      <c r="AA279" t="str">
        <f t="shared" si="322"/>
        <v/>
      </c>
      <c r="AC279" t="str">
        <f t="shared" si="323"/>
        <v/>
      </c>
      <c r="AJ279" t="str">
        <f t="shared" si="331"/>
        <v/>
      </c>
      <c r="CH279" t="str">
        <f t="shared" si="336"/>
        <v/>
      </c>
      <c r="CK279" s="110"/>
      <c r="CL279" s="110"/>
      <c r="CM279" s="110"/>
      <c r="CN279" s="110"/>
      <c r="CO279" s="110"/>
      <c r="CP279" s="110"/>
      <c r="CQ279" s="110"/>
      <c r="CR279" s="110"/>
      <c r="CS279" s="110"/>
      <c r="CT279" s="110"/>
      <c r="CU279" s="110"/>
      <c r="CV279" s="110"/>
      <c r="CW279" s="110"/>
      <c r="CX279" s="110"/>
      <c r="CY279" s="110"/>
      <c r="CZ279" s="110"/>
      <c r="DA279" s="110"/>
      <c r="DB279" s="110"/>
      <c r="DC279" s="110"/>
      <c r="DD279" s="110"/>
      <c r="DE279" s="110"/>
      <c r="DF279" s="110"/>
      <c r="DG279" s="110"/>
      <c r="DH279" s="110"/>
      <c r="DI279" s="110"/>
      <c r="DJ279" s="110"/>
      <c r="DK279" s="110"/>
      <c r="DL279" s="110"/>
      <c r="DM279" s="110"/>
      <c r="DN279" s="110"/>
      <c r="DO279" s="110"/>
      <c r="DP279" s="110" t="str">
        <f t="shared" si="335"/>
        <v/>
      </c>
    </row>
    <row r="280" spans="2:146" x14ac:dyDescent="0.2">
      <c r="B280" s="26">
        <v>156</v>
      </c>
      <c r="C280" s="27"/>
      <c r="D280">
        <f t="shared" si="318"/>
        <v>0</v>
      </c>
      <c r="H280" t="str">
        <f t="shared" si="319"/>
        <v/>
      </c>
      <c r="I280" t="str">
        <f t="shared" si="320"/>
        <v/>
      </c>
      <c r="J280" t="str">
        <f t="shared" si="321"/>
        <v/>
      </c>
      <c r="P280">
        <v>156</v>
      </c>
      <c r="AA280" t="str">
        <f t="shared" si="322"/>
        <v/>
      </c>
      <c r="AC280" t="str">
        <f t="shared" si="323"/>
        <v/>
      </c>
      <c r="AJ280" t="str">
        <f t="shared" si="331"/>
        <v/>
      </c>
      <c r="CH280" t="str">
        <f t="shared" si="336"/>
        <v/>
      </c>
      <c r="CK280" s="110"/>
      <c r="CL280" s="110"/>
      <c r="CM280" s="110"/>
      <c r="CN280" s="110"/>
      <c r="CO280" s="110"/>
      <c r="CP280" s="110"/>
      <c r="CQ280" s="110"/>
      <c r="CR280" s="110"/>
      <c r="CS280" s="110"/>
      <c r="CT280" s="110"/>
      <c r="CU280" s="110"/>
      <c r="CV280" s="110"/>
      <c r="CW280" s="110"/>
      <c r="CX280" s="110"/>
      <c r="CY280" s="110"/>
      <c r="CZ280" s="110"/>
      <c r="DA280" s="110"/>
      <c r="DB280" s="110"/>
      <c r="DC280" s="110"/>
      <c r="DD280" s="110"/>
      <c r="DE280" s="110"/>
      <c r="DF280" s="110"/>
      <c r="DG280" s="110"/>
      <c r="DH280" s="110"/>
      <c r="DI280" s="110"/>
      <c r="DJ280" s="110"/>
      <c r="DK280" s="110"/>
      <c r="DL280" s="110"/>
      <c r="DM280" s="110"/>
      <c r="DN280" s="110"/>
      <c r="DO280" s="110"/>
      <c r="DP280" s="110" t="str">
        <f t="shared" si="335"/>
        <v/>
      </c>
    </row>
    <row r="281" spans="2:146" x14ac:dyDescent="0.2">
      <c r="B281" s="26">
        <v>157</v>
      </c>
      <c r="C281" s="27"/>
      <c r="D281">
        <f t="shared" si="318"/>
        <v>0</v>
      </c>
      <c r="H281" t="str">
        <f t="shared" si="319"/>
        <v/>
      </c>
      <c r="I281" t="str">
        <f t="shared" si="320"/>
        <v/>
      </c>
      <c r="J281" t="str">
        <f t="shared" si="321"/>
        <v/>
      </c>
      <c r="P281">
        <v>157</v>
      </c>
      <c r="AA281" t="str">
        <f t="shared" si="322"/>
        <v/>
      </c>
      <c r="AC281" t="str">
        <f t="shared" si="323"/>
        <v/>
      </c>
      <c r="AJ281" t="str">
        <f t="shared" si="331"/>
        <v/>
      </c>
      <c r="CH281" t="str">
        <f t="shared" si="336"/>
        <v/>
      </c>
      <c r="CK281" s="110"/>
      <c r="CL281" s="110"/>
      <c r="CM281" s="110"/>
      <c r="CN281" s="110"/>
      <c r="CO281" s="110"/>
      <c r="CP281" s="110"/>
      <c r="CQ281" s="110"/>
      <c r="CR281" s="110"/>
      <c r="CS281" s="110"/>
      <c r="CT281" s="110"/>
      <c r="CU281" s="110"/>
      <c r="CV281" s="110"/>
      <c r="CW281" s="110"/>
      <c r="CX281" s="110"/>
      <c r="CY281" s="110"/>
      <c r="CZ281" s="110"/>
      <c r="DA281" s="110"/>
      <c r="DB281" s="110"/>
      <c r="DC281" s="110"/>
      <c r="DD281" s="110"/>
      <c r="DE281" s="110"/>
      <c r="DF281" s="110"/>
      <c r="DG281" s="110"/>
      <c r="DH281" s="110"/>
      <c r="DI281" s="110"/>
      <c r="DJ281" s="110"/>
      <c r="DK281" s="110"/>
      <c r="DL281" s="110"/>
      <c r="DM281" s="110"/>
      <c r="DN281" s="110"/>
      <c r="DO281" s="110"/>
      <c r="DP281" s="110" t="str">
        <f t="shared" si="335"/>
        <v/>
      </c>
    </row>
    <row r="282" spans="2:146" x14ac:dyDescent="0.2">
      <c r="B282" s="26">
        <v>158</v>
      </c>
      <c r="C282" s="27"/>
      <c r="D282">
        <f t="shared" si="318"/>
        <v>0</v>
      </c>
      <c r="H282" t="str">
        <f t="shared" si="319"/>
        <v/>
      </c>
      <c r="I282" t="str">
        <f t="shared" si="320"/>
        <v/>
      </c>
      <c r="J282" t="str">
        <f t="shared" si="321"/>
        <v/>
      </c>
      <c r="P282">
        <v>158</v>
      </c>
      <c r="AA282" t="str">
        <f t="shared" si="322"/>
        <v/>
      </c>
      <c r="AC282" t="str">
        <f t="shared" si="323"/>
        <v/>
      </c>
      <c r="AJ282" t="str">
        <f t="shared" si="331"/>
        <v/>
      </c>
      <c r="CH282" t="str">
        <f t="shared" si="336"/>
        <v/>
      </c>
      <c r="CK282" s="110"/>
      <c r="CL282" s="110"/>
      <c r="CM282" s="110"/>
      <c r="CN282" s="110"/>
      <c r="CO282" s="110"/>
      <c r="CP282" s="110"/>
      <c r="CQ282" s="110"/>
      <c r="CR282" s="110"/>
      <c r="CS282" s="110"/>
      <c r="CT282" s="110"/>
      <c r="CU282" s="110"/>
      <c r="CV282" s="110"/>
      <c r="CW282" s="110"/>
      <c r="CX282" s="110"/>
      <c r="CY282" s="110"/>
      <c r="CZ282" s="110"/>
      <c r="DA282" s="110"/>
      <c r="DB282" s="110"/>
      <c r="DC282" s="110"/>
      <c r="DD282" s="110"/>
      <c r="DE282" s="110"/>
      <c r="DF282" s="110"/>
      <c r="DG282" s="110"/>
      <c r="DH282" s="110"/>
      <c r="DI282" s="110"/>
      <c r="DJ282" s="110"/>
      <c r="DK282" s="110"/>
      <c r="DL282" s="110"/>
      <c r="DM282" s="110"/>
      <c r="DN282" s="110"/>
      <c r="DO282" s="110"/>
      <c r="DP282" s="110" t="str">
        <f t="shared" si="335"/>
        <v/>
      </c>
    </row>
    <row r="283" spans="2:146" x14ac:dyDescent="0.2">
      <c r="B283" s="26">
        <v>159</v>
      </c>
      <c r="C283" s="27"/>
      <c r="D283">
        <f t="shared" si="318"/>
        <v>0</v>
      </c>
      <c r="H283" t="str">
        <f t="shared" si="319"/>
        <v/>
      </c>
      <c r="I283" t="str">
        <f t="shared" si="320"/>
        <v/>
      </c>
      <c r="J283" t="str">
        <f t="shared" si="321"/>
        <v/>
      </c>
      <c r="P283">
        <v>159</v>
      </c>
      <c r="AA283" t="str">
        <f t="shared" si="322"/>
        <v/>
      </c>
      <c r="AC283" t="str">
        <f t="shared" si="323"/>
        <v/>
      </c>
      <c r="AJ283" t="str">
        <f t="shared" si="331"/>
        <v/>
      </c>
      <c r="CH283" t="str">
        <f t="shared" si="336"/>
        <v/>
      </c>
      <c r="CK283" s="110"/>
      <c r="CL283" s="110"/>
      <c r="CM283" s="110"/>
      <c r="CN283" s="110"/>
      <c r="CO283" s="110"/>
      <c r="CP283" s="110"/>
      <c r="CQ283" s="110"/>
      <c r="CR283" s="110"/>
      <c r="CS283" s="110"/>
      <c r="CT283" s="110"/>
      <c r="CU283" s="110"/>
      <c r="CV283" s="110"/>
      <c r="CW283" s="110"/>
      <c r="CX283" s="110"/>
      <c r="CY283" s="110"/>
      <c r="CZ283" s="110"/>
      <c r="DA283" s="110"/>
      <c r="DB283" s="110"/>
      <c r="DC283" s="110"/>
      <c r="DD283" s="110"/>
      <c r="DE283" s="110"/>
      <c r="DF283" s="110"/>
      <c r="DG283" s="110"/>
      <c r="DH283" s="110"/>
      <c r="DI283" s="110"/>
      <c r="DJ283" s="110"/>
      <c r="DK283" s="110"/>
      <c r="DL283" s="110"/>
      <c r="DM283" s="110"/>
      <c r="DN283" s="110"/>
      <c r="DO283" s="110"/>
      <c r="DP283" s="110" t="str">
        <f t="shared" si="335"/>
        <v/>
      </c>
    </row>
    <row r="284" spans="2:146" x14ac:dyDescent="0.2">
      <c r="B284" s="26">
        <v>160</v>
      </c>
      <c r="C284" s="27"/>
      <c r="D284">
        <f t="shared" si="318"/>
        <v>0</v>
      </c>
      <c r="H284" t="str">
        <f t="shared" si="319"/>
        <v/>
      </c>
      <c r="I284" t="str">
        <f t="shared" si="320"/>
        <v/>
      </c>
      <c r="J284" t="str">
        <f t="shared" si="321"/>
        <v/>
      </c>
      <c r="P284">
        <v>160</v>
      </c>
      <c r="AA284" t="str">
        <f t="shared" si="322"/>
        <v/>
      </c>
      <c r="AC284" t="str">
        <f t="shared" si="323"/>
        <v/>
      </c>
      <c r="AJ284" t="str">
        <f t="shared" si="331"/>
        <v/>
      </c>
      <c r="CH284" t="str">
        <f t="shared" si="336"/>
        <v/>
      </c>
      <c r="CK284" s="110"/>
      <c r="CL284" s="110"/>
      <c r="CM284" s="110"/>
      <c r="CN284" s="110"/>
      <c r="CO284" s="110"/>
      <c r="CP284" s="110"/>
      <c r="CQ284" s="110"/>
      <c r="CR284" s="110"/>
      <c r="CS284" s="110"/>
      <c r="CT284" s="110"/>
      <c r="CU284" s="110"/>
      <c r="CV284" s="110"/>
      <c r="CW284" s="110"/>
      <c r="CX284" s="110"/>
      <c r="CY284" s="110"/>
      <c r="CZ284" s="110"/>
      <c r="DA284" s="110"/>
      <c r="DB284" s="110"/>
      <c r="DC284" s="110"/>
      <c r="DD284" s="110"/>
      <c r="DE284" s="110"/>
      <c r="DF284" s="110"/>
      <c r="DG284" s="110"/>
      <c r="DH284" s="110"/>
      <c r="DI284" s="110"/>
      <c r="DJ284" s="110"/>
      <c r="DK284" s="110"/>
      <c r="DL284" s="110"/>
      <c r="DM284" s="110"/>
      <c r="DN284" s="110"/>
      <c r="DO284" s="110"/>
      <c r="DP284" s="110" t="str">
        <f t="shared" si="335"/>
        <v/>
      </c>
    </row>
    <row r="285" spans="2:146" x14ac:dyDescent="0.2">
      <c r="B285" s="26">
        <v>161</v>
      </c>
      <c r="C285" s="27"/>
      <c r="D285">
        <f t="shared" ref="D285:D292" si="342">IF(C285="",0,1)</f>
        <v>0</v>
      </c>
      <c r="H285" t="str">
        <f t="shared" ref="H285:H292" si="343">IF(C285="","",B285)</f>
        <v/>
      </c>
      <c r="I285" t="str">
        <f t="shared" ref="I285:I292" si="344">IF(H285="","",RANK(H285,$H$125:$H$292,1))</f>
        <v/>
      </c>
      <c r="J285" t="str">
        <f t="shared" ref="J285:J292" si="345">IF(I285="","",C285)</f>
        <v/>
      </c>
      <c r="P285">
        <v>161</v>
      </c>
      <c r="AA285" t="str">
        <f t="shared" ref="AA285:AA292" si="346">IF(P285&gt;$D$123,"",VLOOKUP(P285,$I$125:$P$292,2))</f>
        <v/>
      </c>
      <c r="AC285" t="str">
        <f t="shared" ref="AC285:AC292" si="347">IF(P285&gt;$D$123,"",VLOOKUP(P285,$I$125:$P$292,7))</f>
        <v/>
      </c>
      <c r="AJ285" t="str">
        <f t="shared" si="331"/>
        <v/>
      </c>
      <c r="CH285" t="str">
        <f t="shared" si="336"/>
        <v/>
      </c>
      <c r="CK285" s="110"/>
      <c r="CL285" s="110"/>
      <c r="CM285" s="110"/>
      <c r="CN285" s="110"/>
      <c r="CO285" s="110"/>
      <c r="CP285" s="110"/>
      <c r="CQ285" s="110"/>
      <c r="CR285" s="110"/>
      <c r="CS285" s="110"/>
      <c r="CT285" s="110"/>
      <c r="CU285" s="110"/>
      <c r="CV285" s="110"/>
      <c r="CW285" s="110"/>
      <c r="CX285" s="110"/>
      <c r="CY285" s="110"/>
      <c r="CZ285" s="110"/>
      <c r="DA285" s="110"/>
      <c r="DB285" s="110"/>
      <c r="DC285" s="110"/>
      <c r="DD285" s="110"/>
      <c r="DE285" s="110"/>
      <c r="DF285" s="110"/>
      <c r="DG285" s="110"/>
      <c r="DH285" s="110"/>
      <c r="DI285" s="110"/>
      <c r="DJ285" s="110"/>
      <c r="DK285" s="110"/>
      <c r="DL285" s="110"/>
      <c r="DM285" s="110"/>
      <c r="DN285" s="110"/>
      <c r="DO285" s="110"/>
      <c r="DP285" s="110" t="str">
        <f t="shared" si="335"/>
        <v/>
      </c>
    </row>
    <row r="286" spans="2:146" x14ac:dyDescent="0.2">
      <c r="B286" s="26">
        <v>162</v>
      </c>
      <c r="C286" s="27"/>
      <c r="D286">
        <f t="shared" si="342"/>
        <v>0</v>
      </c>
      <c r="H286" t="str">
        <f t="shared" si="343"/>
        <v/>
      </c>
      <c r="I286" t="str">
        <f t="shared" si="344"/>
        <v/>
      </c>
      <c r="J286" t="str">
        <f t="shared" si="345"/>
        <v/>
      </c>
      <c r="P286">
        <v>162</v>
      </c>
      <c r="AA286" t="str">
        <f t="shared" si="346"/>
        <v/>
      </c>
      <c r="AC286" t="str">
        <f t="shared" si="347"/>
        <v/>
      </c>
      <c r="AJ286" t="str">
        <f t="shared" si="331"/>
        <v/>
      </c>
      <c r="CH286" t="str">
        <f t="shared" si="336"/>
        <v/>
      </c>
      <c r="CK286" s="110"/>
      <c r="CL286" s="110"/>
      <c r="CM286" s="110"/>
      <c r="CN286" s="110"/>
      <c r="CO286" s="110"/>
      <c r="CP286" s="110"/>
      <c r="CQ286" s="110"/>
      <c r="CR286" s="110"/>
      <c r="CS286" s="110"/>
      <c r="CT286" s="110"/>
      <c r="CU286" s="110"/>
      <c r="CV286" s="110"/>
      <c r="CW286" s="110"/>
      <c r="CX286" s="110"/>
      <c r="CY286" s="110"/>
      <c r="CZ286" s="110"/>
      <c r="DA286" s="110"/>
      <c r="DB286" s="110"/>
      <c r="DC286" s="110"/>
      <c r="DD286" s="110"/>
      <c r="DE286" s="110"/>
      <c r="DF286" s="110"/>
      <c r="DG286" s="110"/>
      <c r="DH286" s="110"/>
      <c r="DI286" s="110"/>
      <c r="DJ286" s="110"/>
      <c r="DK286" s="110"/>
      <c r="DL286" s="110"/>
      <c r="DM286" s="110"/>
      <c r="DN286" s="110"/>
      <c r="DO286" s="110"/>
      <c r="DP286" s="110" t="str">
        <f t="shared" si="335"/>
        <v/>
      </c>
    </row>
    <row r="287" spans="2:146" x14ac:dyDescent="0.2">
      <c r="B287" s="26">
        <v>163</v>
      </c>
      <c r="C287" s="27"/>
      <c r="D287">
        <f t="shared" si="342"/>
        <v>0</v>
      </c>
      <c r="H287" t="str">
        <f t="shared" si="343"/>
        <v/>
      </c>
      <c r="I287" t="str">
        <f t="shared" si="344"/>
        <v/>
      </c>
      <c r="J287" t="str">
        <f t="shared" si="345"/>
        <v/>
      </c>
      <c r="P287">
        <v>163</v>
      </c>
      <c r="AA287" t="str">
        <f t="shared" si="346"/>
        <v/>
      </c>
      <c r="AC287" t="str">
        <f t="shared" si="347"/>
        <v/>
      </c>
      <c r="AJ287" t="str">
        <f t="shared" si="331"/>
        <v/>
      </c>
      <c r="CH287" t="str">
        <f t="shared" si="336"/>
        <v/>
      </c>
      <c r="CK287" s="110"/>
      <c r="CL287" s="110"/>
      <c r="CM287" s="110"/>
      <c r="CN287" s="110"/>
      <c r="CO287" s="110"/>
      <c r="CP287" s="110"/>
      <c r="CQ287" s="110"/>
      <c r="CR287" s="110"/>
      <c r="CS287" s="110"/>
      <c r="CT287" s="110"/>
      <c r="CU287" s="110"/>
      <c r="CV287" s="110"/>
      <c r="CW287" s="110"/>
      <c r="CX287" s="110"/>
      <c r="CY287" s="110"/>
      <c r="CZ287" s="110"/>
      <c r="DA287" s="110"/>
      <c r="DB287" s="110"/>
      <c r="DC287" s="110"/>
      <c r="DD287" s="110"/>
      <c r="DE287" s="110"/>
      <c r="DF287" s="110"/>
      <c r="DG287" s="110"/>
      <c r="DH287" s="110"/>
      <c r="DI287" s="110"/>
      <c r="DJ287" s="110"/>
      <c r="DK287" s="110"/>
      <c r="DL287" s="110"/>
      <c r="DM287" s="110"/>
      <c r="DN287" s="110"/>
      <c r="DO287" s="110"/>
      <c r="DP287" s="110" t="str">
        <f t="shared" si="335"/>
        <v/>
      </c>
    </row>
    <row r="288" spans="2:146" x14ac:dyDescent="0.2">
      <c r="B288" s="26">
        <v>164</v>
      </c>
      <c r="C288" s="27"/>
      <c r="D288">
        <f t="shared" si="342"/>
        <v>0</v>
      </c>
      <c r="H288" t="str">
        <f t="shared" si="343"/>
        <v/>
      </c>
      <c r="I288" t="str">
        <f t="shared" si="344"/>
        <v/>
      </c>
      <c r="J288" t="str">
        <f t="shared" si="345"/>
        <v/>
      </c>
      <c r="P288">
        <v>164</v>
      </c>
      <c r="AA288" t="str">
        <f t="shared" si="346"/>
        <v/>
      </c>
      <c r="AC288" t="str">
        <f t="shared" si="347"/>
        <v/>
      </c>
      <c r="AJ288" t="str">
        <f t="shared" si="331"/>
        <v/>
      </c>
      <c r="CH288" t="str">
        <f t="shared" si="336"/>
        <v/>
      </c>
      <c r="CK288" s="110"/>
      <c r="CL288" s="110"/>
      <c r="CM288" s="110"/>
      <c r="CN288" s="110"/>
      <c r="CO288" s="110"/>
      <c r="CP288" s="110"/>
      <c r="CQ288" s="110"/>
      <c r="CR288" s="110"/>
      <c r="CS288" s="110"/>
      <c r="CT288" s="110"/>
      <c r="CU288" s="110"/>
      <c r="CV288" s="110"/>
      <c r="CW288" s="110"/>
      <c r="CX288" s="110"/>
      <c r="CY288" s="110"/>
      <c r="CZ288" s="110"/>
      <c r="DA288" s="110"/>
      <c r="DB288" s="110"/>
      <c r="DC288" s="110"/>
      <c r="DD288" s="110"/>
      <c r="DE288" s="110"/>
      <c r="DF288" s="110"/>
      <c r="DG288" s="110"/>
      <c r="DH288" s="110"/>
      <c r="DI288" s="110"/>
      <c r="DJ288" s="110"/>
      <c r="DK288" s="110"/>
      <c r="DL288" s="110"/>
      <c r="DM288" s="110"/>
      <c r="DN288" s="110"/>
      <c r="DO288" s="110"/>
      <c r="DP288" s="110" t="str">
        <f t="shared" si="335"/>
        <v/>
      </c>
    </row>
    <row r="289" spans="2:120" x14ac:dyDescent="0.2">
      <c r="B289" s="26">
        <v>165</v>
      </c>
      <c r="C289" s="27"/>
      <c r="D289">
        <f t="shared" si="342"/>
        <v>0</v>
      </c>
      <c r="H289" t="str">
        <f t="shared" si="343"/>
        <v/>
      </c>
      <c r="I289" t="str">
        <f t="shared" si="344"/>
        <v/>
      </c>
      <c r="J289" t="str">
        <f t="shared" si="345"/>
        <v/>
      </c>
      <c r="P289">
        <v>165</v>
      </c>
      <c r="AA289" t="str">
        <f t="shared" si="346"/>
        <v/>
      </c>
      <c r="AC289" t="str">
        <f t="shared" si="347"/>
        <v/>
      </c>
      <c r="AJ289" t="str">
        <f t="shared" si="331"/>
        <v/>
      </c>
      <c r="CH289" t="str">
        <f t="shared" si="336"/>
        <v/>
      </c>
      <c r="CK289" s="110"/>
      <c r="CL289" s="110"/>
      <c r="CM289" s="110"/>
      <c r="CN289" s="110"/>
      <c r="CO289" s="110"/>
      <c r="CP289" s="110"/>
      <c r="CQ289" s="110"/>
      <c r="CR289" s="110"/>
      <c r="CS289" s="110"/>
      <c r="CT289" s="110"/>
      <c r="CU289" s="110"/>
      <c r="CV289" s="110"/>
      <c r="CW289" s="110"/>
      <c r="CX289" s="110"/>
      <c r="CY289" s="110"/>
      <c r="CZ289" s="110"/>
      <c r="DA289" s="110"/>
      <c r="DB289" s="110"/>
      <c r="DC289" s="110"/>
      <c r="DD289" s="110"/>
      <c r="DE289" s="110"/>
      <c r="DF289" s="110"/>
      <c r="DG289" s="110"/>
      <c r="DH289" s="110"/>
      <c r="DI289" s="110"/>
      <c r="DJ289" s="110"/>
      <c r="DK289" s="110"/>
      <c r="DL289" s="110"/>
      <c r="DM289" s="110"/>
      <c r="DN289" s="110"/>
      <c r="DO289" s="110"/>
      <c r="DP289" s="110" t="str">
        <f t="shared" si="335"/>
        <v/>
      </c>
    </row>
    <row r="290" spans="2:120" x14ac:dyDescent="0.2">
      <c r="B290" s="26">
        <v>166</v>
      </c>
      <c r="C290" s="27"/>
      <c r="D290">
        <f t="shared" si="342"/>
        <v>0</v>
      </c>
      <c r="H290" t="str">
        <f t="shared" si="343"/>
        <v/>
      </c>
      <c r="I290" t="str">
        <f t="shared" si="344"/>
        <v/>
      </c>
      <c r="J290" t="str">
        <f t="shared" si="345"/>
        <v/>
      </c>
      <c r="P290">
        <v>166</v>
      </c>
      <c r="AA290" t="str">
        <f t="shared" si="346"/>
        <v/>
      </c>
      <c r="AC290" t="str">
        <f t="shared" si="347"/>
        <v/>
      </c>
      <c r="AJ290" t="str">
        <f t="shared" si="331"/>
        <v/>
      </c>
      <c r="CH290" t="str">
        <f t="shared" si="336"/>
        <v/>
      </c>
      <c r="CK290" s="110"/>
      <c r="CL290" s="110"/>
      <c r="CM290" s="110"/>
      <c r="CN290" s="110"/>
      <c r="CO290" s="110"/>
      <c r="CP290" s="110"/>
      <c r="CQ290" s="110"/>
      <c r="CR290" s="110"/>
      <c r="CS290" s="110"/>
      <c r="CT290" s="110"/>
      <c r="CU290" s="110"/>
      <c r="CV290" s="110"/>
      <c r="CW290" s="110"/>
      <c r="CX290" s="110"/>
      <c r="CY290" s="110"/>
      <c r="CZ290" s="110"/>
      <c r="DA290" s="110"/>
      <c r="DB290" s="110"/>
      <c r="DC290" s="110"/>
      <c r="DD290" s="110"/>
      <c r="DE290" s="110"/>
      <c r="DF290" s="110"/>
      <c r="DG290" s="110"/>
      <c r="DH290" s="110"/>
      <c r="DI290" s="110"/>
      <c r="DJ290" s="110"/>
      <c r="DK290" s="110"/>
      <c r="DL290" s="110"/>
      <c r="DM290" s="110"/>
      <c r="DN290" s="110"/>
      <c r="DO290" s="110"/>
      <c r="DP290" s="110" t="str">
        <f t="shared" si="335"/>
        <v/>
      </c>
    </row>
    <row r="291" spans="2:120" x14ac:dyDescent="0.2">
      <c r="B291" s="26">
        <v>167</v>
      </c>
      <c r="C291" s="27"/>
      <c r="D291">
        <f t="shared" si="342"/>
        <v>0</v>
      </c>
      <c r="H291" t="str">
        <f t="shared" si="343"/>
        <v/>
      </c>
      <c r="I291" t="str">
        <f t="shared" si="344"/>
        <v/>
      </c>
      <c r="J291" t="str">
        <f t="shared" si="345"/>
        <v/>
      </c>
      <c r="P291">
        <v>167</v>
      </c>
      <c r="AA291" t="str">
        <f t="shared" si="346"/>
        <v/>
      </c>
      <c r="AC291" t="str">
        <f t="shared" si="347"/>
        <v/>
      </c>
      <c r="AJ291" t="str">
        <f t="shared" si="331"/>
        <v/>
      </c>
      <c r="CH291" t="str">
        <f t="shared" si="336"/>
        <v/>
      </c>
      <c r="CK291" s="110"/>
      <c r="CL291" s="110"/>
      <c r="CM291" s="110"/>
      <c r="CN291" s="110"/>
      <c r="CO291" s="110"/>
      <c r="CP291" s="110"/>
      <c r="CQ291" s="110"/>
      <c r="CR291" s="110"/>
      <c r="CS291" s="110"/>
      <c r="CT291" s="110"/>
      <c r="CU291" s="110"/>
      <c r="CV291" s="110"/>
      <c r="CW291" s="110"/>
      <c r="CX291" s="110"/>
      <c r="CY291" s="110"/>
      <c r="CZ291" s="110"/>
      <c r="DA291" s="110"/>
      <c r="DB291" s="110"/>
      <c r="DC291" s="110"/>
      <c r="DD291" s="110"/>
      <c r="DE291" s="110"/>
      <c r="DF291" s="110"/>
      <c r="DG291" s="110"/>
      <c r="DH291" s="110"/>
      <c r="DI291" s="110"/>
      <c r="DJ291" s="110"/>
      <c r="DK291" s="110"/>
      <c r="DL291" s="110"/>
      <c r="DM291" s="110"/>
      <c r="DN291" s="110"/>
      <c r="DO291" s="110"/>
      <c r="DP291" s="110" t="str">
        <f t="shared" si="335"/>
        <v/>
      </c>
    </row>
    <row r="292" spans="2:120" ht="13.5" thickBot="1" x14ac:dyDescent="0.25">
      <c r="B292" s="28">
        <v>168</v>
      </c>
      <c r="C292" s="29"/>
      <c r="D292">
        <f t="shared" si="342"/>
        <v>0</v>
      </c>
      <c r="H292" t="str">
        <f t="shared" si="343"/>
        <v/>
      </c>
      <c r="I292" t="str">
        <f t="shared" si="344"/>
        <v/>
      </c>
      <c r="J292" t="str">
        <f t="shared" si="345"/>
        <v/>
      </c>
      <c r="P292">
        <v>168</v>
      </c>
      <c r="AA292" t="str">
        <f t="shared" si="346"/>
        <v/>
      </c>
      <c r="AC292" t="str">
        <f t="shared" si="347"/>
        <v/>
      </c>
      <c r="AJ292" t="str">
        <f t="shared" si="331"/>
        <v/>
      </c>
      <c r="CH292" t="str">
        <f t="shared" si="336"/>
        <v/>
      </c>
    </row>
    <row r="293" spans="2:120" ht="13.5" thickTop="1" x14ac:dyDescent="0.2">
      <c r="CH293" t="str">
        <f t="shared" si="336"/>
        <v/>
      </c>
    </row>
  </sheetData>
  <sheetProtection sheet="1"/>
  <mergeCells count="184">
    <mergeCell ref="BR1:FB1"/>
    <mergeCell ref="EF3:EG3"/>
    <mergeCell ref="EF5:EL5"/>
    <mergeCell ref="EN5:ET5"/>
    <mergeCell ref="EV5:FB5"/>
    <mergeCell ref="EF24:EL24"/>
    <mergeCell ref="EN24:ET24"/>
    <mergeCell ref="EV24:FB24"/>
    <mergeCell ref="BT4:BU4"/>
    <mergeCell ref="BV4:BW4"/>
    <mergeCell ref="CQ5:CS5"/>
    <mergeCell ref="CU5:CX5"/>
    <mergeCell ref="CZ5:DA5"/>
    <mergeCell ref="DP5:DQ5"/>
    <mergeCell ref="DU5:DV5"/>
    <mergeCell ref="DZ5:EA5"/>
    <mergeCell ref="BV5:BW5"/>
    <mergeCell ref="BP3:BQ3"/>
    <mergeCell ref="BR3:BS3"/>
    <mergeCell ref="BT3:BU3"/>
    <mergeCell ref="BV3:BW3"/>
    <mergeCell ref="BP4:BQ4"/>
    <mergeCell ref="BR4:BS4"/>
    <mergeCell ref="AM69:AO69"/>
    <mergeCell ref="BP5:BQ5"/>
    <mergeCell ref="BR5:BS5"/>
    <mergeCell ref="BT5:BU5"/>
    <mergeCell ref="Y1:AF1"/>
    <mergeCell ref="Y2:Z2"/>
    <mergeCell ref="Y3:Z3"/>
    <mergeCell ref="Y76:AA76"/>
    <mergeCell ref="AF76:AH76"/>
    <mergeCell ref="AF69:AH69"/>
    <mergeCell ref="Y62:AA62"/>
    <mergeCell ref="AF62:AH62"/>
    <mergeCell ref="AM76:AO76"/>
    <mergeCell ref="AH4:AH5"/>
    <mergeCell ref="AD2:AF2"/>
    <mergeCell ref="AD3:AF3"/>
    <mergeCell ref="AM62:AO62"/>
    <mergeCell ref="Y69:AA69"/>
    <mergeCell ref="AA4:AC5"/>
    <mergeCell ref="O96:P96"/>
    <mergeCell ref="O97:P97"/>
    <mergeCell ref="O85:P85"/>
    <mergeCell ref="O70:P70"/>
    <mergeCell ref="O71:P71"/>
    <mergeCell ref="O72:P72"/>
    <mergeCell ref="O80:P80"/>
    <mergeCell ref="O82:P82"/>
    <mergeCell ref="O90:P90"/>
    <mergeCell ref="O91:P91"/>
    <mergeCell ref="O92:P92"/>
    <mergeCell ref="D1:N2"/>
    <mergeCell ref="O93:P93"/>
    <mergeCell ref="O94:P94"/>
    <mergeCell ref="O95:P95"/>
    <mergeCell ref="O75:P75"/>
    <mergeCell ref="O76:P76"/>
    <mergeCell ref="O81:P81"/>
    <mergeCell ref="O86:P86"/>
    <mergeCell ref="O83:P83"/>
    <mergeCell ref="O84:P84"/>
    <mergeCell ref="C68:D68"/>
    <mergeCell ref="C69:D69"/>
    <mergeCell ref="C3:C4"/>
    <mergeCell ref="I81:J81"/>
    <mergeCell ref="I82:J82"/>
    <mergeCell ref="I83:J83"/>
    <mergeCell ref="I95:J95"/>
    <mergeCell ref="I84:J84"/>
    <mergeCell ref="I85:J85"/>
    <mergeCell ref="I86:J86"/>
    <mergeCell ref="I87:J87"/>
    <mergeCell ref="I88:J88"/>
    <mergeCell ref="I89:J89"/>
    <mergeCell ref="C93:D93"/>
    <mergeCell ref="I97:J97"/>
    <mergeCell ref="I98:J98"/>
    <mergeCell ref="O63:P63"/>
    <mergeCell ref="O64:P64"/>
    <mergeCell ref="O65:P65"/>
    <mergeCell ref="O66:P66"/>
    <mergeCell ref="O67:P67"/>
    <mergeCell ref="O68:P68"/>
    <mergeCell ref="O69:P69"/>
    <mergeCell ref="I90:J90"/>
    <mergeCell ref="O73:P73"/>
    <mergeCell ref="O74:P74"/>
    <mergeCell ref="O79:P79"/>
    <mergeCell ref="O77:P77"/>
    <mergeCell ref="O78:P78"/>
    <mergeCell ref="I96:J96"/>
    <mergeCell ref="I91:J91"/>
    <mergeCell ref="I92:J92"/>
    <mergeCell ref="I93:J93"/>
    <mergeCell ref="I94:J94"/>
    <mergeCell ref="O98:P98"/>
    <mergeCell ref="O87:P87"/>
    <mergeCell ref="O88:P88"/>
    <mergeCell ref="O89:P89"/>
    <mergeCell ref="C94:D94"/>
    <mergeCell ref="C95:D95"/>
    <mergeCell ref="C96:D96"/>
    <mergeCell ref="C97:D97"/>
    <mergeCell ref="C98:D98"/>
    <mergeCell ref="I63:J63"/>
    <mergeCell ref="I64:J64"/>
    <mergeCell ref="I65:J65"/>
    <mergeCell ref="I66:J66"/>
    <mergeCell ref="I67:J67"/>
    <mergeCell ref="I68:J68"/>
    <mergeCell ref="I69:J69"/>
    <mergeCell ref="I70:J70"/>
    <mergeCell ref="I71:J71"/>
    <mergeCell ref="I72:J72"/>
    <mergeCell ref="I73:J73"/>
    <mergeCell ref="I74:J74"/>
    <mergeCell ref="I75:J75"/>
    <mergeCell ref="I76:J76"/>
    <mergeCell ref="I77:J77"/>
    <mergeCell ref="I78:J78"/>
    <mergeCell ref="I79:J79"/>
    <mergeCell ref="I80:J80"/>
    <mergeCell ref="C84:D84"/>
    <mergeCell ref="C85:D85"/>
    <mergeCell ref="C86:D86"/>
    <mergeCell ref="C87:D87"/>
    <mergeCell ref="C88:D88"/>
    <mergeCell ref="C89:D89"/>
    <mergeCell ref="C90:D90"/>
    <mergeCell ref="C91:D91"/>
    <mergeCell ref="C92:D92"/>
    <mergeCell ref="C75:D75"/>
    <mergeCell ref="C76:D76"/>
    <mergeCell ref="C77:D77"/>
    <mergeCell ref="C78:D78"/>
    <mergeCell ref="C79:D79"/>
    <mergeCell ref="C80:D80"/>
    <mergeCell ref="C81:D81"/>
    <mergeCell ref="C82:D82"/>
    <mergeCell ref="C83:D83"/>
    <mergeCell ref="C72:D72"/>
    <mergeCell ref="C73:D73"/>
    <mergeCell ref="H4:I4"/>
    <mergeCell ref="C63:D63"/>
    <mergeCell ref="C64:D64"/>
    <mergeCell ref="C65:D65"/>
    <mergeCell ref="C66:D66"/>
    <mergeCell ref="C67:D67"/>
    <mergeCell ref="C74:D74"/>
    <mergeCell ref="H3:N3"/>
    <mergeCell ref="B61:D61"/>
    <mergeCell ref="H61:J61"/>
    <mergeCell ref="N61:P61"/>
    <mergeCell ref="B5:C5"/>
    <mergeCell ref="H5:I5"/>
    <mergeCell ref="N5:O5"/>
    <mergeCell ref="C70:D70"/>
    <mergeCell ref="C71:D71"/>
    <mergeCell ref="A3:B4"/>
    <mergeCell ref="EF100:EL100"/>
    <mergeCell ref="EN100:ET100"/>
    <mergeCell ref="EV100:FB100"/>
    <mergeCell ref="T6:T7"/>
    <mergeCell ref="Y99:AA99"/>
    <mergeCell ref="AF99:AH99"/>
    <mergeCell ref="AM99:AO99"/>
    <mergeCell ref="AM83:AO83"/>
    <mergeCell ref="EF43:EL43"/>
    <mergeCell ref="EN43:ET43"/>
    <mergeCell ref="EV43:FB43"/>
    <mergeCell ref="EF62:EL62"/>
    <mergeCell ref="EN62:ET62"/>
    <mergeCell ref="EV62:FB62"/>
    <mergeCell ref="EF81:EL81"/>
    <mergeCell ref="EN81:ET81"/>
    <mergeCell ref="EV81:FB81"/>
    <mergeCell ref="Y91:AA91"/>
    <mergeCell ref="AF91:AH91"/>
    <mergeCell ref="AM91:AO91"/>
    <mergeCell ref="Y83:AA83"/>
    <mergeCell ref="AF83:AH83"/>
    <mergeCell ref="T10:T11"/>
  </mergeCells>
  <conditionalFormatting sqref="G7:G42">
    <cfRule type="expression" dxfId="239" priority="928" stopIfTrue="1">
      <formula>G7=""</formula>
    </cfRule>
    <cfRule type="expression" dxfId="238" priority="929" stopIfTrue="1">
      <formula>G7=C7</formula>
    </cfRule>
  </conditionalFormatting>
  <conditionalFormatting sqref="M7:M42">
    <cfRule type="expression" dxfId="237" priority="924" stopIfTrue="1">
      <formula>M7=""</formula>
    </cfRule>
    <cfRule type="expression" dxfId="236" priority="925" stopIfTrue="1">
      <formula>M7=I7</formula>
    </cfRule>
  </conditionalFormatting>
  <conditionalFormatting sqref="S7:S42">
    <cfRule type="expression" dxfId="235" priority="920" stopIfTrue="1">
      <formula>S7=""</formula>
    </cfRule>
    <cfRule type="expression" dxfId="234" priority="921" stopIfTrue="1">
      <formula>S7=O7</formula>
    </cfRule>
  </conditionalFormatting>
  <conditionalFormatting sqref="Z16:Z19">
    <cfRule type="duplicateValues" dxfId="233" priority="835" stopIfTrue="1"/>
  </conditionalFormatting>
  <conditionalFormatting sqref="AG16:AG19">
    <cfRule type="expression" dxfId="232" priority="519">
      <formula>AH16=""</formula>
    </cfRule>
    <cfRule type="duplicateValues" dxfId="231" priority="834" stopIfTrue="1"/>
  </conditionalFormatting>
  <conditionalFormatting sqref="AN16:AN19">
    <cfRule type="expression" dxfId="230" priority="516">
      <formula>AO16=""</formula>
    </cfRule>
    <cfRule type="duplicateValues" dxfId="229" priority="833" stopIfTrue="1"/>
  </conditionalFormatting>
  <conditionalFormatting sqref="Z9:Z12">
    <cfRule type="duplicateValues" dxfId="228" priority="832" stopIfTrue="1"/>
  </conditionalFormatting>
  <conditionalFormatting sqref="AG9:AG12">
    <cfRule type="expression" dxfId="227" priority="520">
      <formula>AH9=""</formula>
    </cfRule>
    <cfRule type="duplicateValues" dxfId="226" priority="831" stopIfTrue="1"/>
  </conditionalFormatting>
  <conditionalFormatting sqref="AN9:AN12">
    <cfRule type="expression" dxfId="225" priority="517">
      <formula>AO9=""</formula>
    </cfRule>
    <cfRule type="duplicateValues" dxfId="224" priority="830" stopIfTrue="1"/>
  </conditionalFormatting>
  <conditionalFormatting sqref="Z23:Z26">
    <cfRule type="duplicateValues" dxfId="223" priority="829" stopIfTrue="1"/>
  </conditionalFormatting>
  <conditionalFormatting sqref="AG23:AG26">
    <cfRule type="expression" dxfId="222" priority="518">
      <formula>AH23=""</formula>
    </cfRule>
    <cfRule type="duplicateValues" dxfId="221" priority="828" stopIfTrue="1"/>
  </conditionalFormatting>
  <conditionalFormatting sqref="AN23:AN26">
    <cfRule type="expression" dxfId="220" priority="515">
      <formula>AO23=""</formula>
    </cfRule>
    <cfRule type="duplicateValues" dxfId="219" priority="827" stopIfTrue="1"/>
  </conditionalFormatting>
  <conditionalFormatting sqref="Z30:Z34">
    <cfRule type="expression" dxfId="218" priority="526">
      <formula>AA30=""</formula>
    </cfRule>
    <cfRule type="duplicateValues" dxfId="217" priority="826" stopIfTrue="1"/>
  </conditionalFormatting>
  <conditionalFormatting sqref="AG30:AG34">
    <cfRule type="expression" dxfId="216" priority="524">
      <formula>AH30=""</formula>
    </cfRule>
    <cfRule type="duplicateValues" dxfId="215" priority="825" stopIfTrue="1"/>
  </conditionalFormatting>
  <conditionalFormatting sqref="AN30:AN34">
    <cfRule type="expression" dxfId="214" priority="522">
      <formula>AO30=""</formula>
    </cfRule>
    <cfRule type="duplicateValues" dxfId="213" priority="824" stopIfTrue="1"/>
  </conditionalFormatting>
  <conditionalFormatting sqref="Z38:Z42">
    <cfRule type="expression" dxfId="212" priority="525">
      <formula>AA38=""</formula>
    </cfRule>
    <cfRule type="duplicateValues" dxfId="211" priority="823" stopIfTrue="1"/>
  </conditionalFormatting>
  <conditionalFormatting sqref="AG38:AG42">
    <cfRule type="expression" dxfId="210" priority="523">
      <formula>AH38=""</formula>
    </cfRule>
    <cfRule type="duplicateValues" dxfId="209" priority="822" stopIfTrue="1"/>
  </conditionalFormatting>
  <conditionalFormatting sqref="AN38:AN42">
    <cfRule type="expression" dxfId="208" priority="521">
      <formula>AO38=""</formula>
    </cfRule>
    <cfRule type="duplicateValues" dxfId="207" priority="820" stopIfTrue="1"/>
    <cfRule type="duplicateValues" dxfId="206" priority="821" stopIfTrue="1"/>
  </conditionalFormatting>
  <conditionalFormatting sqref="Z64:Z67">
    <cfRule type="duplicateValues" dxfId="205" priority="808" stopIfTrue="1"/>
  </conditionalFormatting>
  <conditionalFormatting sqref="AG64:AG67">
    <cfRule type="duplicateValues" dxfId="204" priority="807" stopIfTrue="1"/>
  </conditionalFormatting>
  <conditionalFormatting sqref="AN64:AN67">
    <cfRule type="duplicateValues" dxfId="203" priority="806" stopIfTrue="1"/>
  </conditionalFormatting>
  <conditionalFormatting sqref="Z71:Z74">
    <cfRule type="duplicateValues" dxfId="202" priority="803" stopIfTrue="1"/>
  </conditionalFormatting>
  <conditionalFormatting sqref="AG71:AG74">
    <cfRule type="duplicateValues" dxfId="201" priority="802" stopIfTrue="1"/>
  </conditionalFormatting>
  <conditionalFormatting sqref="AN71:AN74">
    <cfRule type="duplicateValues" dxfId="200" priority="801" stopIfTrue="1"/>
  </conditionalFormatting>
  <conditionalFormatting sqref="Z78:Z81">
    <cfRule type="duplicateValues" dxfId="199" priority="797" stopIfTrue="1"/>
  </conditionalFormatting>
  <conditionalFormatting sqref="AG78:AG81">
    <cfRule type="duplicateValues" dxfId="198" priority="796" stopIfTrue="1"/>
  </conditionalFormatting>
  <conditionalFormatting sqref="AN78:AN81">
    <cfRule type="duplicateValues" dxfId="197" priority="795" stopIfTrue="1"/>
  </conditionalFormatting>
  <conditionalFormatting sqref="Z85:Z89">
    <cfRule type="duplicateValues" dxfId="196" priority="791" stopIfTrue="1"/>
  </conditionalFormatting>
  <conditionalFormatting sqref="AG85:AG89">
    <cfRule type="duplicateValues" dxfId="195" priority="790" stopIfTrue="1"/>
  </conditionalFormatting>
  <conditionalFormatting sqref="AN85:AN89">
    <cfRule type="duplicateValues" dxfId="194" priority="789" stopIfTrue="1"/>
  </conditionalFormatting>
  <conditionalFormatting sqref="Z93:Z97">
    <cfRule type="duplicateValues" dxfId="193" priority="785" stopIfTrue="1"/>
  </conditionalFormatting>
  <conditionalFormatting sqref="AG93:AG97">
    <cfRule type="duplicateValues" dxfId="192" priority="784" stopIfTrue="1"/>
  </conditionalFormatting>
  <conditionalFormatting sqref="AN93:AN97">
    <cfRule type="duplicateValues" dxfId="191" priority="782" stopIfTrue="1"/>
    <cfRule type="duplicateValues" dxfId="190" priority="783" stopIfTrue="1"/>
  </conditionalFormatting>
  <conditionalFormatting sqref="AC3">
    <cfRule type="expression" dxfId="189" priority="781" stopIfTrue="1">
      <formula>AND($AC$3&gt;4,$Y$3&gt;0)</formula>
    </cfRule>
  </conditionalFormatting>
  <conditionalFormatting sqref="Y3:Z3">
    <cfRule type="expression" dxfId="188" priority="780" stopIfTrue="1">
      <formula>AND($Y$3&gt;0,$AC$3&gt;4)</formula>
    </cfRule>
  </conditionalFormatting>
  <conditionalFormatting sqref="AA3">
    <cfRule type="expression" dxfId="187" priority="779" stopIfTrue="1">
      <formula>AND($Y$3&gt;0,$AC$3&gt;4)</formula>
    </cfRule>
  </conditionalFormatting>
  <conditionalFormatting sqref="AD3:AF3">
    <cfRule type="expression" dxfId="186" priority="778" stopIfTrue="1">
      <formula>AND($Y$3&gt;0,$AC$3&gt;4)</formula>
    </cfRule>
  </conditionalFormatting>
  <conditionalFormatting sqref="Y3:AF3">
    <cfRule type="expression" dxfId="185" priority="777" stopIfTrue="1">
      <formula>$Y$3=0</formula>
    </cfRule>
  </conditionalFormatting>
  <conditionalFormatting sqref="AA4">
    <cfRule type="expression" dxfId="184" priority="737" stopIfTrue="1">
      <formula>$P$3=$AR$4</formula>
    </cfRule>
  </conditionalFormatting>
  <conditionalFormatting sqref="AA4:AC5">
    <cfRule type="expression" dxfId="183" priority="736" stopIfTrue="1">
      <formula>$P$3=""</formula>
    </cfRule>
  </conditionalFormatting>
  <conditionalFormatting sqref="A7">
    <cfRule type="expression" dxfId="182" priority="699" stopIfTrue="1">
      <formula>OR(A7="",A8="x")</formula>
    </cfRule>
  </conditionalFormatting>
  <conditionalFormatting sqref="A9">
    <cfRule type="expression" dxfId="181" priority="698" stopIfTrue="1">
      <formula>OR(A9="",A10="x")</formula>
    </cfRule>
  </conditionalFormatting>
  <conditionalFormatting sqref="A11">
    <cfRule type="expression" dxfId="180" priority="697" stopIfTrue="1">
      <formula>OR(A11="",A12="x")</formula>
    </cfRule>
  </conditionalFormatting>
  <conditionalFormatting sqref="A13">
    <cfRule type="expression" dxfId="179" priority="696" stopIfTrue="1">
      <formula>OR(A13="",A14="x")</formula>
    </cfRule>
  </conditionalFormatting>
  <conditionalFormatting sqref="A15">
    <cfRule type="expression" dxfId="178" priority="695" stopIfTrue="1">
      <formula>OR(A15="",A16="x")</formula>
    </cfRule>
  </conditionalFormatting>
  <conditionalFormatting sqref="A17">
    <cfRule type="expression" dxfId="177" priority="694" stopIfTrue="1">
      <formula>OR(A17="",A18="x")</formula>
    </cfRule>
  </conditionalFormatting>
  <conditionalFormatting sqref="A19">
    <cfRule type="expression" dxfId="176" priority="693" stopIfTrue="1">
      <formula>OR(A19="",A20="x")</formula>
    </cfRule>
  </conditionalFormatting>
  <conditionalFormatting sqref="A21">
    <cfRule type="expression" dxfId="175" priority="692" stopIfTrue="1">
      <formula>OR(A21="",A22="x")</formula>
    </cfRule>
  </conditionalFormatting>
  <conditionalFormatting sqref="A23">
    <cfRule type="expression" dxfId="174" priority="691" stopIfTrue="1">
      <formula>OR(A23="",A24="x")</formula>
    </cfRule>
  </conditionalFormatting>
  <conditionalFormatting sqref="A25">
    <cfRule type="expression" dxfId="173" priority="690" stopIfTrue="1">
      <formula>OR(A25="",A26="x")</formula>
    </cfRule>
  </conditionalFormatting>
  <conditionalFormatting sqref="A27">
    <cfRule type="expression" dxfId="172" priority="689" stopIfTrue="1">
      <formula>OR(A27="",A28="x")</formula>
    </cfRule>
  </conditionalFormatting>
  <conditionalFormatting sqref="A29">
    <cfRule type="expression" dxfId="171" priority="688" stopIfTrue="1">
      <formula>OR(A29="",A30="x")</formula>
    </cfRule>
  </conditionalFormatting>
  <conditionalFormatting sqref="A31">
    <cfRule type="expression" dxfId="170" priority="687" stopIfTrue="1">
      <formula>OR(A31="",A32="x")</formula>
    </cfRule>
  </conditionalFormatting>
  <conditionalFormatting sqref="A33">
    <cfRule type="expression" dxfId="169" priority="686" stopIfTrue="1">
      <formula>OR(A33="",A34="x")</formula>
    </cfRule>
  </conditionalFormatting>
  <conditionalFormatting sqref="A35">
    <cfRule type="expression" dxfId="168" priority="685" stopIfTrue="1">
      <formula>OR(A35="",A36="x")</formula>
    </cfRule>
  </conditionalFormatting>
  <conditionalFormatting sqref="A37">
    <cfRule type="expression" dxfId="167" priority="684" stopIfTrue="1">
      <formula>OR(A37="",A38="x")</formula>
    </cfRule>
  </conditionalFormatting>
  <conditionalFormatting sqref="A39">
    <cfRule type="expression" dxfId="166" priority="683" stopIfTrue="1">
      <formula>OR(A39="",A40="x")</formula>
    </cfRule>
  </conditionalFormatting>
  <conditionalFormatting sqref="A41">
    <cfRule type="expression" dxfId="165" priority="682" stopIfTrue="1">
      <formula>OR(A41="",A42="x")</formula>
    </cfRule>
  </conditionalFormatting>
  <conditionalFormatting sqref="D4:I4">
    <cfRule type="expression" dxfId="164" priority="604" stopIfTrue="1">
      <formula>$D$3=""</formula>
    </cfRule>
  </conditionalFormatting>
  <conditionalFormatting sqref="Z101:Z105">
    <cfRule type="duplicateValues" dxfId="163" priority="577" stopIfTrue="1"/>
  </conditionalFormatting>
  <conditionalFormatting sqref="AG101:AG105">
    <cfRule type="duplicateValues" dxfId="162" priority="576" stopIfTrue="1"/>
  </conditionalFormatting>
  <conditionalFormatting sqref="AN101:AN105">
    <cfRule type="duplicateValues" dxfId="161" priority="574" stopIfTrue="1"/>
    <cfRule type="duplicateValues" dxfId="160" priority="575" stopIfTrue="1"/>
  </conditionalFormatting>
  <conditionalFormatting sqref="C7:D42 O7:O42 P7 P13:P42">
    <cfRule type="expression" priority="532" stopIfTrue="1">
      <formula>G7=""</formula>
    </cfRule>
    <cfRule type="expression" dxfId="159" priority="533" stopIfTrue="1">
      <formula>G7=C7</formula>
    </cfRule>
  </conditionalFormatting>
  <conditionalFormatting sqref="B1:B2">
    <cfRule type="cellIs" dxfId="158" priority="527" stopIfTrue="1" operator="greaterThan">
      <formula>18</formula>
    </cfRule>
  </conditionalFormatting>
  <conditionalFormatting sqref="EJ6:EJ21 EH6:EH21">
    <cfRule type="cellIs" dxfId="157" priority="493" operator="equal">
      <formula>$D$2</formula>
    </cfRule>
  </conditionalFormatting>
  <conditionalFormatting sqref="EZ44:EZ59">
    <cfRule type="cellIs" dxfId="156" priority="485" operator="equal">
      <formula>$D$2</formula>
    </cfRule>
  </conditionalFormatting>
  <conditionalFormatting sqref="EJ25:EJ40">
    <cfRule type="cellIs" dxfId="155" priority="490" operator="equal">
      <formula>$D$2</formula>
    </cfRule>
  </conditionalFormatting>
  <conditionalFormatting sqref="ER25:ER40">
    <cfRule type="cellIs" dxfId="154" priority="489" operator="equal">
      <formula>$D$2</formula>
    </cfRule>
  </conditionalFormatting>
  <conditionalFormatting sqref="EZ25:EZ40">
    <cfRule type="cellIs" dxfId="153" priority="488" operator="equal">
      <formula>$D$2</formula>
    </cfRule>
  </conditionalFormatting>
  <conditionalFormatting sqref="EJ44:EJ59">
    <cfRule type="cellIs" dxfId="152" priority="487" operator="equal">
      <formula>$D$2</formula>
    </cfRule>
  </conditionalFormatting>
  <conditionalFormatting sqref="ER44:ER59">
    <cfRule type="cellIs" dxfId="151" priority="486" operator="equal">
      <formula>$D$2</formula>
    </cfRule>
  </conditionalFormatting>
  <conditionalFormatting sqref="EK12">
    <cfRule type="cellIs" dxfId="150" priority="484" operator="equal">
      <formula>$D$2</formula>
    </cfRule>
  </conditionalFormatting>
  <conditionalFormatting sqref="EL6:EL10">
    <cfRule type="expression" dxfId="149" priority="480">
      <formula>EL6=""</formula>
    </cfRule>
    <cfRule type="expression" dxfId="148" priority="481">
      <formula>EL6&gt;1</formula>
    </cfRule>
  </conditionalFormatting>
  <conditionalFormatting sqref="ET6:ET10">
    <cfRule type="expression" dxfId="147" priority="478">
      <formula>ET6=""</formula>
    </cfRule>
    <cfRule type="expression" dxfId="146" priority="479">
      <formula>ET6&gt;1</formula>
    </cfRule>
  </conditionalFormatting>
  <conditionalFormatting sqref="FB6:FB10">
    <cfRule type="expression" dxfId="145" priority="476">
      <formula>FB6=""</formula>
    </cfRule>
    <cfRule type="expression" dxfId="144" priority="477">
      <formula>FB6&gt;1</formula>
    </cfRule>
  </conditionalFormatting>
  <conditionalFormatting sqref="EH25:EH40">
    <cfRule type="cellIs" dxfId="143" priority="474" operator="equal">
      <formula>$D$2</formula>
    </cfRule>
  </conditionalFormatting>
  <conditionalFormatting sqref="EX25:EX40 EP25:EP40">
    <cfRule type="cellIs" dxfId="142" priority="473" operator="equal">
      <formula>$D$2</formula>
    </cfRule>
  </conditionalFormatting>
  <conditionalFormatting sqref="FA12 ES12">
    <cfRule type="cellIs" dxfId="141" priority="472" operator="equal">
      <formula>$D$2</formula>
    </cfRule>
  </conditionalFormatting>
  <conditionalFormatting sqref="FA31 ES31 EK31">
    <cfRule type="cellIs" dxfId="140" priority="471" operator="equal">
      <formula>$D$2</formula>
    </cfRule>
  </conditionalFormatting>
  <conditionalFormatting sqref="EL25:EL29">
    <cfRule type="expression" dxfId="139" priority="469">
      <formula>EL25=""</formula>
    </cfRule>
    <cfRule type="expression" dxfId="138" priority="470">
      <formula>EL25&gt;1</formula>
    </cfRule>
  </conditionalFormatting>
  <conditionalFormatting sqref="ET25:ET29">
    <cfRule type="expression" dxfId="137" priority="467">
      <formula>ET25=""</formula>
    </cfRule>
    <cfRule type="expression" dxfId="136" priority="468">
      <formula>ET25&gt;1</formula>
    </cfRule>
  </conditionalFormatting>
  <conditionalFormatting sqref="EZ6:EZ21 ER6:ER21">
    <cfRule type="cellIs" dxfId="135" priority="466" operator="equal">
      <formula>$D$2</formula>
    </cfRule>
  </conditionalFormatting>
  <conditionalFormatting sqref="FB25:FB29">
    <cfRule type="expression" dxfId="134" priority="464">
      <formula>FB25=""</formula>
    </cfRule>
    <cfRule type="expression" dxfId="133" priority="465">
      <formula>FB25&gt;1</formula>
    </cfRule>
  </conditionalFormatting>
  <conditionalFormatting sqref="EH44:EH59">
    <cfRule type="cellIs" dxfId="132" priority="463" operator="equal">
      <formula>$D$2</formula>
    </cfRule>
  </conditionalFormatting>
  <conditionalFormatting sqref="FA50 ES50 EK50">
    <cfRule type="cellIs" dxfId="131" priority="462" operator="equal">
      <formula>$D$2</formula>
    </cfRule>
  </conditionalFormatting>
  <conditionalFormatting sqref="EL44:EL48">
    <cfRule type="expression" dxfId="130" priority="460">
      <formula>EL44=""</formula>
    </cfRule>
    <cfRule type="expression" dxfId="129" priority="461">
      <formula>EL44&gt;1</formula>
    </cfRule>
  </conditionalFormatting>
  <conditionalFormatting sqref="EP44:EP59">
    <cfRule type="cellIs" dxfId="128" priority="459" operator="equal">
      <formula>$D$2</formula>
    </cfRule>
  </conditionalFormatting>
  <conditionalFormatting sqref="EX44:EX59">
    <cfRule type="cellIs" dxfId="127" priority="458" operator="equal">
      <formula>$D$2</formula>
    </cfRule>
  </conditionalFormatting>
  <conditionalFormatting sqref="ET44:ET48">
    <cfRule type="expression" dxfId="126" priority="456">
      <formula>ET44=""</formula>
    </cfRule>
    <cfRule type="expression" dxfId="125" priority="457">
      <formula>ET44&gt;1</formula>
    </cfRule>
  </conditionalFormatting>
  <conditionalFormatting sqref="FB44:FB48">
    <cfRule type="expression" dxfId="124" priority="454">
      <formula>FB44=""</formula>
    </cfRule>
    <cfRule type="expression" dxfId="123" priority="455">
      <formula>FB44&gt;1</formula>
    </cfRule>
  </conditionalFormatting>
  <conditionalFormatting sqref="EZ63:EZ78">
    <cfRule type="cellIs" dxfId="122" priority="451" operator="equal">
      <formula>$D$2</formula>
    </cfRule>
  </conditionalFormatting>
  <conditionalFormatting sqref="EJ63:EJ78">
    <cfRule type="cellIs" dxfId="121" priority="453" operator="equal">
      <formula>$D$2</formula>
    </cfRule>
  </conditionalFormatting>
  <conditionalFormatting sqref="ER63:ER78">
    <cfRule type="cellIs" dxfId="120" priority="452" operator="equal">
      <formula>$D$2</formula>
    </cfRule>
  </conditionalFormatting>
  <conditionalFormatting sqref="EH63:EH78">
    <cfRule type="cellIs" dxfId="119" priority="450" operator="equal">
      <formula>$D$2</formula>
    </cfRule>
  </conditionalFormatting>
  <conditionalFormatting sqref="FA69 ES69 EK69">
    <cfRule type="cellIs" dxfId="118" priority="449" operator="equal">
      <formula>$D$2</formula>
    </cfRule>
  </conditionalFormatting>
  <conditionalFormatting sqref="EL63:EL67">
    <cfRule type="expression" dxfId="117" priority="447">
      <formula>EL63=""</formula>
    </cfRule>
    <cfRule type="expression" dxfId="116" priority="448">
      <formula>EL63&gt;1</formula>
    </cfRule>
  </conditionalFormatting>
  <conditionalFormatting sqref="ET63:ET67">
    <cfRule type="expression" dxfId="115" priority="443">
      <formula>ET63=""</formula>
    </cfRule>
    <cfRule type="expression" dxfId="114" priority="444">
      <formula>ET63&gt;1</formula>
    </cfRule>
  </conditionalFormatting>
  <conditionalFormatting sqref="FB63:FB67">
    <cfRule type="expression" dxfId="113" priority="441">
      <formula>FB63=""</formula>
    </cfRule>
    <cfRule type="expression" dxfId="112" priority="442">
      <formula>FB63&gt;1</formula>
    </cfRule>
  </conditionalFormatting>
  <conditionalFormatting sqref="EX63:EX78 EP63:EP78">
    <cfRule type="cellIs" dxfId="111" priority="440" operator="equal">
      <formula>$D$2</formula>
    </cfRule>
  </conditionalFormatting>
  <conditionalFormatting sqref="EZ82:EZ97">
    <cfRule type="cellIs" dxfId="110" priority="437" operator="equal">
      <formula>$D$2</formula>
    </cfRule>
  </conditionalFormatting>
  <conditionalFormatting sqref="EJ82:EJ97">
    <cfRule type="cellIs" dxfId="109" priority="439" operator="equal">
      <formula>$D$2</formula>
    </cfRule>
  </conditionalFormatting>
  <conditionalFormatting sqref="ER82:ER97">
    <cfRule type="cellIs" dxfId="108" priority="438" operator="equal">
      <formula>$D$2</formula>
    </cfRule>
  </conditionalFormatting>
  <conditionalFormatting sqref="EH82:EH97">
    <cfRule type="cellIs" dxfId="107" priority="436" operator="equal">
      <formula>$D$2</formula>
    </cfRule>
  </conditionalFormatting>
  <conditionalFormatting sqref="FA88 ES88 EK88">
    <cfRule type="cellIs" dxfId="106" priority="435" operator="equal">
      <formula>$D$2</formula>
    </cfRule>
  </conditionalFormatting>
  <conditionalFormatting sqref="EL82:EL86">
    <cfRule type="expression" dxfId="105" priority="433">
      <formula>EL82=""</formula>
    </cfRule>
    <cfRule type="expression" dxfId="104" priority="434">
      <formula>EL82&gt;1</formula>
    </cfRule>
  </conditionalFormatting>
  <conditionalFormatting sqref="ET82:ET86">
    <cfRule type="expression" dxfId="103" priority="431">
      <formula>ET82=""</formula>
    </cfRule>
    <cfRule type="expression" dxfId="102" priority="432">
      <formula>ET82&gt;1</formula>
    </cfRule>
  </conditionalFormatting>
  <conditionalFormatting sqref="FB82:FB86">
    <cfRule type="expression" dxfId="101" priority="429">
      <formula>FB82=""</formula>
    </cfRule>
    <cfRule type="expression" dxfId="100" priority="430">
      <formula>FB82&gt;1</formula>
    </cfRule>
  </conditionalFormatting>
  <conditionalFormatting sqref="EX82:EX97 EP82:EP97">
    <cfRule type="cellIs" dxfId="99" priority="427" operator="equal">
      <formula>$D$2</formula>
    </cfRule>
  </conditionalFormatting>
  <conditionalFormatting sqref="EZ101:EZ116">
    <cfRule type="cellIs" dxfId="98" priority="424" operator="equal">
      <formula>$D$2</formula>
    </cfRule>
  </conditionalFormatting>
  <conditionalFormatting sqref="EJ101:EJ116">
    <cfRule type="cellIs" dxfId="97" priority="426" operator="equal">
      <formula>$D$2</formula>
    </cfRule>
  </conditionalFormatting>
  <conditionalFormatting sqref="ER101:ER116">
    <cfRule type="cellIs" dxfId="96" priority="425" operator="equal">
      <formula>$D$2</formula>
    </cfRule>
  </conditionalFormatting>
  <conditionalFormatting sqref="EH101:EH116">
    <cfRule type="cellIs" dxfId="95" priority="423" operator="equal">
      <formula>$D$2</formula>
    </cfRule>
  </conditionalFormatting>
  <conditionalFormatting sqref="FA107 ES107 EK107">
    <cfRule type="cellIs" dxfId="94" priority="422" operator="equal">
      <formula>$D$2</formula>
    </cfRule>
  </conditionalFormatting>
  <conditionalFormatting sqref="EL101:EL105">
    <cfRule type="expression" dxfId="93" priority="420">
      <formula>EL101=""</formula>
    </cfRule>
    <cfRule type="expression" dxfId="92" priority="421">
      <formula>EL101&gt;1</formula>
    </cfRule>
  </conditionalFormatting>
  <conditionalFormatting sqref="ET101:ET105">
    <cfRule type="expression" dxfId="91" priority="418">
      <formula>ET101=""</formula>
    </cfRule>
    <cfRule type="expression" dxfId="90" priority="419">
      <formula>ET101&gt;1</formula>
    </cfRule>
  </conditionalFormatting>
  <conditionalFormatting sqref="FB101:FB105">
    <cfRule type="expression" dxfId="89" priority="416">
      <formula>FB101=""</formula>
    </cfRule>
    <cfRule type="expression" dxfId="88" priority="417">
      <formula>FB101&gt;1</formula>
    </cfRule>
  </conditionalFormatting>
  <conditionalFormatting sqref="EX101:EX116 EP101:EP116">
    <cfRule type="cellIs" dxfId="87" priority="415" operator="equal">
      <formula>$D$2</formula>
    </cfRule>
  </conditionalFormatting>
  <conditionalFormatting sqref="AB9:AB12 AB16:AB19 AB23:AB26 AB30:AB34 AB46:AB50 AB38:AB42">
    <cfRule type="expression" dxfId="86" priority="395">
      <formula>$T$6=AB9</formula>
    </cfRule>
  </conditionalFormatting>
  <conditionalFormatting sqref="AB9:AB12 AB16:AB19 AB23:AB26 AB30:AB34 AB46:AB50">
    <cfRule type="expression" dxfId="85" priority="394">
      <formula>$T$6=""</formula>
    </cfRule>
  </conditionalFormatting>
  <conditionalFormatting sqref="AI9:AI12">
    <cfRule type="expression" dxfId="84" priority="393">
      <formula>$T$6=AI9</formula>
    </cfRule>
  </conditionalFormatting>
  <conditionalFormatting sqref="AI9:AI12">
    <cfRule type="expression" dxfId="83" priority="392">
      <formula>$T$6=""</formula>
    </cfRule>
  </conditionalFormatting>
  <conditionalFormatting sqref="AP9:AP12">
    <cfRule type="expression" dxfId="82" priority="391">
      <formula>$T$6=AP9</formula>
    </cfRule>
  </conditionalFormatting>
  <conditionalFormatting sqref="AP9:AP12">
    <cfRule type="expression" dxfId="81" priority="390">
      <formula>$T$6=""</formula>
    </cfRule>
  </conditionalFormatting>
  <conditionalFormatting sqref="AI16:AI19">
    <cfRule type="expression" dxfId="80" priority="389">
      <formula>$T$6=AI16</formula>
    </cfRule>
  </conditionalFormatting>
  <conditionalFormatting sqref="AI16:AI19">
    <cfRule type="expression" dxfId="79" priority="388">
      <formula>$T$6=""</formula>
    </cfRule>
  </conditionalFormatting>
  <conditionalFormatting sqref="AP16:AP19">
    <cfRule type="expression" dxfId="78" priority="387">
      <formula>$T$6=AP16</formula>
    </cfRule>
  </conditionalFormatting>
  <conditionalFormatting sqref="AP16:AP19">
    <cfRule type="expression" dxfId="77" priority="386">
      <formula>$T$6=""</formula>
    </cfRule>
  </conditionalFormatting>
  <conditionalFormatting sqref="AI30:AI34">
    <cfRule type="expression" dxfId="76" priority="385">
      <formula>$T$6=AI30</formula>
    </cfRule>
  </conditionalFormatting>
  <conditionalFormatting sqref="AI30:AI34">
    <cfRule type="expression" dxfId="75" priority="384">
      <formula>$T$6=""</formula>
    </cfRule>
  </conditionalFormatting>
  <conditionalFormatting sqref="AP30:AP34">
    <cfRule type="expression" dxfId="74" priority="383">
      <formula>$T$6=AP30</formula>
    </cfRule>
  </conditionalFormatting>
  <conditionalFormatting sqref="AP30:AP34">
    <cfRule type="expression" dxfId="73" priority="382">
      <formula>$T$6=""</formula>
    </cfRule>
  </conditionalFormatting>
  <conditionalFormatting sqref="AI38:AI42">
    <cfRule type="expression" dxfId="72" priority="381">
      <formula>$T$6=AI38</formula>
    </cfRule>
  </conditionalFormatting>
  <conditionalFormatting sqref="AI38:AI42">
    <cfRule type="expression" dxfId="71" priority="380">
      <formula>$T$6=""</formula>
    </cfRule>
  </conditionalFormatting>
  <conditionalFormatting sqref="AP38:AP42">
    <cfRule type="expression" dxfId="70" priority="379">
      <formula>$T$6=AP38</formula>
    </cfRule>
  </conditionalFormatting>
  <conditionalFormatting sqref="AP38:AP42">
    <cfRule type="expression" dxfId="69" priority="378">
      <formula>$T$6=""</formula>
    </cfRule>
  </conditionalFormatting>
  <conditionalFormatting sqref="AI46:AI50">
    <cfRule type="expression" dxfId="68" priority="377">
      <formula>$T$6=AI46</formula>
    </cfRule>
  </conditionalFormatting>
  <conditionalFormatting sqref="AI46:AI50">
    <cfRule type="expression" dxfId="67" priority="376">
      <formula>$T$6=""</formula>
    </cfRule>
  </conditionalFormatting>
  <conditionalFormatting sqref="AP46:AP50">
    <cfRule type="expression" dxfId="66" priority="375">
      <formula>$T$6=AP46</formula>
    </cfRule>
  </conditionalFormatting>
  <conditionalFormatting sqref="AP46:AP50">
    <cfRule type="expression" dxfId="65" priority="374">
      <formula>$T$6=""</formula>
    </cfRule>
  </conditionalFormatting>
  <conditionalFormatting sqref="AB38:AB42">
    <cfRule type="expression" dxfId="64" priority="373">
      <formula>$T$6=""</formula>
    </cfRule>
  </conditionalFormatting>
  <conditionalFormatting sqref="Z46:Z50">
    <cfRule type="expression" dxfId="63" priority="371">
      <formula>AA46=""</formula>
    </cfRule>
    <cfRule type="duplicateValues" dxfId="62" priority="372" stopIfTrue="1"/>
  </conditionalFormatting>
  <conditionalFormatting sqref="AG46:AG50">
    <cfRule type="expression" dxfId="61" priority="369">
      <formula>AH46=""</formula>
    </cfRule>
    <cfRule type="duplicateValues" dxfId="60" priority="370" stopIfTrue="1"/>
  </conditionalFormatting>
  <conditionalFormatting sqref="AN46:AN50">
    <cfRule type="expression" dxfId="59" priority="367">
      <formula>AO46=""</formula>
    </cfRule>
    <cfRule type="duplicateValues" dxfId="58" priority="368" stopIfTrue="1"/>
  </conditionalFormatting>
  <conditionalFormatting sqref="DH9:DI12">
    <cfRule type="expression" dxfId="57" priority="366">
      <formula>DH9=""</formula>
    </cfRule>
  </conditionalFormatting>
  <conditionalFormatting sqref="DJ9:DL12">
    <cfRule type="expression" dxfId="56" priority="365">
      <formula>DJ9=""</formula>
    </cfRule>
  </conditionalFormatting>
  <conditionalFormatting sqref="DH34:DI34">
    <cfRule type="expression" dxfId="55" priority="360">
      <formula>DH34=""</formula>
    </cfRule>
  </conditionalFormatting>
  <conditionalFormatting sqref="DJ34:DL34">
    <cfRule type="expression" dxfId="54" priority="359">
      <formula>DJ34=""</formula>
    </cfRule>
  </conditionalFormatting>
  <conditionalFormatting sqref="DH16:DI19">
    <cfRule type="expression" dxfId="53" priority="302">
      <formula>DH16=""</formula>
    </cfRule>
  </conditionalFormatting>
  <conditionalFormatting sqref="DJ16:DL19">
    <cfRule type="expression" dxfId="52" priority="301">
      <formula>DJ16=""</formula>
    </cfRule>
  </conditionalFormatting>
  <conditionalFormatting sqref="DH23:DI26">
    <cfRule type="expression" dxfId="51" priority="300">
      <formula>DH23=""</formula>
    </cfRule>
  </conditionalFormatting>
  <conditionalFormatting sqref="DJ23:DL26">
    <cfRule type="expression" dxfId="50" priority="299">
      <formula>DJ23=""</formula>
    </cfRule>
  </conditionalFormatting>
  <conditionalFormatting sqref="DH30:DI33">
    <cfRule type="expression" dxfId="49" priority="298">
      <formula>DH30=""</formula>
    </cfRule>
  </conditionalFormatting>
  <conditionalFormatting sqref="DJ30:DL33">
    <cfRule type="expression" dxfId="48" priority="297">
      <formula>DJ30=""</formula>
    </cfRule>
  </conditionalFormatting>
  <conditionalFormatting sqref="DH42:DI42">
    <cfRule type="expression" dxfId="47" priority="296">
      <formula>DH42=""</formula>
    </cfRule>
  </conditionalFormatting>
  <conditionalFormatting sqref="DJ42:DL42">
    <cfRule type="expression" dxfId="46" priority="295">
      <formula>DJ42=""</formula>
    </cfRule>
  </conditionalFormatting>
  <conditionalFormatting sqref="DH38:DI41">
    <cfRule type="expression" dxfId="45" priority="294">
      <formula>DH38=""</formula>
    </cfRule>
  </conditionalFormatting>
  <conditionalFormatting sqref="DJ38:DL41">
    <cfRule type="expression" dxfId="44" priority="293">
      <formula>DJ38=""</formula>
    </cfRule>
  </conditionalFormatting>
  <conditionalFormatting sqref="DH50:DI50">
    <cfRule type="expression" dxfId="43" priority="292">
      <formula>DH50=""</formula>
    </cfRule>
  </conditionalFormatting>
  <conditionalFormatting sqref="DJ50:DL50">
    <cfRule type="expression" dxfId="42" priority="291">
      <formula>DJ50=""</formula>
    </cfRule>
  </conditionalFormatting>
  <conditionalFormatting sqref="DH46:DI49">
    <cfRule type="expression" dxfId="41" priority="290">
      <formula>DH46=""</formula>
    </cfRule>
  </conditionalFormatting>
  <conditionalFormatting sqref="DJ46:DL49">
    <cfRule type="expression" dxfId="40" priority="289">
      <formula>DJ46=""</formula>
    </cfRule>
  </conditionalFormatting>
  <conditionalFormatting sqref="AC9:AC12">
    <cfRule type="expression" dxfId="39" priority="42">
      <formula>AC9=""</formula>
    </cfRule>
  </conditionalFormatting>
  <conditionalFormatting sqref="AC34">
    <cfRule type="expression" dxfId="38" priority="41">
      <formula>AC34=""</formula>
    </cfRule>
  </conditionalFormatting>
  <conditionalFormatting sqref="AC16:AC19">
    <cfRule type="expression" dxfId="37" priority="40">
      <formula>AC16=""</formula>
    </cfRule>
  </conditionalFormatting>
  <conditionalFormatting sqref="AC23:AC26">
    <cfRule type="expression" dxfId="36" priority="39">
      <formula>AC23=""</formula>
    </cfRule>
  </conditionalFormatting>
  <conditionalFormatting sqref="AC30:AC33">
    <cfRule type="expression" dxfId="35" priority="38">
      <formula>AC30=""</formula>
    </cfRule>
  </conditionalFormatting>
  <conditionalFormatting sqref="AC42">
    <cfRule type="expression" dxfId="34" priority="37">
      <formula>AC42=""</formula>
    </cfRule>
  </conditionalFormatting>
  <conditionalFormatting sqref="AC38:AC41">
    <cfRule type="expression" dxfId="33" priority="36">
      <formula>AC38=""</formula>
    </cfRule>
  </conditionalFormatting>
  <conditionalFormatting sqref="AC50">
    <cfRule type="expression" dxfId="32" priority="35">
      <formula>AC50=""</formula>
    </cfRule>
  </conditionalFormatting>
  <conditionalFormatting sqref="AC46:AC49">
    <cfRule type="expression" dxfId="31" priority="34">
      <formula>AC46=""</formula>
    </cfRule>
  </conditionalFormatting>
  <conditionalFormatting sqref="AJ9:AJ12">
    <cfRule type="expression" dxfId="30" priority="33">
      <formula>AJ9=""</formula>
    </cfRule>
  </conditionalFormatting>
  <conditionalFormatting sqref="AJ34">
    <cfRule type="expression" dxfId="29" priority="32">
      <formula>AJ34=""</formula>
    </cfRule>
  </conditionalFormatting>
  <conditionalFormatting sqref="AJ16:AJ19">
    <cfRule type="expression" dxfId="28" priority="31">
      <formula>AJ16=""</formula>
    </cfRule>
  </conditionalFormatting>
  <conditionalFormatting sqref="AJ23:AJ26">
    <cfRule type="expression" dxfId="27" priority="30">
      <formula>AJ23=""</formula>
    </cfRule>
  </conditionalFormatting>
  <conditionalFormatting sqref="AJ30:AJ33">
    <cfRule type="expression" dxfId="26" priority="29">
      <formula>AJ30=""</formula>
    </cfRule>
  </conditionalFormatting>
  <conditionalFormatting sqref="AJ42">
    <cfRule type="expression" dxfId="25" priority="28">
      <formula>AJ42=""</formula>
    </cfRule>
  </conditionalFormatting>
  <conditionalFormatting sqref="AJ38:AJ41">
    <cfRule type="expression" dxfId="24" priority="27">
      <formula>AJ38=""</formula>
    </cfRule>
  </conditionalFormatting>
  <conditionalFormatting sqref="AJ50">
    <cfRule type="expression" dxfId="23" priority="26">
      <formula>AJ50=""</formula>
    </cfRule>
  </conditionalFormatting>
  <conditionalFormatting sqref="AJ46:AJ49">
    <cfRule type="expression" dxfId="22" priority="25">
      <formula>AJ46=""</formula>
    </cfRule>
  </conditionalFormatting>
  <conditionalFormatting sqref="AQ9:AQ12">
    <cfRule type="expression" dxfId="21" priority="24">
      <formula>AQ9=""</formula>
    </cfRule>
  </conditionalFormatting>
  <conditionalFormatting sqref="AQ34">
    <cfRule type="expression" dxfId="20" priority="23">
      <formula>AQ34=""</formula>
    </cfRule>
  </conditionalFormatting>
  <conditionalFormatting sqref="AQ16:AQ19">
    <cfRule type="expression" dxfId="19" priority="22">
      <formula>AQ16=""</formula>
    </cfRule>
  </conditionalFormatting>
  <conditionalFormatting sqref="AQ23:AQ26">
    <cfRule type="expression" dxfId="18" priority="21">
      <formula>AQ23=""</formula>
    </cfRule>
  </conditionalFormatting>
  <conditionalFormatting sqref="AQ30:AQ33">
    <cfRule type="expression" dxfId="17" priority="20">
      <formula>AQ30=""</formula>
    </cfRule>
  </conditionalFormatting>
  <conditionalFormatting sqref="AQ42">
    <cfRule type="expression" dxfId="16" priority="19">
      <formula>AQ42=""</formula>
    </cfRule>
  </conditionalFormatting>
  <conditionalFormatting sqref="AQ38:AQ41">
    <cfRule type="expression" dxfId="15" priority="18">
      <formula>AQ38=""</formula>
    </cfRule>
  </conditionalFormatting>
  <conditionalFormatting sqref="AQ50">
    <cfRule type="expression" dxfId="14" priority="17">
      <formula>AQ50=""</formula>
    </cfRule>
  </conditionalFormatting>
  <conditionalFormatting sqref="AQ46:AQ49">
    <cfRule type="expression" dxfId="13" priority="16">
      <formula>AQ46=""</formula>
    </cfRule>
  </conditionalFormatting>
  <conditionalFormatting sqref="AI23:AI26">
    <cfRule type="expression" dxfId="12" priority="12">
      <formula>$T$6=AI23</formula>
    </cfRule>
  </conditionalFormatting>
  <conditionalFormatting sqref="AI23:AI26">
    <cfRule type="expression" dxfId="11" priority="11">
      <formula>$T$6=""</formula>
    </cfRule>
  </conditionalFormatting>
  <conditionalFormatting sqref="AP23:AP26">
    <cfRule type="expression" dxfId="10" priority="10">
      <formula>$T$6=AP23</formula>
    </cfRule>
  </conditionalFormatting>
  <conditionalFormatting sqref="AP23:AP26">
    <cfRule type="expression" dxfId="9" priority="9">
      <formula>$T$6=""</formula>
    </cfRule>
  </conditionalFormatting>
  <conditionalFormatting sqref="I7:J42">
    <cfRule type="expression" priority="7" stopIfTrue="1">
      <formula>M7=""</formula>
    </cfRule>
    <cfRule type="expression" dxfId="8" priority="8" stopIfTrue="1">
      <formula>M7=I7</formula>
    </cfRule>
  </conditionalFormatting>
  <conditionalFormatting sqref="D7:D42">
    <cfRule type="cellIs" dxfId="7" priority="4" operator="equal">
      <formula>$D$3</formula>
    </cfRule>
  </conditionalFormatting>
  <conditionalFormatting sqref="J7:J42">
    <cfRule type="cellIs" dxfId="6" priority="3" operator="equal">
      <formula>$D$3</formula>
    </cfRule>
  </conditionalFormatting>
  <conditionalFormatting sqref="P7:P42">
    <cfRule type="cellIs" dxfId="5" priority="2" operator="equal">
      <formula>$D$3</formula>
    </cfRule>
  </conditionalFormatting>
  <conditionalFormatting sqref="AB3">
    <cfRule type="expression" dxfId="4" priority="1" stopIfTrue="1">
      <formula>AND($AC$3&gt;4,$Y$3&gt;0)</formula>
    </cfRule>
  </conditionalFormatting>
  <conditionalFormatting sqref="AC9:AC12 AC16:AC19 AC23:AC26 AC30:AC34 AC38:AC42 AC46:AC50 AJ9:AJ12 AJ16:AJ19 AJ23:AJ26 AJ30:AJ34 AJ38:AJ42 AJ46:AJ50 AQ9:AQ12 AQ16:AQ19 AQ23:AQ26 AQ30:AQ34 AQ38:AQ42 AQ46:AQ50">
    <cfRule type="cellIs" dxfId="3" priority="937" operator="equal">
      <formula>$T$10</formula>
    </cfRule>
  </conditionalFormatting>
  <conditionalFormatting sqref="P9:P10">
    <cfRule type="expression" priority="957" stopIfTrue="1">
      <formula>T10=""</formula>
    </cfRule>
    <cfRule type="expression" dxfId="2" priority="958" stopIfTrue="1">
      <formula>T10=P9</formula>
    </cfRule>
  </conditionalFormatting>
  <conditionalFormatting sqref="P11:P12">
    <cfRule type="expression" priority="959" stopIfTrue="1">
      <formula>#REF!=""</formula>
    </cfRule>
    <cfRule type="expression" dxfId="1" priority="960" stopIfTrue="1">
      <formula>#REF!=P11</formula>
    </cfRule>
  </conditionalFormatting>
  <conditionalFormatting sqref="P8">
    <cfRule type="expression" priority="967" stopIfTrue="1">
      <formula>T12=""</formula>
    </cfRule>
    <cfRule type="expression" dxfId="0" priority="968" stopIfTrue="1">
      <formula>T12=P8</formula>
    </cfRule>
  </conditionalFormatting>
  <hyperlinks>
    <hyperlink ref="A59" location="Feuil1!A1" display="Retour"/>
    <hyperlink ref="H3:J3" location="Inscriptions1!A1" display="PREPA. TABLEAUX CLASSEMENT"/>
    <hyperlink ref="AH4:AH5" location="FichesPoules!A1" display="Fiches de Poules"/>
    <hyperlink ref="BR1:FB1" location="'Inscriptions départ'!A1" display="retour"/>
  </hyperlink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94" r:id="rId4" name="Button 26">
              <controlPr defaultSize="0" print="0" autoFill="0" autoPict="0" macro="[0]!Suprim1">
                <anchor moveWithCells="1" sizeWithCells="1">
                  <from>
                    <xdr:col>26</xdr:col>
                    <xdr:colOff>533400</xdr:colOff>
                    <xdr:row>4</xdr:row>
                    <xdr:rowOff>209550</xdr:rowOff>
                  </from>
                  <to>
                    <xdr:col>27</xdr:col>
                    <xdr:colOff>66675</xdr:colOff>
                    <xdr:row>5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5" r:id="rId5" name="Button 27">
              <controlPr defaultSize="0" print="0" autoFill="0" autoPict="0" macro="[0]!Suprim4">
                <anchor moveWithCells="1" sizeWithCells="1">
                  <from>
                    <xdr:col>26</xdr:col>
                    <xdr:colOff>1266825</xdr:colOff>
                    <xdr:row>12</xdr:row>
                    <xdr:rowOff>0</xdr:rowOff>
                  </from>
                  <to>
                    <xdr:col>27</xdr:col>
                    <xdr:colOff>314325</xdr:colOff>
                    <xdr:row>13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6" r:id="rId6" name="Button 28">
              <controlPr defaultSize="0" print="0" autoFill="0" autoPict="0" macro="[0]!Suprim7">
                <anchor moveWithCells="1" sizeWithCells="1">
                  <from>
                    <xdr:col>26</xdr:col>
                    <xdr:colOff>1095375</xdr:colOff>
                    <xdr:row>19</xdr:row>
                    <xdr:rowOff>0</xdr:rowOff>
                  </from>
                  <to>
                    <xdr:col>27</xdr:col>
                    <xdr:colOff>285750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7" r:id="rId7" name="Button 29">
              <controlPr defaultSize="0" print="0" autoFill="0" autoPict="0" macro="[0]!Suprim10">
                <anchor moveWithCells="1" sizeWithCells="1">
                  <from>
                    <xdr:col>26</xdr:col>
                    <xdr:colOff>1133475</xdr:colOff>
                    <xdr:row>25</xdr:row>
                    <xdr:rowOff>190500</xdr:rowOff>
                  </from>
                  <to>
                    <xdr:col>27</xdr:col>
                    <xdr:colOff>304800</xdr:colOff>
                    <xdr:row>26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98" r:id="rId8" name="Button 30">
              <controlPr defaultSize="0" print="0" autoFill="0" autoPict="0" macro="[0]!Suprim13">
                <anchor moveWithCells="1" sizeWithCells="1">
                  <from>
                    <xdr:col>26</xdr:col>
                    <xdr:colOff>1123950</xdr:colOff>
                    <xdr:row>33</xdr:row>
                    <xdr:rowOff>200025</xdr:rowOff>
                  </from>
                  <to>
                    <xdr:col>27</xdr:col>
                    <xdr:colOff>314325</xdr:colOff>
                    <xdr:row>34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08" r:id="rId9" name="Button 40">
              <controlPr defaultSize="0" print="0" autoFill="0" autoPict="0" macro="[0]!Printfiches">
                <anchor moveWithCells="1" sizeWithCells="1">
                  <from>
                    <xdr:col>33</xdr:col>
                    <xdr:colOff>190500</xdr:colOff>
                    <xdr:row>0</xdr:row>
                    <xdr:rowOff>85725</xdr:rowOff>
                  </from>
                  <to>
                    <xdr:col>35</xdr:col>
                    <xdr:colOff>342900</xdr:colOff>
                    <xdr:row>1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2" r:id="rId10" name="Button 44">
              <controlPr defaultSize="0" print="0" autoFill="0" autoPict="0" macro="[0]!Formulecolonne1">
                <anchor moveWithCells="1" sizeWithCells="1">
                  <from>
                    <xdr:col>24</xdr:col>
                    <xdr:colOff>38100</xdr:colOff>
                    <xdr:row>4</xdr:row>
                    <xdr:rowOff>200025</xdr:rowOff>
                  </from>
                  <to>
                    <xdr:col>26</xdr:col>
                    <xdr:colOff>523875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3" r:id="rId11" name="Button 45">
              <controlPr defaultSize="0" print="0" autoFill="0" autoPict="0" macro="[0]!Formulecolonne2">
                <anchor moveWithCells="1" sizeWithCells="1">
                  <from>
                    <xdr:col>30</xdr:col>
                    <xdr:colOff>0</xdr:colOff>
                    <xdr:row>4</xdr:row>
                    <xdr:rowOff>171450</xdr:rowOff>
                  </from>
                  <to>
                    <xdr:col>33</xdr:col>
                    <xdr:colOff>762000</xdr:colOff>
                    <xdr:row>5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4" r:id="rId12" name="Button 46">
              <controlPr defaultSize="0" print="0" autoFill="0" autoPict="0" macro="[0]!Formulecolonne3">
                <anchor moveWithCells="1" sizeWithCells="1">
                  <from>
                    <xdr:col>37</xdr:col>
                    <xdr:colOff>0</xdr:colOff>
                    <xdr:row>4</xdr:row>
                    <xdr:rowOff>200025</xdr:rowOff>
                  </from>
                  <to>
                    <xdr:col>40</xdr:col>
                    <xdr:colOff>676275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5" r:id="rId13" name="Button 47">
              <controlPr defaultSize="0" print="0" autoFill="0" autoPict="0" macro="[0]!Ouvrircolonnes">
                <anchor moveWithCells="1" sizeWithCells="1">
                  <from>
                    <xdr:col>40</xdr:col>
                    <xdr:colOff>19050</xdr:colOff>
                    <xdr:row>0</xdr:row>
                    <xdr:rowOff>38100</xdr:rowOff>
                  </from>
                  <to>
                    <xdr:col>41</xdr:col>
                    <xdr:colOff>0</xdr:colOff>
                    <xdr:row>1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6" r:id="rId14" name="Button 48">
              <controlPr defaultSize="0" print="0" autoFill="0" autoPict="0" macro="[0]!MasquerColonnesInscriptionDépart">
                <anchor moveWithCells="1" sizeWithCells="1">
                  <from>
                    <xdr:col>40</xdr:col>
                    <xdr:colOff>47625</xdr:colOff>
                    <xdr:row>2</xdr:row>
                    <xdr:rowOff>19050</xdr:rowOff>
                  </from>
                  <to>
                    <xdr:col>41</xdr:col>
                    <xdr:colOff>0</xdr:colOff>
                    <xdr:row>3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7" r:id="rId15" name="Button 49">
              <controlPr defaultSize="0" print="0" autoFill="0" autoPict="0" macro="[0]!Fermerlignes">
                <anchor moveWithCells="1" sizeWithCells="1">
                  <from>
                    <xdr:col>2</xdr:col>
                    <xdr:colOff>685800</xdr:colOff>
                    <xdr:row>46</xdr:row>
                    <xdr:rowOff>123825</xdr:rowOff>
                  </from>
                  <to>
                    <xdr:col>2</xdr:col>
                    <xdr:colOff>1666875</xdr:colOff>
                    <xdr:row>48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8" r:id="rId16" name="Button 50">
              <controlPr defaultSize="0" print="0" autoFill="0" autoPict="0" macro="[0]!Ouvrirlignes">
                <anchor moveWithCells="1" sizeWithCells="1">
                  <from>
                    <xdr:col>0</xdr:col>
                    <xdr:colOff>304800</xdr:colOff>
                    <xdr:row>46</xdr:row>
                    <xdr:rowOff>85725</xdr:rowOff>
                  </from>
                  <to>
                    <xdr:col>2</xdr:col>
                    <xdr:colOff>428625</xdr:colOff>
                    <xdr:row>48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19" r:id="rId17" name="Button 51">
              <controlPr defaultSize="0" print="0" autoFill="0" autoPict="0" macro="[0]!Suprim13">
                <anchor moveWithCells="1" sizeWithCells="1">
                  <from>
                    <xdr:col>26</xdr:col>
                    <xdr:colOff>1066800</xdr:colOff>
                    <xdr:row>41</xdr:row>
                    <xdr:rowOff>190500</xdr:rowOff>
                  </from>
                  <to>
                    <xdr:col>27</xdr:col>
                    <xdr:colOff>314325</xdr:colOff>
                    <xdr:row>42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221" r:id="rId18" name="Button 53">
              <controlPr defaultSize="0" print="0" autoFill="0" autoPict="0" macro="[0]!Formule2">
                <anchor moveWithCells="1" sizeWithCells="1">
                  <from>
                    <xdr:col>33</xdr:col>
                    <xdr:colOff>1247775</xdr:colOff>
                    <xdr:row>4</xdr:row>
                    <xdr:rowOff>190500</xdr:rowOff>
                  </from>
                  <to>
                    <xdr:col>36</xdr:col>
                    <xdr:colOff>0</xdr:colOff>
                    <xdr:row>5</xdr:row>
                    <xdr:rowOff>200025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Inscriptions départ</vt:lpstr>
      <vt:lpstr>'Inscriptions départ'!Zone_d_impression</vt:lpstr>
    </vt:vector>
  </TitlesOfParts>
  <Company>*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jean-luc</dc:creator>
  <cp:lastModifiedBy>PROFESSEUR</cp:lastModifiedBy>
  <cp:lastPrinted>2018-12-18T12:10:48Z</cp:lastPrinted>
  <dcterms:created xsi:type="dcterms:W3CDTF">2004-01-20T19:45:05Z</dcterms:created>
  <dcterms:modified xsi:type="dcterms:W3CDTF">2019-08-28T13:15:38Z</dcterms:modified>
</cp:coreProperties>
</file>