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.bosc\Desktop\"/>
    </mc:Choice>
  </mc:AlternateContent>
  <bookViews>
    <workbookView xWindow="0" yWindow="0" windowWidth="11295" windowHeight="966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7" i="1" l="1"/>
  <c r="H66" i="1"/>
  <c r="H65" i="1"/>
  <c r="H63" i="1"/>
  <c r="L61" i="1"/>
  <c r="U61" i="1" s="1"/>
  <c r="R60" i="1"/>
  <c r="L60" i="1"/>
  <c r="U60" i="1" s="1"/>
  <c r="R59" i="1"/>
  <c r="R67" i="1" s="1"/>
  <c r="L59" i="1"/>
  <c r="L67" i="1" s="1"/>
  <c r="R58" i="1"/>
  <c r="L58" i="1"/>
  <c r="U58" i="1" s="1"/>
  <c r="U57" i="1"/>
  <c r="L57" i="1"/>
  <c r="U56" i="1"/>
  <c r="L56" i="1"/>
  <c r="J55" i="1"/>
  <c r="L55" i="1" s="1"/>
  <c r="U55" i="1" s="1"/>
  <c r="R52" i="1"/>
  <c r="U52" i="1" s="1"/>
  <c r="L52" i="1"/>
  <c r="U51" i="1"/>
  <c r="R51" i="1"/>
  <c r="L51" i="1"/>
  <c r="R50" i="1"/>
  <c r="U50" i="1" s="1"/>
  <c r="R49" i="1"/>
  <c r="U49" i="1" s="1"/>
  <c r="J49" i="1"/>
  <c r="L49" i="1" s="1"/>
  <c r="R47" i="1"/>
  <c r="L47" i="1"/>
  <c r="U47" i="1" s="1"/>
  <c r="U46" i="1"/>
  <c r="R46" i="1"/>
  <c r="R45" i="1"/>
  <c r="J45" i="1"/>
  <c r="L45" i="1" s="1"/>
  <c r="U45" i="1" s="1"/>
  <c r="R43" i="1"/>
  <c r="L43" i="1"/>
  <c r="U43" i="1" s="1"/>
  <c r="U42" i="1"/>
  <c r="R42" i="1"/>
  <c r="R41" i="1"/>
  <c r="J41" i="1"/>
  <c r="L41" i="1" s="1"/>
  <c r="U41" i="1" s="1"/>
  <c r="U39" i="1"/>
  <c r="R39" i="1"/>
  <c r="U38" i="1"/>
  <c r="R38" i="1"/>
  <c r="R37" i="1"/>
  <c r="L37" i="1"/>
  <c r="U37" i="1" s="1"/>
  <c r="U36" i="1"/>
  <c r="R36" i="1"/>
  <c r="J36" i="1"/>
  <c r="L36" i="1" s="1"/>
  <c r="U35" i="1"/>
  <c r="R35" i="1"/>
  <c r="R34" i="1"/>
  <c r="J34" i="1"/>
  <c r="L34" i="1" s="1"/>
  <c r="U34" i="1" s="1"/>
  <c r="U31" i="1"/>
  <c r="R31" i="1"/>
  <c r="L31" i="1"/>
  <c r="R30" i="1"/>
  <c r="U30" i="1" s="1"/>
  <c r="L30" i="1"/>
  <c r="U29" i="1"/>
  <c r="R29" i="1"/>
  <c r="U28" i="1"/>
  <c r="R28" i="1"/>
  <c r="L28" i="1"/>
  <c r="J28" i="1"/>
  <c r="R26" i="1"/>
  <c r="L26" i="1"/>
  <c r="U26" i="1" s="1"/>
  <c r="U25" i="1"/>
  <c r="R25" i="1"/>
  <c r="R24" i="1"/>
  <c r="J24" i="1"/>
  <c r="L24" i="1" s="1"/>
  <c r="U24" i="1" s="1"/>
  <c r="R22" i="1"/>
  <c r="L22" i="1"/>
  <c r="U22" i="1" s="1"/>
  <c r="U21" i="1"/>
  <c r="R21" i="1"/>
  <c r="R20" i="1"/>
  <c r="J20" i="1"/>
  <c r="L20" i="1" s="1"/>
  <c r="U20" i="1" s="1"/>
  <c r="R18" i="1"/>
  <c r="L18" i="1"/>
  <c r="U18" i="1" s="1"/>
  <c r="U17" i="1"/>
  <c r="R17" i="1"/>
  <c r="R16" i="1"/>
  <c r="J16" i="1"/>
  <c r="L16" i="1" s="1"/>
  <c r="U16" i="1" s="1"/>
  <c r="U14" i="1"/>
  <c r="R14" i="1"/>
  <c r="U13" i="1"/>
  <c r="R13" i="1"/>
  <c r="R12" i="1"/>
  <c r="R66" i="1" s="1"/>
  <c r="L12" i="1"/>
  <c r="L66" i="1" s="1"/>
  <c r="R11" i="1"/>
  <c r="U11" i="1" s="1"/>
  <c r="J11" i="1"/>
  <c r="L11" i="1" s="1"/>
  <c r="U10" i="1"/>
  <c r="R10" i="1"/>
  <c r="R68" i="1" s="1"/>
  <c r="R9" i="1"/>
  <c r="R65" i="1" s="1"/>
  <c r="J9" i="1"/>
  <c r="L9" i="1" s="1"/>
  <c r="L65" i="1" l="1"/>
  <c r="L63" i="1"/>
  <c r="U9" i="1"/>
  <c r="U12" i="1"/>
  <c r="J63" i="1"/>
  <c r="R63" i="1"/>
  <c r="U59" i="1"/>
  <c r="U63" i="1" l="1"/>
</calcChain>
</file>

<file path=xl/comments1.xml><?xml version="1.0" encoding="utf-8"?>
<comments xmlns="http://schemas.openxmlformats.org/spreadsheetml/2006/main">
  <authors>
    <author>BOSC, Edouard</author>
  </authors>
  <commentList>
    <comment ref="Q6" authorId="0" shapeId="0">
      <text>
        <r>
          <rPr>
            <b/>
            <sz val="9"/>
            <color indexed="81"/>
            <rFont val="Tahoma"/>
            <family val="2"/>
          </rPr>
          <t>BOSC, Edouard:</t>
        </r>
        <r>
          <rPr>
            <sz val="9"/>
            <color indexed="81"/>
            <rFont val="Tahoma"/>
            <family val="2"/>
          </rPr>
          <t xml:space="preserve">
une cellule contenant un </t>
        </r>
        <r>
          <rPr>
            <b/>
            <sz val="9"/>
            <color indexed="81"/>
            <rFont val="Tahoma"/>
            <family val="2"/>
          </rPr>
          <t>"1"</t>
        </r>
        <r>
          <rPr>
            <sz val="9"/>
            <color indexed="81"/>
            <rFont val="Tahoma"/>
            <family val="2"/>
          </rPr>
          <t xml:space="preserve"> est indépendante de la durée de location. 
</t>
        </r>
        <r>
          <rPr>
            <u/>
            <sz val="9"/>
            <color indexed="81"/>
            <rFont val="Tahoma"/>
            <family val="2"/>
          </rPr>
          <t>Le tarif est fixe</t>
        </r>
        <r>
          <rPr>
            <sz val="9"/>
            <color indexed="81"/>
            <rFont val="Tahoma"/>
            <family val="2"/>
          </rPr>
          <t>.</t>
        </r>
      </text>
    </comment>
    <comment ref="R55" authorId="0" shapeId="0">
      <text>
        <r>
          <rPr>
            <b/>
            <sz val="9"/>
            <color indexed="81"/>
            <rFont val="Tahoma"/>
            <family val="2"/>
          </rPr>
          <t>BOSC, Edouard:</t>
        </r>
        <r>
          <rPr>
            <sz val="9"/>
            <color indexed="81"/>
            <rFont val="Tahoma"/>
            <family val="2"/>
          </rPr>
          <t xml:space="preserve">
pièces détachées non soumise à la location, buy back possible</t>
        </r>
      </text>
    </comment>
  </commentList>
</comments>
</file>

<file path=xl/sharedStrings.xml><?xml version="1.0" encoding="utf-8"?>
<sst xmlns="http://schemas.openxmlformats.org/spreadsheetml/2006/main" count="103" uniqueCount="48">
  <si>
    <t>ACHAT</t>
  </si>
  <si>
    <t>LOCATION</t>
  </si>
  <si>
    <t>OPTIMISATION</t>
  </si>
  <si>
    <t>achat (€)</t>
  </si>
  <si>
    <t>buy back (€ - %)</t>
  </si>
  <si>
    <t>achat - buy back (€)</t>
  </si>
  <si>
    <t>tarifs location (€)</t>
  </si>
  <si>
    <t>durée (mois)</t>
  </si>
  <si>
    <t>tarif*durée (€)</t>
  </si>
  <si>
    <t>achat / location</t>
  </si>
  <si>
    <t>Grue 1</t>
  </si>
  <si>
    <t>Phase 1 (50,4m)</t>
  </si>
  <si>
    <t>grue et mâts phase 1</t>
  </si>
  <si>
    <t>fret maritime</t>
  </si>
  <si>
    <t>inc.</t>
  </si>
  <si>
    <t>cage de téléscopage</t>
  </si>
  <si>
    <t xml:space="preserve">montage </t>
  </si>
  <si>
    <t>balisage aérien</t>
  </si>
  <si>
    <t>pieds de scellements</t>
  </si>
  <si>
    <t>Phase 2 (68,6m)</t>
  </si>
  <si>
    <t>mâts phase 2</t>
  </si>
  <si>
    <t>montage</t>
  </si>
  <si>
    <t>Phase 3 (86,8m)</t>
  </si>
  <si>
    <t>mâts phase 3</t>
  </si>
  <si>
    <t>Phase 4 (105,0m)</t>
  </si>
  <si>
    <t>mâts phase 4</t>
  </si>
  <si>
    <t>Phase 5 (123,2m)</t>
  </si>
  <si>
    <t>mâts phase 5</t>
  </si>
  <si>
    <t>Démobilisation</t>
  </si>
  <si>
    <t>Grue 2</t>
  </si>
  <si>
    <t>Phase 2 (71,5m)</t>
  </si>
  <si>
    <t>Phase 3 (92,7m)</t>
  </si>
  <si>
    <t>Phase 4 (113,8m)</t>
  </si>
  <si>
    <t>Général</t>
  </si>
  <si>
    <t>Mise en service et entretien</t>
  </si>
  <si>
    <t xml:space="preserve">pièces détachées </t>
  </si>
  <si>
    <t>visites trimestrielles (6 visites)</t>
  </si>
  <si>
    <t>visites annuelles (2 visites)</t>
  </si>
  <si>
    <t>technicien sur site + container</t>
  </si>
  <si>
    <t>opérateur jour</t>
  </si>
  <si>
    <t>opérateur nuit</t>
  </si>
  <si>
    <t>additonal upfront cost</t>
  </si>
  <si>
    <t>TOTAL</t>
  </si>
  <si>
    <t xml:space="preserve"> </t>
  </si>
  <si>
    <t>sous-total matériel</t>
  </si>
  <si>
    <t>sous-total techniciens installation/ démobilisation/ entretien et service</t>
  </si>
  <si>
    <t>sous-total opérateurs</t>
  </si>
  <si>
    <t>sous-total 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</si>
</sst>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3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0" xfId="0" applyFill="1"/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0" xfId="0" applyBorder="1" applyAlignment="1"/>
    <xf numFmtId="0" fontId="0" fillId="3" borderId="0" xfId="0" applyFill="1" applyAlignment="1">
      <alignment horizontal="center"/>
    </xf>
    <xf numFmtId="0" fontId="0" fillId="3" borderId="0" xfId="0" applyFill="1" applyAlignment="1"/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1" fillId="0" borderId="9" xfId="0" applyFont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3" borderId="0" xfId="0" applyFill="1" applyBorder="1" applyAlignment="1">
      <alignment horizontal="left"/>
    </xf>
    <xf numFmtId="3" fontId="0" fillId="0" borderId="10" xfId="0" applyNumberFormat="1" applyBorder="1" applyAlignment="1">
      <alignment horizontal="center"/>
    </xf>
    <xf numFmtId="3" fontId="0" fillId="0" borderId="6" xfId="0" applyNumberFormat="1" applyBorder="1" applyAlignment="1">
      <alignment horizontal="center"/>
    </xf>
    <xf numFmtId="3" fontId="0" fillId="3" borderId="14" xfId="0" applyNumberForma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3" fontId="0" fillId="2" borderId="15" xfId="0" applyNumberFormat="1" applyFill="1" applyBorder="1" applyAlignment="1">
      <alignment horizontal="center"/>
    </xf>
    <xf numFmtId="3" fontId="0" fillId="0" borderId="4" xfId="0" applyNumberFormat="1" applyBorder="1" applyAlignment="1">
      <alignment horizontal="center"/>
    </xf>
    <xf numFmtId="3" fontId="0" fillId="0" borderId="16" xfId="0" applyNumberFormat="1" applyBorder="1" applyAlignment="1">
      <alignment horizontal="center"/>
    </xf>
    <xf numFmtId="3" fontId="0" fillId="4" borderId="11" xfId="0" applyNumberFormat="1" applyFill="1" applyBorder="1" applyAlignment="1">
      <alignment horizontal="center"/>
    </xf>
    <xf numFmtId="3" fontId="0" fillId="4" borderId="4" xfId="0" applyNumberFormat="1" applyFill="1" applyBorder="1" applyAlignment="1">
      <alignment horizontal="center"/>
    </xf>
    <xf numFmtId="3" fontId="0" fillId="2" borderId="4" xfId="0" applyNumberFormat="1" applyFill="1" applyBorder="1" applyAlignment="1">
      <alignment horizontal="center"/>
    </xf>
    <xf numFmtId="3" fontId="0" fillId="0" borderId="14" xfId="0" applyNumberFormat="1" applyBorder="1" applyAlignment="1">
      <alignment horizontal="center"/>
    </xf>
    <xf numFmtId="3" fontId="0" fillId="2" borderId="14" xfId="0" applyNumberFormat="1" applyFill="1" applyBorder="1" applyAlignment="1">
      <alignment horizontal="center"/>
    </xf>
    <xf numFmtId="3" fontId="0" fillId="2" borderId="11" xfId="0" applyNumberFormat="1" applyFill="1" applyBorder="1" applyAlignment="1">
      <alignment horizontal="center"/>
    </xf>
    <xf numFmtId="3" fontId="0" fillId="3" borderId="14" xfId="0" applyNumberFormat="1" applyFill="1" applyBorder="1" applyAlignment="1">
      <alignment horizontal="center"/>
    </xf>
    <xf numFmtId="0" fontId="1" fillId="0" borderId="12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3" fontId="0" fillId="0" borderId="11" xfId="0" applyNumberFormat="1" applyBorder="1" applyAlignment="1">
      <alignment horizontal="center"/>
    </xf>
    <xf numFmtId="3" fontId="0" fillId="0" borderId="17" xfId="0" applyNumberFormat="1" applyBorder="1" applyAlignment="1">
      <alignment horizontal="center"/>
    </xf>
    <xf numFmtId="3" fontId="0" fillId="0" borderId="18" xfId="0" applyNumberFormat="1" applyBorder="1" applyAlignment="1">
      <alignment horizontal="center"/>
    </xf>
    <xf numFmtId="0" fontId="1" fillId="0" borderId="19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21" xfId="0" applyFont="1" applyBorder="1" applyAlignment="1">
      <alignment horizontal="left"/>
    </xf>
    <xf numFmtId="3" fontId="0" fillId="6" borderId="4" xfId="0" applyNumberFormat="1" applyFill="1" applyBorder="1" applyAlignment="1">
      <alignment horizontal="center"/>
    </xf>
    <xf numFmtId="0" fontId="0" fillId="3" borderId="2" xfId="0" applyFill="1" applyBorder="1" applyAlignment="1">
      <alignment horizontal="left"/>
    </xf>
    <xf numFmtId="3" fontId="0" fillId="3" borderId="6" xfId="0" applyNumberFormat="1" applyFill="1" applyBorder="1" applyAlignment="1">
      <alignment horizontal="center"/>
    </xf>
    <xf numFmtId="3" fontId="0" fillId="3" borderId="11" xfId="0" applyNumberForma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3" fontId="0" fillId="0" borderId="22" xfId="0" applyNumberFormat="1" applyBorder="1" applyAlignment="1">
      <alignment horizontal="center"/>
    </xf>
    <xf numFmtId="3" fontId="5" fillId="4" borderId="4" xfId="0" applyNumberFormat="1" applyFont="1" applyFill="1" applyBorder="1" applyAlignment="1">
      <alignment horizontal="center"/>
    </xf>
    <xf numFmtId="0" fontId="0" fillId="0" borderId="12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3" fontId="5" fillId="6" borderId="4" xfId="0" applyNumberFormat="1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1" fillId="0" borderId="23" xfId="0" applyFont="1" applyBorder="1" applyAlignment="1">
      <alignment horizontal="left"/>
    </xf>
    <xf numFmtId="0" fontId="1" fillId="0" borderId="24" xfId="0" applyFont="1" applyBorder="1" applyAlignment="1">
      <alignment horizontal="left"/>
    </xf>
    <xf numFmtId="0" fontId="1" fillId="0" borderId="25" xfId="0" applyFont="1" applyBorder="1" applyAlignment="1">
      <alignment horizontal="left"/>
    </xf>
    <xf numFmtId="0" fontId="3" fillId="0" borderId="0" xfId="0" applyFont="1" applyBorder="1" applyAlignment="1">
      <alignment horizontal="center" vertical="center"/>
    </xf>
    <xf numFmtId="0" fontId="0" fillId="0" borderId="26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27" xfId="0" applyFont="1" applyBorder="1" applyAlignment="1">
      <alignment horizontal="left" vertical="center"/>
    </xf>
    <xf numFmtId="3" fontId="0" fillId="0" borderId="28" xfId="0" applyNumberFormat="1" applyBorder="1" applyAlignment="1">
      <alignment horizontal="center"/>
    </xf>
    <xf numFmtId="0" fontId="0" fillId="0" borderId="26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4" borderId="6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29" xfId="0" applyBorder="1" applyAlignment="1">
      <alignment horizontal="left"/>
    </xf>
    <xf numFmtId="0" fontId="0" fillId="0" borderId="30" xfId="0" applyBorder="1" applyAlignment="1">
      <alignment horizontal="left"/>
    </xf>
    <xf numFmtId="0" fontId="0" fillId="0" borderId="31" xfId="0" applyBorder="1" applyAlignment="1">
      <alignment horizontal="left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3" fontId="6" fillId="0" borderId="32" xfId="0" applyNumberFormat="1" applyFont="1" applyBorder="1" applyAlignment="1">
      <alignment horizontal="center" vertical="center"/>
    </xf>
    <xf numFmtId="3" fontId="6" fillId="0" borderId="33" xfId="0" applyNumberFormat="1" applyFont="1" applyBorder="1" applyAlignment="1">
      <alignment horizontal="center" vertical="center"/>
    </xf>
    <xf numFmtId="3" fontId="6" fillId="2" borderId="4" xfId="0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3" fontId="6" fillId="4" borderId="32" xfId="0" applyNumberFormat="1" applyFont="1" applyFill="1" applyBorder="1" applyAlignment="1">
      <alignment horizontal="center" vertical="center"/>
    </xf>
    <xf numFmtId="0" fontId="6" fillId="4" borderId="33" xfId="0" applyFont="1" applyFill="1" applyBorder="1" applyAlignment="1">
      <alignment horizontal="center" vertical="center"/>
    </xf>
    <xf numFmtId="3" fontId="6" fillId="5" borderId="4" xfId="0" applyNumberFormat="1" applyFont="1" applyFill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6" fillId="4" borderId="34" xfId="0" applyFont="1" applyFill="1" applyBorder="1" applyAlignment="1">
      <alignment horizontal="center" vertical="center"/>
    </xf>
    <xf numFmtId="0" fontId="6" fillId="4" borderId="35" xfId="0" applyFont="1" applyFill="1" applyBorder="1" applyAlignment="1">
      <alignment horizontal="center" vertical="center"/>
    </xf>
    <xf numFmtId="0" fontId="0" fillId="0" borderId="36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37" xfId="0" applyBorder="1" applyAlignment="1">
      <alignment horizontal="left" vertical="center"/>
    </xf>
    <xf numFmtId="3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4" xfId="0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4</xdr:row>
          <xdr:rowOff>161925</xdr:rowOff>
        </xdr:from>
        <xdr:to>
          <xdr:col>10</xdr:col>
          <xdr:colOff>752475</xdr:colOff>
          <xdr:row>4</xdr:row>
          <xdr:rowOff>352425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rafraîchir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4</xdr:row>
          <xdr:rowOff>47625</xdr:rowOff>
        </xdr:from>
        <xdr:to>
          <xdr:col>9</xdr:col>
          <xdr:colOff>200025</xdr:colOff>
          <xdr:row>4</xdr:row>
          <xdr:rowOff>371475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219076</xdr:colOff>
          <xdr:row>4</xdr:row>
          <xdr:rowOff>85725</xdr:rowOff>
        </xdr:from>
        <xdr:to>
          <xdr:col>9</xdr:col>
          <xdr:colOff>657225</xdr:colOff>
          <xdr:row>4</xdr:row>
          <xdr:rowOff>333376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GE/5)%20Grues%20&#224;%20tour%20Maurice/Comparatif%20Grue%20Loc-Acha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aratif achat_loc"/>
      <sheetName val="offre GLI"/>
    </sheetNames>
    <definedNames>
      <definedName name="raffraichir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control" Target="../activeX/activeX1.xml"/><Relationship Id="rId7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176"/>
  <sheetViews>
    <sheetView tabSelected="1" workbookViewId="0">
      <selection activeCell="L3" sqref="L3"/>
    </sheetView>
  </sheetViews>
  <sheetFormatPr baseColWidth="10" defaultRowHeight="15" x14ac:dyDescent="0.25"/>
  <cols>
    <col min="2" max="2" width="11.42578125" customWidth="1"/>
    <col min="7" max="7" width="1.28515625" customWidth="1"/>
    <col min="12" max="12" width="11.42578125" customWidth="1"/>
    <col min="14" max="14" width="1.42578125" customWidth="1"/>
    <col min="17" max="17" width="12.42578125" bestFit="1" customWidth="1"/>
    <col min="20" max="20" width="4.28515625" customWidth="1"/>
  </cols>
  <sheetData>
    <row r="1" spans="1:25" x14ac:dyDescent="0.25">
      <c r="A1" s="1"/>
    </row>
    <row r="2" spans="1:25" x14ac:dyDescent="0.25">
      <c r="A2" s="1"/>
      <c r="D2" s="1"/>
    </row>
    <row r="3" spans="1:25" ht="15.75" thickBot="1" x14ac:dyDescent="0.3">
      <c r="A3" s="1"/>
      <c r="D3" s="1"/>
      <c r="E3" s="1"/>
      <c r="J3" s="2"/>
      <c r="K3" s="2"/>
      <c r="L3" s="3"/>
    </row>
    <row r="4" spans="1:25" ht="15.75" thickBot="1" x14ac:dyDescent="0.3">
      <c r="H4" s="4" t="s">
        <v>0</v>
      </c>
      <c r="I4" s="5"/>
      <c r="J4" s="5"/>
      <c r="K4" s="5"/>
      <c r="L4" s="5"/>
      <c r="M4" s="6"/>
      <c r="N4" s="7"/>
      <c r="O4" s="8" t="s">
        <v>1</v>
      </c>
      <c r="P4" s="9"/>
      <c r="Q4" s="9"/>
      <c r="R4" s="9"/>
      <c r="S4" s="10"/>
      <c r="T4" s="7"/>
      <c r="U4" s="11" t="s">
        <v>2</v>
      </c>
      <c r="V4" s="12"/>
      <c r="W4" s="13"/>
      <c r="X4" s="13"/>
      <c r="Y4" s="13"/>
    </row>
    <row r="5" spans="1:25" ht="30" customHeight="1" x14ac:dyDescent="0.25">
      <c r="H5" s="7"/>
      <c r="I5" s="7"/>
      <c r="J5" s="7"/>
      <c r="K5" s="7"/>
      <c r="L5" s="14"/>
      <c r="M5" s="14"/>
      <c r="N5" s="15"/>
      <c r="O5" s="7"/>
      <c r="P5" s="7"/>
      <c r="Q5" s="7"/>
      <c r="R5" s="7"/>
      <c r="S5" s="7"/>
      <c r="T5" s="7"/>
      <c r="U5" s="7"/>
      <c r="V5" s="7"/>
    </row>
    <row r="6" spans="1:25" x14ac:dyDescent="0.25">
      <c r="D6" s="16"/>
      <c r="E6" s="16"/>
      <c r="F6" s="16"/>
      <c r="G6" s="17"/>
      <c r="H6" s="18" t="s">
        <v>3</v>
      </c>
      <c r="I6" s="18"/>
      <c r="J6" s="18" t="s">
        <v>4</v>
      </c>
      <c r="K6" s="18"/>
      <c r="L6" s="18" t="s">
        <v>5</v>
      </c>
      <c r="M6" s="18"/>
      <c r="N6" s="19"/>
      <c r="O6" s="20" t="s">
        <v>6</v>
      </c>
      <c r="P6" s="20"/>
      <c r="Q6" s="21" t="s">
        <v>7</v>
      </c>
      <c r="R6" s="20" t="s">
        <v>8</v>
      </c>
      <c r="S6" s="20"/>
      <c r="T6" s="7"/>
      <c r="U6" s="22" t="s">
        <v>9</v>
      </c>
      <c r="V6" s="22"/>
    </row>
    <row r="7" spans="1:25" ht="7.5" customHeight="1" thickBot="1" x14ac:dyDescent="0.3">
      <c r="D7" s="17"/>
      <c r="E7" s="17"/>
      <c r="F7" s="17"/>
      <c r="G7" s="17"/>
      <c r="H7" s="23"/>
      <c r="I7" s="23"/>
      <c r="J7" s="24"/>
      <c r="K7" s="24"/>
      <c r="L7" s="24"/>
      <c r="M7" s="24"/>
      <c r="N7" s="19"/>
      <c r="O7" s="7"/>
      <c r="P7" s="7"/>
      <c r="Q7" s="7"/>
      <c r="R7" s="7"/>
      <c r="S7" s="7"/>
      <c r="T7" s="7"/>
      <c r="U7" s="7"/>
      <c r="V7" s="7"/>
    </row>
    <row r="8" spans="1:25" ht="15" customHeight="1" thickBot="1" x14ac:dyDescent="0.3">
      <c r="B8" s="25" t="s">
        <v>10</v>
      </c>
      <c r="C8" s="26"/>
      <c r="D8" s="27" t="s">
        <v>11</v>
      </c>
      <c r="E8" s="28"/>
      <c r="F8" s="29"/>
      <c r="G8" s="30"/>
      <c r="H8" s="31"/>
      <c r="I8" s="32"/>
      <c r="J8" s="32"/>
      <c r="K8" s="32"/>
      <c r="L8" s="32"/>
      <c r="M8" s="33"/>
      <c r="N8" s="19"/>
      <c r="O8" s="34"/>
      <c r="P8" s="34"/>
      <c r="Q8" s="34"/>
      <c r="R8" s="34"/>
      <c r="S8" s="34"/>
      <c r="T8" s="7"/>
      <c r="U8" s="34"/>
      <c r="V8" s="34"/>
    </row>
    <row r="9" spans="1:25" x14ac:dyDescent="0.25">
      <c r="D9" s="35" t="s">
        <v>12</v>
      </c>
      <c r="E9" s="36"/>
      <c r="F9" s="37"/>
      <c r="G9" s="38"/>
      <c r="H9" s="39">
        <v>433800</v>
      </c>
      <c r="I9" s="40"/>
      <c r="J9" s="41">
        <f>-H9*K9</f>
        <v>-142000</v>
      </c>
      <c r="K9" s="42">
        <v>0.32733978792070079</v>
      </c>
      <c r="L9" s="43">
        <f>H9+J9</f>
        <v>291800</v>
      </c>
      <c r="M9" s="18"/>
      <c r="N9" s="19"/>
      <c r="O9" s="44">
        <v>16500</v>
      </c>
      <c r="P9" s="39"/>
      <c r="Q9" s="45">
        <v>25</v>
      </c>
      <c r="R9" s="46">
        <f>O9*Q9</f>
        <v>412500</v>
      </c>
      <c r="S9" s="47"/>
      <c r="T9" s="7"/>
      <c r="U9" s="48">
        <f>L9</f>
        <v>291800</v>
      </c>
      <c r="V9" s="48"/>
    </row>
    <row r="10" spans="1:25" x14ac:dyDescent="0.25">
      <c r="D10" s="35" t="s">
        <v>13</v>
      </c>
      <c r="E10" s="36"/>
      <c r="F10" s="37"/>
      <c r="G10" s="38"/>
      <c r="H10" s="39" t="s">
        <v>14</v>
      </c>
      <c r="I10" s="40"/>
      <c r="J10" s="49">
        <v>0</v>
      </c>
      <c r="K10" s="40"/>
      <c r="L10" s="50" t="s">
        <v>14</v>
      </c>
      <c r="M10" s="51"/>
      <c r="N10" s="19"/>
      <c r="O10" s="44">
        <v>49000</v>
      </c>
      <c r="P10" s="39"/>
      <c r="Q10" s="45">
        <v>1</v>
      </c>
      <c r="R10" s="46">
        <f t="shared" ref="R10:R59" si="0">O10*Q10</f>
        <v>49000</v>
      </c>
      <c r="S10" s="47"/>
      <c r="T10" s="7"/>
      <c r="U10" s="48" t="str">
        <f>L10</f>
        <v>inc.</v>
      </c>
      <c r="V10" s="48"/>
    </row>
    <row r="11" spans="1:25" x14ac:dyDescent="0.25">
      <c r="D11" s="35" t="s">
        <v>15</v>
      </c>
      <c r="E11" s="36"/>
      <c r="F11" s="37"/>
      <c r="G11" s="38"/>
      <c r="H11" s="39">
        <v>70000</v>
      </c>
      <c r="I11" s="40"/>
      <c r="J11" s="52">
        <f>-H11*K11</f>
        <v>-28000</v>
      </c>
      <c r="K11" s="42">
        <v>0.4</v>
      </c>
      <c r="L11" s="43">
        <f t="shared" ref="L11:L59" si="1">H11+J11</f>
        <v>42000</v>
      </c>
      <c r="M11" s="18"/>
      <c r="N11" s="19"/>
      <c r="O11" s="44">
        <v>712</v>
      </c>
      <c r="P11" s="39"/>
      <c r="Q11" s="45">
        <v>25</v>
      </c>
      <c r="R11" s="46">
        <f t="shared" si="0"/>
        <v>17800</v>
      </c>
      <c r="S11" s="47"/>
      <c r="T11" s="7"/>
      <c r="U11" s="47">
        <f>R11</f>
        <v>17800</v>
      </c>
      <c r="V11" s="47"/>
    </row>
    <row r="12" spans="1:25" x14ac:dyDescent="0.25">
      <c r="D12" s="35" t="s">
        <v>16</v>
      </c>
      <c r="E12" s="36"/>
      <c r="F12" s="37"/>
      <c r="G12" s="38"/>
      <c r="H12" s="39">
        <v>15000</v>
      </c>
      <c r="I12" s="40"/>
      <c r="J12" s="49">
        <v>0</v>
      </c>
      <c r="K12" s="40"/>
      <c r="L12" s="43">
        <f t="shared" si="1"/>
        <v>15000</v>
      </c>
      <c r="M12" s="18"/>
      <c r="N12" s="19"/>
      <c r="O12" s="44">
        <v>15000</v>
      </c>
      <c r="P12" s="39"/>
      <c r="Q12" s="45">
        <v>1</v>
      </c>
      <c r="R12" s="46">
        <f t="shared" si="0"/>
        <v>15000</v>
      </c>
      <c r="S12" s="47"/>
      <c r="T12" s="7"/>
      <c r="U12" s="48">
        <f>L12</f>
        <v>15000</v>
      </c>
      <c r="V12" s="48"/>
    </row>
    <row r="13" spans="1:25" x14ac:dyDescent="0.25">
      <c r="D13" s="35" t="s">
        <v>17</v>
      </c>
      <c r="E13" s="36"/>
      <c r="F13" s="37"/>
      <c r="G13" s="38"/>
      <c r="H13" s="39" t="s">
        <v>14</v>
      </c>
      <c r="I13" s="40"/>
      <c r="J13" s="49">
        <v>0</v>
      </c>
      <c r="K13" s="40"/>
      <c r="L13" s="50" t="s">
        <v>14</v>
      </c>
      <c r="M13" s="51"/>
      <c r="N13" s="19"/>
      <c r="O13" s="44">
        <v>250</v>
      </c>
      <c r="P13" s="39"/>
      <c r="Q13" s="45">
        <v>25</v>
      </c>
      <c r="R13" s="46">
        <f t="shared" si="0"/>
        <v>6250</v>
      </c>
      <c r="S13" s="47"/>
      <c r="T13" s="7"/>
      <c r="U13" s="48" t="str">
        <f>L13</f>
        <v>inc.</v>
      </c>
      <c r="V13" s="48"/>
    </row>
    <row r="14" spans="1:25" x14ac:dyDescent="0.25">
      <c r="D14" s="35" t="s">
        <v>18</v>
      </c>
      <c r="E14" s="36"/>
      <c r="F14" s="37"/>
      <c r="G14" s="38"/>
      <c r="H14" s="39" t="s">
        <v>14</v>
      </c>
      <c r="I14" s="40"/>
      <c r="J14" s="49">
        <v>0</v>
      </c>
      <c r="K14" s="40"/>
      <c r="L14" s="50" t="s">
        <v>14</v>
      </c>
      <c r="M14" s="51"/>
      <c r="N14" s="19"/>
      <c r="O14" s="44">
        <v>29800</v>
      </c>
      <c r="P14" s="39"/>
      <c r="Q14" s="45">
        <v>1</v>
      </c>
      <c r="R14" s="46">
        <f t="shared" si="0"/>
        <v>29800</v>
      </c>
      <c r="S14" s="47"/>
      <c r="T14" s="7"/>
      <c r="U14" s="48" t="str">
        <f>L14</f>
        <v>inc.</v>
      </c>
      <c r="V14" s="48"/>
    </row>
    <row r="15" spans="1:25" x14ac:dyDescent="0.25">
      <c r="D15" s="53" t="s">
        <v>19</v>
      </c>
      <c r="E15" s="54"/>
      <c r="F15" s="55"/>
      <c r="G15" s="30"/>
      <c r="H15" s="39"/>
      <c r="I15" s="40"/>
      <c r="J15" s="40"/>
      <c r="K15" s="40"/>
      <c r="L15" s="40"/>
      <c r="M15" s="56"/>
      <c r="N15" s="19"/>
      <c r="O15" s="39"/>
      <c r="P15" s="40"/>
      <c r="Q15" s="40"/>
      <c r="R15" s="40"/>
      <c r="S15" s="56"/>
      <c r="T15" s="7"/>
      <c r="U15" s="57"/>
      <c r="V15" s="58"/>
    </row>
    <row r="16" spans="1:25" x14ac:dyDescent="0.25">
      <c r="D16" s="35" t="s">
        <v>20</v>
      </c>
      <c r="E16" s="36"/>
      <c r="F16" s="37"/>
      <c r="G16" s="38"/>
      <c r="H16" s="39">
        <v>84235</v>
      </c>
      <c r="I16" s="40"/>
      <c r="J16" s="52">
        <f>-H16*K16</f>
        <v>-30894.000000000004</v>
      </c>
      <c r="K16" s="42">
        <v>0.36675966047367486</v>
      </c>
      <c r="L16" s="43">
        <f t="shared" si="1"/>
        <v>53341</v>
      </c>
      <c r="M16" s="18"/>
      <c r="N16" s="19"/>
      <c r="O16" s="44">
        <v>2500</v>
      </c>
      <c r="P16" s="39"/>
      <c r="Q16" s="45">
        <v>21</v>
      </c>
      <c r="R16" s="46">
        <f t="shared" si="0"/>
        <v>52500</v>
      </c>
      <c r="S16" s="47"/>
      <c r="T16" s="7"/>
      <c r="U16" s="48">
        <f>L16</f>
        <v>53341</v>
      </c>
      <c r="V16" s="48"/>
    </row>
    <row r="17" spans="4:22" x14ac:dyDescent="0.25">
      <c r="D17" s="35" t="s">
        <v>13</v>
      </c>
      <c r="E17" s="36"/>
      <c r="F17" s="37"/>
      <c r="G17" s="38"/>
      <c r="H17" s="39" t="s">
        <v>14</v>
      </c>
      <c r="I17" s="40"/>
      <c r="J17" s="49">
        <v>0</v>
      </c>
      <c r="K17" s="40"/>
      <c r="L17" s="50" t="s">
        <v>14</v>
      </c>
      <c r="M17" s="51"/>
      <c r="N17" s="19"/>
      <c r="O17" s="44">
        <v>4000</v>
      </c>
      <c r="P17" s="39"/>
      <c r="Q17" s="45">
        <v>1</v>
      </c>
      <c r="R17" s="46">
        <f t="shared" si="0"/>
        <v>4000</v>
      </c>
      <c r="S17" s="47"/>
      <c r="T17" s="7"/>
      <c r="U17" s="48" t="str">
        <f>L17</f>
        <v>inc.</v>
      </c>
      <c r="V17" s="48"/>
    </row>
    <row r="18" spans="4:22" x14ac:dyDescent="0.25">
      <c r="D18" s="35" t="s">
        <v>21</v>
      </c>
      <c r="E18" s="36"/>
      <c r="F18" s="37"/>
      <c r="G18" s="38"/>
      <c r="H18" s="39">
        <v>6000</v>
      </c>
      <c r="I18" s="40"/>
      <c r="J18" s="49">
        <v>0</v>
      </c>
      <c r="K18" s="40"/>
      <c r="L18" s="43">
        <f t="shared" si="1"/>
        <v>6000</v>
      </c>
      <c r="M18" s="18"/>
      <c r="N18" s="19"/>
      <c r="O18" s="44">
        <v>6000</v>
      </c>
      <c r="P18" s="39"/>
      <c r="Q18" s="45">
        <v>1</v>
      </c>
      <c r="R18" s="46">
        <f t="shared" si="0"/>
        <v>6000</v>
      </c>
      <c r="S18" s="47"/>
      <c r="T18" s="7"/>
      <c r="U18" s="48">
        <f>L18</f>
        <v>6000</v>
      </c>
      <c r="V18" s="48"/>
    </row>
    <row r="19" spans="4:22" x14ac:dyDescent="0.25">
      <c r="D19" s="53" t="s">
        <v>22</v>
      </c>
      <c r="E19" s="54"/>
      <c r="F19" s="55"/>
      <c r="G19" s="30"/>
      <c r="H19" s="39"/>
      <c r="I19" s="40"/>
      <c r="J19" s="40"/>
      <c r="K19" s="40"/>
      <c r="L19" s="40"/>
      <c r="M19" s="56"/>
      <c r="N19" s="19"/>
      <c r="O19" s="39"/>
      <c r="P19" s="40"/>
      <c r="Q19" s="40"/>
      <c r="R19" s="40"/>
      <c r="S19" s="56"/>
      <c r="T19" s="7"/>
      <c r="U19" s="57"/>
      <c r="V19" s="58"/>
    </row>
    <row r="20" spans="4:22" x14ac:dyDescent="0.25">
      <c r="D20" s="35" t="s">
        <v>23</v>
      </c>
      <c r="E20" s="36"/>
      <c r="F20" s="37"/>
      <c r="G20" s="38"/>
      <c r="H20" s="39">
        <v>84235</v>
      </c>
      <c r="I20" s="40"/>
      <c r="J20" s="52">
        <f>-H20*K20</f>
        <v>-30894.000000000004</v>
      </c>
      <c r="K20" s="42">
        <v>0.36675966047367486</v>
      </c>
      <c r="L20" s="43">
        <f t="shared" si="1"/>
        <v>53341</v>
      </c>
      <c r="M20" s="18"/>
      <c r="N20" s="19"/>
      <c r="O20" s="44">
        <v>2500</v>
      </c>
      <c r="P20" s="39"/>
      <c r="Q20" s="45">
        <v>20</v>
      </c>
      <c r="R20" s="46">
        <f t="shared" si="0"/>
        <v>50000</v>
      </c>
      <c r="S20" s="47"/>
      <c r="T20" s="7"/>
      <c r="U20" s="48">
        <f>L20</f>
        <v>53341</v>
      </c>
      <c r="V20" s="48"/>
    </row>
    <row r="21" spans="4:22" x14ac:dyDescent="0.25">
      <c r="D21" s="35" t="s">
        <v>13</v>
      </c>
      <c r="E21" s="36"/>
      <c r="F21" s="37"/>
      <c r="G21" s="38"/>
      <c r="H21" s="39" t="s">
        <v>14</v>
      </c>
      <c r="I21" s="40"/>
      <c r="J21" s="49">
        <v>0</v>
      </c>
      <c r="K21" s="40"/>
      <c r="L21" s="50" t="s">
        <v>14</v>
      </c>
      <c r="M21" s="51"/>
      <c r="N21" s="19"/>
      <c r="O21" s="44">
        <v>6000</v>
      </c>
      <c r="P21" s="39"/>
      <c r="Q21" s="45">
        <v>1</v>
      </c>
      <c r="R21" s="46">
        <f t="shared" si="0"/>
        <v>6000</v>
      </c>
      <c r="S21" s="47"/>
      <c r="T21" s="7"/>
      <c r="U21" s="48" t="str">
        <f>L21</f>
        <v>inc.</v>
      </c>
      <c r="V21" s="48"/>
    </row>
    <row r="22" spans="4:22" x14ac:dyDescent="0.25">
      <c r="D22" s="35" t="s">
        <v>21</v>
      </c>
      <c r="E22" s="36"/>
      <c r="F22" s="37"/>
      <c r="G22" s="38"/>
      <c r="H22" s="39">
        <v>6000</v>
      </c>
      <c r="I22" s="40"/>
      <c r="J22" s="49">
        <v>0</v>
      </c>
      <c r="K22" s="40"/>
      <c r="L22" s="43">
        <f t="shared" si="1"/>
        <v>6000</v>
      </c>
      <c r="M22" s="18"/>
      <c r="N22" s="19"/>
      <c r="O22" s="44">
        <v>6000</v>
      </c>
      <c r="P22" s="39"/>
      <c r="Q22" s="45">
        <v>1</v>
      </c>
      <c r="R22" s="46">
        <f t="shared" si="0"/>
        <v>6000</v>
      </c>
      <c r="S22" s="47"/>
      <c r="T22" s="7"/>
      <c r="U22" s="48">
        <f>L22</f>
        <v>6000</v>
      </c>
      <c r="V22" s="48"/>
    </row>
    <row r="23" spans="4:22" x14ac:dyDescent="0.25">
      <c r="D23" s="53" t="s">
        <v>24</v>
      </c>
      <c r="E23" s="54"/>
      <c r="F23" s="55"/>
      <c r="G23" s="30"/>
      <c r="H23" s="39"/>
      <c r="I23" s="40"/>
      <c r="J23" s="40"/>
      <c r="K23" s="40"/>
      <c r="L23" s="40"/>
      <c r="M23" s="56"/>
      <c r="N23" s="19"/>
      <c r="O23" s="39"/>
      <c r="P23" s="40"/>
      <c r="Q23" s="40"/>
      <c r="R23" s="40"/>
      <c r="S23" s="56"/>
      <c r="T23" s="7"/>
      <c r="U23" s="57"/>
      <c r="V23" s="58"/>
    </row>
    <row r="24" spans="4:22" x14ac:dyDescent="0.25">
      <c r="D24" s="35" t="s">
        <v>25</v>
      </c>
      <c r="E24" s="36"/>
      <c r="F24" s="37"/>
      <c r="G24" s="38"/>
      <c r="H24" s="39">
        <v>84235</v>
      </c>
      <c r="I24" s="40"/>
      <c r="J24" s="52">
        <f>-H24*K24</f>
        <v>-30894.000000000004</v>
      </c>
      <c r="K24" s="42">
        <v>0.36675966047367486</v>
      </c>
      <c r="L24" s="43">
        <f t="shared" si="1"/>
        <v>53341</v>
      </c>
      <c r="M24" s="18"/>
      <c r="N24" s="19"/>
      <c r="O24" s="44">
        <v>2500</v>
      </c>
      <c r="P24" s="39"/>
      <c r="Q24" s="45">
        <v>19</v>
      </c>
      <c r="R24" s="46">
        <f t="shared" si="0"/>
        <v>47500</v>
      </c>
      <c r="S24" s="47"/>
      <c r="T24" s="7"/>
      <c r="U24" s="48">
        <f>L24</f>
        <v>53341</v>
      </c>
      <c r="V24" s="48"/>
    </row>
    <row r="25" spans="4:22" x14ac:dyDescent="0.25">
      <c r="D25" s="35" t="s">
        <v>13</v>
      </c>
      <c r="E25" s="36"/>
      <c r="F25" s="37"/>
      <c r="G25" s="38"/>
      <c r="H25" s="39" t="s">
        <v>14</v>
      </c>
      <c r="I25" s="40"/>
      <c r="J25" s="49">
        <v>0</v>
      </c>
      <c r="K25" s="40"/>
      <c r="L25" s="50" t="s">
        <v>14</v>
      </c>
      <c r="M25" s="51"/>
      <c r="N25" s="19"/>
      <c r="O25" s="44">
        <v>6000</v>
      </c>
      <c r="P25" s="39"/>
      <c r="Q25" s="45">
        <v>1</v>
      </c>
      <c r="R25" s="46">
        <f t="shared" si="0"/>
        <v>6000</v>
      </c>
      <c r="S25" s="47"/>
      <c r="T25" s="7"/>
      <c r="U25" s="48" t="str">
        <f>L25</f>
        <v>inc.</v>
      </c>
      <c r="V25" s="48"/>
    </row>
    <row r="26" spans="4:22" x14ac:dyDescent="0.25">
      <c r="D26" s="35" t="s">
        <v>21</v>
      </c>
      <c r="E26" s="36"/>
      <c r="F26" s="37"/>
      <c r="G26" s="38"/>
      <c r="H26" s="39">
        <v>6000</v>
      </c>
      <c r="I26" s="40"/>
      <c r="J26" s="49">
        <v>0</v>
      </c>
      <c r="K26" s="40"/>
      <c r="L26" s="43">
        <f t="shared" si="1"/>
        <v>6000</v>
      </c>
      <c r="M26" s="18"/>
      <c r="N26" s="19"/>
      <c r="O26" s="44">
        <v>6000</v>
      </c>
      <c r="P26" s="39"/>
      <c r="Q26" s="45">
        <v>1</v>
      </c>
      <c r="R26" s="46">
        <f t="shared" si="0"/>
        <v>6000</v>
      </c>
      <c r="S26" s="47"/>
      <c r="T26" s="7"/>
      <c r="U26" s="48">
        <f>L26</f>
        <v>6000</v>
      </c>
      <c r="V26" s="48"/>
    </row>
    <row r="27" spans="4:22" x14ac:dyDescent="0.25">
      <c r="D27" s="53" t="s">
        <v>26</v>
      </c>
      <c r="E27" s="54"/>
      <c r="F27" s="55"/>
      <c r="G27" s="30"/>
      <c r="H27" s="39"/>
      <c r="I27" s="40"/>
      <c r="J27" s="40"/>
      <c r="K27" s="40"/>
      <c r="L27" s="40"/>
      <c r="M27" s="56"/>
      <c r="N27" s="19"/>
      <c r="O27" s="39"/>
      <c r="P27" s="40"/>
      <c r="Q27" s="40"/>
      <c r="R27" s="40"/>
      <c r="S27" s="56"/>
      <c r="T27" s="7"/>
      <c r="U27" s="57"/>
      <c r="V27" s="58"/>
    </row>
    <row r="28" spans="4:22" x14ac:dyDescent="0.25">
      <c r="D28" s="35" t="s">
        <v>27</v>
      </c>
      <c r="E28" s="36"/>
      <c r="F28" s="37"/>
      <c r="G28" s="38"/>
      <c r="H28" s="39">
        <v>84235</v>
      </c>
      <c r="I28" s="40"/>
      <c r="J28" s="52">
        <f>-H28*K28</f>
        <v>-30894.000000000004</v>
      </c>
      <c r="K28" s="42">
        <v>0.36675966047367486</v>
      </c>
      <c r="L28" s="43">
        <f t="shared" si="1"/>
        <v>53341</v>
      </c>
      <c r="M28" s="18"/>
      <c r="N28" s="7"/>
      <c r="O28" s="44">
        <v>2500</v>
      </c>
      <c r="P28" s="39"/>
      <c r="Q28" s="45">
        <v>18</v>
      </c>
      <c r="R28" s="46">
        <f t="shared" si="0"/>
        <v>45000</v>
      </c>
      <c r="S28" s="47"/>
      <c r="T28" s="7"/>
      <c r="U28" s="47">
        <f>R28</f>
        <v>45000</v>
      </c>
      <c r="V28" s="47"/>
    </row>
    <row r="29" spans="4:22" x14ac:dyDescent="0.25">
      <c r="D29" s="35" t="s">
        <v>13</v>
      </c>
      <c r="E29" s="36"/>
      <c r="F29" s="37"/>
      <c r="G29" s="38"/>
      <c r="H29" s="39" t="s">
        <v>14</v>
      </c>
      <c r="I29" s="40"/>
      <c r="J29" s="49">
        <v>0</v>
      </c>
      <c r="K29" s="40"/>
      <c r="L29" s="50" t="s">
        <v>14</v>
      </c>
      <c r="M29" s="51"/>
      <c r="N29" s="7"/>
      <c r="O29" s="44">
        <v>6000</v>
      </c>
      <c r="P29" s="39"/>
      <c r="Q29" s="45">
        <v>1</v>
      </c>
      <c r="R29" s="46">
        <f t="shared" si="0"/>
        <v>6000</v>
      </c>
      <c r="S29" s="47"/>
      <c r="T29" s="7"/>
      <c r="U29" s="47">
        <f>R29</f>
        <v>6000</v>
      </c>
      <c r="V29" s="47"/>
    </row>
    <row r="30" spans="4:22" x14ac:dyDescent="0.25">
      <c r="D30" s="35" t="s">
        <v>21</v>
      </c>
      <c r="E30" s="36"/>
      <c r="F30" s="37"/>
      <c r="G30" s="38"/>
      <c r="H30" s="39">
        <v>6000</v>
      </c>
      <c r="I30" s="40"/>
      <c r="J30" s="49">
        <v>0</v>
      </c>
      <c r="K30" s="40"/>
      <c r="L30" s="43">
        <f t="shared" si="1"/>
        <v>6000</v>
      </c>
      <c r="M30" s="18"/>
      <c r="N30" s="7"/>
      <c r="O30" s="44">
        <v>6000</v>
      </c>
      <c r="P30" s="39"/>
      <c r="Q30" s="45">
        <v>1</v>
      </c>
      <c r="R30" s="46">
        <f t="shared" si="0"/>
        <v>6000</v>
      </c>
      <c r="S30" s="47"/>
      <c r="T30" s="7"/>
      <c r="U30" s="47">
        <f>R30</f>
        <v>6000</v>
      </c>
      <c r="V30" s="47"/>
    </row>
    <row r="31" spans="4:22" ht="15.75" thickBot="1" x14ac:dyDescent="0.3">
      <c r="D31" s="59" t="s">
        <v>28</v>
      </c>
      <c r="E31" s="60"/>
      <c r="F31" s="61"/>
      <c r="G31" s="30"/>
      <c r="H31" s="39">
        <v>36000</v>
      </c>
      <c r="I31" s="40"/>
      <c r="J31" s="49">
        <v>0</v>
      </c>
      <c r="K31" s="40"/>
      <c r="L31" s="43">
        <f t="shared" si="1"/>
        <v>36000</v>
      </c>
      <c r="M31" s="18"/>
      <c r="N31" s="7"/>
      <c r="O31" s="44">
        <v>27000</v>
      </c>
      <c r="P31" s="39"/>
      <c r="Q31" s="45">
        <v>1</v>
      </c>
      <c r="R31" s="46">
        <f t="shared" si="0"/>
        <v>27000</v>
      </c>
      <c r="S31" s="47"/>
      <c r="T31" s="7"/>
      <c r="U31" s="62">
        <f>R31</f>
        <v>27000</v>
      </c>
      <c r="V31" s="62"/>
    </row>
    <row r="32" spans="4:22" ht="7.5" customHeight="1" thickBot="1" x14ac:dyDescent="0.3">
      <c r="D32" s="63"/>
      <c r="E32" s="63"/>
      <c r="F32" s="63"/>
      <c r="G32" s="38"/>
      <c r="H32" s="64"/>
      <c r="I32" s="64"/>
      <c r="J32" s="64"/>
      <c r="K32" s="64"/>
      <c r="L32" s="65"/>
      <c r="M32" s="66"/>
      <c r="N32" s="7"/>
      <c r="O32" s="7"/>
      <c r="P32" s="7"/>
      <c r="Q32" s="7"/>
      <c r="R32" s="14"/>
      <c r="S32" s="14"/>
      <c r="T32" s="7"/>
      <c r="U32" s="67"/>
      <c r="V32" s="67"/>
    </row>
    <row r="33" spans="2:22" ht="15" customHeight="1" thickBot="1" x14ac:dyDescent="0.3">
      <c r="B33" s="25" t="s">
        <v>29</v>
      </c>
      <c r="C33" s="26"/>
      <c r="D33" s="27" t="s">
        <v>11</v>
      </c>
      <c r="E33" s="28"/>
      <c r="F33" s="29"/>
      <c r="G33" s="30"/>
      <c r="H33" s="39"/>
      <c r="I33" s="40"/>
      <c r="J33" s="40"/>
      <c r="K33" s="40"/>
      <c r="L33" s="40"/>
      <c r="M33" s="56"/>
      <c r="N33" s="7"/>
      <c r="O33" s="39"/>
      <c r="P33" s="40"/>
      <c r="Q33" s="40"/>
      <c r="R33" s="40"/>
      <c r="S33" s="56"/>
      <c r="T33" s="7"/>
      <c r="U33" s="57"/>
      <c r="V33" s="58"/>
    </row>
    <row r="34" spans="2:22" x14ac:dyDescent="0.25">
      <c r="D34" s="35" t="s">
        <v>12</v>
      </c>
      <c r="E34" s="36"/>
      <c r="F34" s="37"/>
      <c r="G34" s="38"/>
      <c r="H34" s="39">
        <v>433800</v>
      </c>
      <c r="I34" s="40"/>
      <c r="J34" s="52">
        <f>-H34*K34</f>
        <v>-142000</v>
      </c>
      <c r="K34" s="42">
        <v>0.32733978792070079</v>
      </c>
      <c r="L34" s="43">
        <f t="shared" si="1"/>
        <v>291800</v>
      </c>
      <c r="M34" s="18"/>
      <c r="N34" s="7"/>
      <c r="O34" s="44">
        <v>16500</v>
      </c>
      <c r="P34" s="39"/>
      <c r="Q34" s="45">
        <v>24</v>
      </c>
      <c r="R34" s="46">
        <f t="shared" si="0"/>
        <v>396000</v>
      </c>
      <c r="S34" s="47"/>
      <c r="T34" s="7"/>
      <c r="U34" s="48">
        <f>L34</f>
        <v>291800</v>
      </c>
      <c r="V34" s="48"/>
    </row>
    <row r="35" spans="2:22" x14ac:dyDescent="0.25">
      <c r="D35" s="35" t="s">
        <v>13</v>
      </c>
      <c r="E35" s="36"/>
      <c r="F35" s="37"/>
      <c r="G35" s="38"/>
      <c r="H35" s="39" t="s">
        <v>14</v>
      </c>
      <c r="I35" s="40"/>
      <c r="J35" s="49">
        <v>0</v>
      </c>
      <c r="K35" s="40"/>
      <c r="L35" s="50" t="s">
        <v>14</v>
      </c>
      <c r="M35" s="51"/>
      <c r="N35" s="7"/>
      <c r="O35" s="44">
        <v>49000</v>
      </c>
      <c r="P35" s="39"/>
      <c r="Q35" s="45">
        <v>1</v>
      </c>
      <c r="R35" s="46">
        <f t="shared" si="0"/>
        <v>49000</v>
      </c>
      <c r="S35" s="47"/>
      <c r="T35" s="7"/>
      <c r="U35" s="48" t="str">
        <f>L35</f>
        <v>inc.</v>
      </c>
      <c r="V35" s="48"/>
    </row>
    <row r="36" spans="2:22" x14ac:dyDescent="0.25">
      <c r="D36" s="35" t="s">
        <v>15</v>
      </c>
      <c r="E36" s="36"/>
      <c r="F36" s="37"/>
      <c r="G36" s="38"/>
      <c r="H36" s="39">
        <v>70000</v>
      </c>
      <c r="I36" s="40"/>
      <c r="J36" s="52">
        <f>-H36*K36</f>
        <v>-28000</v>
      </c>
      <c r="K36" s="42">
        <v>0.4</v>
      </c>
      <c r="L36" s="43">
        <f t="shared" si="1"/>
        <v>42000</v>
      </c>
      <c r="M36" s="18"/>
      <c r="N36" s="7"/>
      <c r="O36" s="44">
        <v>712</v>
      </c>
      <c r="P36" s="39"/>
      <c r="Q36" s="45">
        <v>25</v>
      </c>
      <c r="R36" s="46">
        <f t="shared" si="0"/>
        <v>17800</v>
      </c>
      <c r="S36" s="47"/>
      <c r="T36" s="7"/>
      <c r="U36" s="47">
        <f>R36</f>
        <v>17800</v>
      </c>
      <c r="V36" s="47"/>
    </row>
    <row r="37" spans="2:22" x14ac:dyDescent="0.25">
      <c r="D37" s="35" t="s">
        <v>16</v>
      </c>
      <c r="E37" s="36"/>
      <c r="F37" s="37"/>
      <c r="G37" s="38"/>
      <c r="H37" s="39">
        <v>15000</v>
      </c>
      <c r="I37" s="40"/>
      <c r="J37" s="49">
        <v>0</v>
      </c>
      <c r="K37" s="40"/>
      <c r="L37" s="43">
        <f t="shared" si="1"/>
        <v>15000</v>
      </c>
      <c r="M37" s="18"/>
      <c r="N37" s="7"/>
      <c r="O37" s="44">
        <v>15000</v>
      </c>
      <c r="P37" s="39"/>
      <c r="Q37" s="45">
        <v>1</v>
      </c>
      <c r="R37" s="46">
        <f t="shared" si="0"/>
        <v>15000</v>
      </c>
      <c r="S37" s="47"/>
      <c r="T37" s="7"/>
      <c r="U37" s="48">
        <f>L37</f>
        <v>15000</v>
      </c>
      <c r="V37" s="48"/>
    </row>
    <row r="38" spans="2:22" x14ac:dyDescent="0.25">
      <c r="D38" s="35" t="s">
        <v>17</v>
      </c>
      <c r="E38" s="36"/>
      <c r="F38" s="37"/>
      <c r="G38" s="38"/>
      <c r="H38" s="39" t="s">
        <v>14</v>
      </c>
      <c r="I38" s="40"/>
      <c r="J38" s="49">
        <v>0</v>
      </c>
      <c r="K38" s="40"/>
      <c r="L38" s="50" t="s">
        <v>14</v>
      </c>
      <c r="M38" s="51"/>
      <c r="N38" s="7"/>
      <c r="O38" s="44">
        <v>250</v>
      </c>
      <c r="P38" s="39"/>
      <c r="Q38" s="45">
        <v>24</v>
      </c>
      <c r="R38" s="46">
        <f t="shared" si="0"/>
        <v>6000</v>
      </c>
      <c r="S38" s="47"/>
      <c r="T38" s="7"/>
      <c r="U38" s="48" t="str">
        <f>L38</f>
        <v>inc.</v>
      </c>
      <c r="V38" s="48"/>
    </row>
    <row r="39" spans="2:22" x14ac:dyDescent="0.25">
      <c r="D39" s="35" t="s">
        <v>18</v>
      </c>
      <c r="E39" s="36"/>
      <c r="F39" s="37"/>
      <c r="G39" s="38"/>
      <c r="H39" s="39" t="s">
        <v>14</v>
      </c>
      <c r="I39" s="40"/>
      <c r="J39" s="49">
        <v>0</v>
      </c>
      <c r="K39" s="40"/>
      <c r="L39" s="50" t="s">
        <v>14</v>
      </c>
      <c r="M39" s="51"/>
      <c r="N39" s="7"/>
      <c r="O39" s="44">
        <v>29800</v>
      </c>
      <c r="P39" s="39"/>
      <c r="Q39" s="45">
        <v>1</v>
      </c>
      <c r="R39" s="46">
        <f t="shared" si="0"/>
        <v>29800</v>
      </c>
      <c r="S39" s="47"/>
      <c r="T39" s="7"/>
      <c r="U39" s="48" t="str">
        <f>L39</f>
        <v>inc.</v>
      </c>
      <c r="V39" s="48"/>
    </row>
    <row r="40" spans="2:22" x14ac:dyDescent="0.25">
      <c r="D40" s="53" t="s">
        <v>30</v>
      </c>
      <c r="E40" s="54"/>
      <c r="F40" s="55"/>
      <c r="G40" s="30"/>
      <c r="H40" s="39"/>
      <c r="I40" s="40"/>
      <c r="J40" s="40"/>
      <c r="K40" s="40"/>
      <c r="L40" s="40"/>
      <c r="M40" s="56"/>
      <c r="N40" s="7"/>
      <c r="O40" s="39"/>
      <c r="P40" s="40"/>
      <c r="Q40" s="40"/>
      <c r="R40" s="40"/>
      <c r="S40" s="56"/>
      <c r="T40" s="7"/>
      <c r="U40" s="57"/>
      <c r="V40" s="58"/>
    </row>
    <row r="41" spans="2:22" x14ac:dyDescent="0.25">
      <c r="D41" s="35" t="s">
        <v>20</v>
      </c>
      <c r="E41" s="36"/>
      <c r="F41" s="37"/>
      <c r="G41" s="38"/>
      <c r="H41" s="39">
        <v>84235</v>
      </c>
      <c r="I41" s="40"/>
      <c r="J41" s="52">
        <f>-H41*K41</f>
        <v>-30894.000000000004</v>
      </c>
      <c r="K41" s="42">
        <v>0.36675966047367486</v>
      </c>
      <c r="L41" s="43">
        <f t="shared" si="1"/>
        <v>53341</v>
      </c>
      <c r="M41" s="18"/>
      <c r="N41" s="7"/>
      <c r="O41" s="44">
        <v>2500</v>
      </c>
      <c r="P41" s="39"/>
      <c r="Q41" s="45">
        <v>20</v>
      </c>
      <c r="R41" s="46">
        <f t="shared" si="0"/>
        <v>50000</v>
      </c>
      <c r="S41" s="47"/>
      <c r="T41" s="7"/>
      <c r="U41" s="48">
        <f>L41</f>
        <v>53341</v>
      </c>
      <c r="V41" s="48"/>
    </row>
    <row r="42" spans="2:22" x14ac:dyDescent="0.25">
      <c r="D42" s="35" t="s">
        <v>13</v>
      </c>
      <c r="E42" s="36"/>
      <c r="F42" s="37"/>
      <c r="G42" s="38"/>
      <c r="H42" s="39" t="s">
        <v>14</v>
      </c>
      <c r="I42" s="40"/>
      <c r="J42" s="49">
        <v>0</v>
      </c>
      <c r="K42" s="40"/>
      <c r="L42" s="50" t="s">
        <v>14</v>
      </c>
      <c r="M42" s="51"/>
      <c r="N42" s="7"/>
      <c r="O42" s="44">
        <v>4000</v>
      </c>
      <c r="P42" s="39"/>
      <c r="Q42" s="45">
        <v>1</v>
      </c>
      <c r="R42" s="46">
        <f t="shared" si="0"/>
        <v>4000</v>
      </c>
      <c r="S42" s="47"/>
      <c r="T42" s="7"/>
      <c r="U42" s="48" t="str">
        <f>L42</f>
        <v>inc.</v>
      </c>
      <c r="V42" s="48"/>
    </row>
    <row r="43" spans="2:22" x14ac:dyDescent="0.25">
      <c r="D43" s="35" t="s">
        <v>21</v>
      </c>
      <c r="E43" s="36"/>
      <c r="F43" s="37"/>
      <c r="G43" s="38"/>
      <c r="H43" s="39">
        <v>6000</v>
      </c>
      <c r="I43" s="40"/>
      <c r="J43" s="49">
        <v>0</v>
      </c>
      <c r="K43" s="40"/>
      <c r="L43" s="43">
        <f t="shared" si="1"/>
        <v>6000</v>
      </c>
      <c r="M43" s="18"/>
      <c r="N43" s="7"/>
      <c r="O43" s="44">
        <v>6000</v>
      </c>
      <c r="P43" s="39"/>
      <c r="Q43" s="45">
        <v>1</v>
      </c>
      <c r="R43" s="46">
        <f t="shared" si="0"/>
        <v>6000</v>
      </c>
      <c r="S43" s="47"/>
      <c r="T43" s="7"/>
      <c r="U43" s="48">
        <f>L43</f>
        <v>6000</v>
      </c>
      <c r="V43" s="48"/>
    </row>
    <row r="44" spans="2:22" x14ac:dyDescent="0.25">
      <c r="D44" s="53" t="s">
        <v>31</v>
      </c>
      <c r="E44" s="54"/>
      <c r="F44" s="55"/>
      <c r="G44" s="30"/>
      <c r="H44" s="39"/>
      <c r="I44" s="40"/>
      <c r="J44" s="40"/>
      <c r="K44" s="40"/>
      <c r="L44" s="40"/>
      <c r="M44" s="56"/>
      <c r="N44" s="7"/>
      <c r="O44" s="39"/>
      <c r="P44" s="40"/>
      <c r="Q44" s="40"/>
      <c r="R44" s="40"/>
      <c r="S44" s="56"/>
      <c r="T44" s="7"/>
      <c r="U44" s="57"/>
      <c r="V44" s="58"/>
    </row>
    <row r="45" spans="2:22" x14ac:dyDescent="0.25">
      <c r="D45" s="35" t="s">
        <v>23</v>
      </c>
      <c r="E45" s="36"/>
      <c r="F45" s="37"/>
      <c r="G45" s="38"/>
      <c r="H45" s="39">
        <v>84235</v>
      </c>
      <c r="I45" s="40"/>
      <c r="J45" s="52">
        <f>-H45*K45</f>
        <v>-30894.000000000004</v>
      </c>
      <c r="K45" s="42">
        <v>0.36675966047367486</v>
      </c>
      <c r="L45" s="43">
        <f t="shared" si="1"/>
        <v>53341</v>
      </c>
      <c r="M45" s="18"/>
      <c r="N45" s="7"/>
      <c r="O45" s="44">
        <v>2500</v>
      </c>
      <c r="P45" s="39"/>
      <c r="Q45" s="45">
        <v>19</v>
      </c>
      <c r="R45" s="46">
        <f t="shared" si="0"/>
        <v>47500</v>
      </c>
      <c r="S45" s="47"/>
      <c r="T45" s="7"/>
      <c r="U45" s="48">
        <f>L45</f>
        <v>53341</v>
      </c>
      <c r="V45" s="48"/>
    </row>
    <row r="46" spans="2:22" x14ac:dyDescent="0.25">
      <c r="D46" s="35" t="s">
        <v>13</v>
      </c>
      <c r="E46" s="36"/>
      <c r="F46" s="37"/>
      <c r="G46" s="38"/>
      <c r="H46" s="39" t="s">
        <v>14</v>
      </c>
      <c r="I46" s="40"/>
      <c r="J46" s="49">
        <v>0</v>
      </c>
      <c r="K46" s="40"/>
      <c r="L46" s="50" t="s">
        <v>14</v>
      </c>
      <c r="M46" s="51"/>
      <c r="N46" s="7"/>
      <c r="O46" s="44">
        <v>6000</v>
      </c>
      <c r="P46" s="39"/>
      <c r="Q46" s="45">
        <v>1</v>
      </c>
      <c r="R46" s="46">
        <f t="shared" si="0"/>
        <v>6000</v>
      </c>
      <c r="S46" s="47"/>
      <c r="T46" s="7"/>
      <c r="U46" s="48" t="str">
        <f>L46</f>
        <v>inc.</v>
      </c>
      <c r="V46" s="48"/>
    </row>
    <row r="47" spans="2:22" x14ac:dyDescent="0.25">
      <c r="D47" s="35" t="s">
        <v>21</v>
      </c>
      <c r="E47" s="36"/>
      <c r="F47" s="37"/>
      <c r="G47" s="38"/>
      <c r="H47" s="39">
        <v>6000</v>
      </c>
      <c r="I47" s="40"/>
      <c r="J47" s="49">
        <v>0</v>
      </c>
      <c r="K47" s="40"/>
      <c r="L47" s="43">
        <f t="shared" si="1"/>
        <v>6000</v>
      </c>
      <c r="M47" s="18"/>
      <c r="N47" s="7"/>
      <c r="O47" s="44">
        <v>6000</v>
      </c>
      <c r="P47" s="39"/>
      <c r="Q47" s="45">
        <v>1</v>
      </c>
      <c r="R47" s="46">
        <f t="shared" si="0"/>
        <v>6000</v>
      </c>
      <c r="S47" s="47"/>
      <c r="T47" s="7"/>
      <c r="U47" s="48">
        <f>L47</f>
        <v>6000</v>
      </c>
      <c r="V47" s="48"/>
    </row>
    <row r="48" spans="2:22" x14ac:dyDescent="0.25">
      <c r="D48" s="53" t="s">
        <v>32</v>
      </c>
      <c r="E48" s="54"/>
      <c r="F48" s="55"/>
      <c r="G48" s="30"/>
      <c r="H48" s="39"/>
      <c r="I48" s="40"/>
      <c r="J48" s="40"/>
      <c r="K48" s="40"/>
      <c r="L48" s="40"/>
      <c r="M48" s="56"/>
      <c r="N48" s="7"/>
      <c r="O48" s="39"/>
      <c r="P48" s="40"/>
      <c r="Q48" s="40"/>
      <c r="R48" s="40"/>
      <c r="S48" s="56"/>
      <c r="T48" s="7"/>
      <c r="U48" s="57"/>
      <c r="V48" s="58"/>
    </row>
    <row r="49" spans="2:24" x14ac:dyDescent="0.25">
      <c r="D49" s="35" t="s">
        <v>25</v>
      </c>
      <c r="E49" s="36"/>
      <c r="F49" s="37"/>
      <c r="G49" s="38"/>
      <c r="H49" s="39">
        <v>84235</v>
      </c>
      <c r="I49" s="40"/>
      <c r="J49" s="52">
        <f>-H49*K49</f>
        <v>-30894.000000000004</v>
      </c>
      <c r="K49" s="42">
        <v>0.36675966047367486</v>
      </c>
      <c r="L49" s="43">
        <f t="shared" si="1"/>
        <v>53341</v>
      </c>
      <c r="M49" s="18"/>
      <c r="N49" s="7"/>
      <c r="O49" s="44">
        <v>2500</v>
      </c>
      <c r="P49" s="39"/>
      <c r="Q49" s="45">
        <v>18</v>
      </c>
      <c r="R49" s="46">
        <f t="shared" si="0"/>
        <v>45000</v>
      </c>
      <c r="S49" s="47"/>
      <c r="T49" s="7"/>
      <c r="U49" s="68">
        <f>R49</f>
        <v>45000</v>
      </c>
      <c r="V49" s="68"/>
    </row>
    <row r="50" spans="2:24" x14ac:dyDescent="0.25">
      <c r="D50" s="35" t="s">
        <v>13</v>
      </c>
      <c r="E50" s="36"/>
      <c r="F50" s="37"/>
      <c r="G50" s="38"/>
      <c r="H50" s="39" t="s">
        <v>14</v>
      </c>
      <c r="I50" s="40"/>
      <c r="J50" s="49">
        <v>0</v>
      </c>
      <c r="K50" s="40"/>
      <c r="L50" s="50" t="s">
        <v>14</v>
      </c>
      <c r="M50" s="51"/>
      <c r="N50" s="7"/>
      <c r="O50" s="44">
        <v>6000</v>
      </c>
      <c r="P50" s="39"/>
      <c r="Q50" s="45">
        <v>1</v>
      </c>
      <c r="R50" s="46">
        <f t="shared" si="0"/>
        <v>6000</v>
      </c>
      <c r="S50" s="47"/>
      <c r="T50" s="7"/>
      <c r="U50" s="68">
        <f>R50</f>
        <v>6000</v>
      </c>
      <c r="V50" s="68"/>
    </row>
    <row r="51" spans="2:24" x14ac:dyDescent="0.25">
      <c r="D51" s="69" t="s">
        <v>21</v>
      </c>
      <c r="E51" s="70"/>
      <c r="F51" s="71"/>
      <c r="G51" s="72"/>
      <c r="H51" s="39">
        <v>6000</v>
      </c>
      <c r="I51" s="40"/>
      <c r="J51" s="49">
        <v>0</v>
      </c>
      <c r="K51" s="40"/>
      <c r="L51" s="43">
        <f t="shared" si="1"/>
        <v>6000</v>
      </c>
      <c r="M51" s="18"/>
      <c r="N51" s="7"/>
      <c r="O51" s="44">
        <v>6000</v>
      </c>
      <c r="P51" s="39"/>
      <c r="Q51" s="45">
        <v>1</v>
      </c>
      <c r="R51" s="46">
        <f t="shared" si="0"/>
        <v>6000</v>
      </c>
      <c r="S51" s="47"/>
      <c r="T51" s="7"/>
      <c r="U51" s="68">
        <f>R51</f>
        <v>6000</v>
      </c>
      <c r="V51" s="68"/>
    </row>
    <row r="52" spans="2:24" ht="15.75" thickBot="1" x14ac:dyDescent="0.3">
      <c r="D52" s="59" t="s">
        <v>28</v>
      </c>
      <c r="E52" s="60"/>
      <c r="F52" s="61"/>
      <c r="G52" s="30"/>
      <c r="H52" s="39">
        <v>33000</v>
      </c>
      <c r="I52" s="40"/>
      <c r="J52" s="49">
        <v>0</v>
      </c>
      <c r="K52" s="40"/>
      <c r="L52" s="43">
        <f t="shared" si="1"/>
        <v>33000</v>
      </c>
      <c r="M52" s="18"/>
      <c r="N52" s="7"/>
      <c r="O52" s="44">
        <v>27000</v>
      </c>
      <c r="P52" s="39"/>
      <c r="Q52" s="45">
        <v>1</v>
      </c>
      <c r="R52" s="46">
        <f t="shared" si="0"/>
        <v>27000</v>
      </c>
      <c r="S52" s="47"/>
      <c r="T52" s="7"/>
      <c r="U52" s="73">
        <f>R52</f>
        <v>27000</v>
      </c>
      <c r="V52" s="73"/>
    </row>
    <row r="53" spans="2:24" ht="7.5" customHeight="1" thickBot="1" x14ac:dyDescent="0.3">
      <c r="D53" s="63"/>
      <c r="E53" s="63"/>
      <c r="F53" s="63"/>
      <c r="G53" s="38"/>
      <c r="H53" s="64"/>
      <c r="I53" s="64"/>
      <c r="J53" s="64"/>
      <c r="K53" s="64"/>
      <c r="L53" s="65"/>
      <c r="M53" s="66"/>
      <c r="N53" s="7"/>
      <c r="O53" s="7"/>
      <c r="P53" s="7"/>
      <c r="Q53" s="7"/>
      <c r="R53" s="14"/>
      <c r="S53" s="14"/>
      <c r="T53" s="7"/>
      <c r="U53" s="64"/>
      <c r="V53" s="64"/>
    </row>
    <row r="54" spans="2:24" ht="15" customHeight="1" thickBot="1" x14ac:dyDescent="0.3">
      <c r="B54" s="25" t="s">
        <v>33</v>
      </c>
      <c r="C54" s="74"/>
      <c r="D54" s="75" t="s">
        <v>34</v>
      </c>
      <c r="E54" s="76"/>
      <c r="F54" s="77"/>
      <c r="G54" s="30"/>
      <c r="H54" s="39"/>
      <c r="I54" s="40"/>
      <c r="J54" s="40"/>
      <c r="K54" s="40"/>
      <c r="L54" s="40"/>
      <c r="M54" s="56"/>
      <c r="N54" s="7"/>
      <c r="O54" s="39"/>
      <c r="P54" s="40"/>
      <c r="Q54" s="40"/>
      <c r="R54" s="40"/>
      <c r="S54" s="56"/>
      <c r="T54" s="7"/>
      <c r="U54" s="44"/>
      <c r="V54" s="44"/>
    </row>
    <row r="55" spans="2:24" ht="15" customHeight="1" x14ac:dyDescent="0.25">
      <c r="B55" s="78"/>
      <c r="C55" s="78"/>
      <c r="D55" s="79" t="s">
        <v>35</v>
      </c>
      <c r="E55" s="80"/>
      <c r="F55" s="81"/>
      <c r="G55" s="30"/>
      <c r="H55" s="39">
        <v>105483</v>
      </c>
      <c r="I55" s="82"/>
      <c r="J55" s="52">
        <f>-H55*K55</f>
        <v>-42193</v>
      </c>
      <c r="K55" s="42">
        <v>0.39999810395987978</v>
      </c>
      <c r="L55" s="43">
        <f t="shared" ref="L55" si="2">H55+J55</f>
        <v>63290</v>
      </c>
      <c r="M55" s="18"/>
      <c r="N55" s="7"/>
      <c r="O55" s="44">
        <v>105483</v>
      </c>
      <c r="P55" s="39"/>
      <c r="Q55" s="45">
        <v>1</v>
      </c>
      <c r="R55" s="46">
        <v>63290</v>
      </c>
      <c r="S55" s="47"/>
      <c r="T55" s="7"/>
      <c r="U55" s="48">
        <f t="shared" ref="U55:U61" si="3">L55</f>
        <v>63290</v>
      </c>
      <c r="V55" s="48"/>
      <c r="X55" s="1"/>
    </row>
    <row r="56" spans="2:24" x14ac:dyDescent="0.25">
      <c r="D56" s="83" t="s">
        <v>36</v>
      </c>
      <c r="E56" s="84"/>
      <c r="F56" s="85"/>
      <c r="G56" s="38"/>
      <c r="H56" s="39">
        <v>13380</v>
      </c>
      <c r="I56" s="40"/>
      <c r="J56" s="49">
        <v>0</v>
      </c>
      <c r="K56" s="40"/>
      <c r="L56" s="43">
        <f t="shared" si="1"/>
        <v>13380</v>
      </c>
      <c r="M56" s="18"/>
      <c r="N56" s="7"/>
      <c r="O56" s="44" t="s">
        <v>14</v>
      </c>
      <c r="P56" s="39"/>
      <c r="Q56" s="45">
        <v>1</v>
      </c>
      <c r="R56" s="86" t="s">
        <v>14</v>
      </c>
      <c r="S56" s="87"/>
      <c r="T56" s="7"/>
      <c r="U56" s="48">
        <f t="shared" si="3"/>
        <v>13380</v>
      </c>
      <c r="V56" s="48"/>
    </row>
    <row r="57" spans="2:24" x14ac:dyDescent="0.25">
      <c r="D57" s="83" t="s">
        <v>37</v>
      </c>
      <c r="E57" s="84"/>
      <c r="F57" s="85"/>
      <c r="G57" s="38"/>
      <c r="H57" s="39">
        <v>20000</v>
      </c>
      <c r="I57" s="40"/>
      <c r="J57" s="49">
        <v>0</v>
      </c>
      <c r="K57" s="40"/>
      <c r="L57" s="43">
        <f t="shared" si="1"/>
        <v>20000</v>
      </c>
      <c r="M57" s="18"/>
      <c r="N57" s="7"/>
      <c r="O57" s="44" t="s">
        <v>14</v>
      </c>
      <c r="P57" s="39"/>
      <c r="Q57" s="45">
        <v>1</v>
      </c>
      <c r="R57" s="86" t="s">
        <v>14</v>
      </c>
      <c r="S57" s="87"/>
      <c r="T57" s="7"/>
      <c r="U57" s="48">
        <f t="shared" si="3"/>
        <v>20000</v>
      </c>
      <c r="V57" s="48"/>
    </row>
    <row r="58" spans="2:24" x14ac:dyDescent="0.25">
      <c r="D58" s="83" t="s">
        <v>38</v>
      </c>
      <c r="E58" s="84"/>
      <c r="F58" s="85"/>
      <c r="G58" s="38"/>
      <c r="H58" s="39">
        <v>37500</v>
      </c>
      <c r="I58" s="40"/>
      <c r="J58" s="49">
        <v>0</v>
      </c>
      <c r="K58" s="40"/>
      <c r="L58" s="43">
        <f t="shared" si="1"/>
        <v>37500</v>
      </c>
      <c r="M58" s="18"/>
      <c r="N58" s="7"/>
      <c r="O58" s="44">
        <v>1500</v>
      </c>
      <c r="P58" s="39"/>
      <c r="Q58" s="45">
        <v>25</v>
      </c>
      <c r="R58" s="46">
        <f t="shared" si="0"/>
        <v>37500</v>
      </c>
      <c r="S58" s="47"/>
      <c r="T58" s="7"/>
      <c r="U58" s="48">
        <f t="shared" si="3"/>
        <v>37500</v>
      </c>
      <c r="V58" s="48"/>
    </row>
    <row r="59" spans="2:24" x14ac:dyDescent="0.25">
      <c r="D59" s="83" t="s">
        <v>39</v>
      </c>
      <c r="E59" s="84"/>
      <c r="F59" s="85"/>
      <c r="G59" s="38"/>
      <c r="H59" s="39">
        <v>35750</v>
      </c>
      <c r="I59" s="40"/>
      <c r="J59" s="49">
        <v>0</v>
      </c>
      <c r="K59" s="40"/>
      <c r="L59" s="43">
        <f t="shared" si="1"/>
        <v>35750</v>
      </c>
      <c r="M59" s="18"/>
      <c r="N59" s="7"/>
      <c r="O59" s="44">
        <v>1430</v>
      </c>
      <c r="P59" s="39"/>
      <c r="Q59" s="45">
        <v>25</v>
      </c>
      <c r="R59" s="46">
        <f t="shared" si="0"/>
        <v>35750</v>
      </c>
      <c r="S59" s="47"/>
      <c r="T59" s="7"/>
      <c r="U59" s="48">
        <f t="shared" si="3"/>
        <v>35750</v>
      </c>
      <c r="V59" s="48"/>
    </row>
    <row r="60" spans="2:24" x14ac:dyDescent="0.25">
      <c r="D60" s="83" t="s">
        <v>40</v>
      </c>
      <c r="E60" s="84"/>
      <c r="F60" s="85"/>
      <c r="G60" s="38"/>
      <c r="H60" s="39">
        <v>34320</v>
      </c>
      <c r="I60" s="40"/>
      <c r="J60" s="49">
        <v>0</v>
      </c>
      <c r="K60" s="40"/>
      <c r="L60" s="43">
        <f>H60+J60</f>
        <v>34320</v>
      </c>
      <c r="M60" s="18"/>
      <c r="N60" s="7"/>
      <c r="O60" s="44">
        <v>1430</v>
      </c>
      <c r="P60" s="39"/>
      <c r="Q60" s="45">
        <v>24</v>
      </c>
      <c r="R60" s="46">
        <f>O60*Q60</f>
        <v>34320</v>
      </c>
      <c r="S60" s="47"/>
      <c r="T60" s="7"/>
      <c r="U60" s="48">
        <f t="shared" si="3"/>
        <v>34320</v>
      </c>
      <c r="V60" s="48"/>
    </row>
    <row r="61" spans="2:24" ht="15.75" thickBot="1" x14ac:dyDescent="0.3">
      <c r="D61" s="88" t="s">
        <v>41</v>
      </c>
      <c r="E61" s="89"/>
      <c r="F61" s="90"/>
      <c r="G61" s="38"/>
      <c r="H61" s="39">
        <v>15428</v>
      </c>
      <c r="I61" s="40"/>
      <c r="J61" s="49">
        <v>0</v>
      </c>
      <c r="K61" s="40"/>
      <c r="L61" s="43">
        <f>H61+J61</f>
        <v>15428</v>
      </c>
      <c r="M61" s="18"/>
      <c r="N61" s="7"/>
      <c r="O61" s="44">
        <v>0</v>
      </c>
      <c r="P61" s="39"/>
      <c r="Q61" s="45">
        <v>0</v>
      </c>
      <c r="R61" s="46">
        <v>0</v>
      </c>
      <c r="S61" s="47"/>
      <c r="T61" s="7"/>
      <c r="U61" s="62">
        <f t="shared" si="3"/>
        <v>15428</v>
      </c>
      <c r="V61" s="62"/>
    </row>
    <row r="62" spans="2:24" ht="7.5" customHeight="1" thickBot="1" x14ac:dyDescent="0.3">
      <c r="D62" s="91"/>
      <c r="E62" s="91"/>
      <c r="F62" s="91"/>
      <c r="G62" s="92"/>
      <c r="H62" s="93"/>
      <c r="I62" s="93"/>
      <c r="J62" s="14"/>
      <c r="K62" s="14"/>
      <c r="L62" s="19"/>
      <c r="M62" s="7"/>
      <c r="N62" s="7"/>
      <c r="O62" s="7"/>
      <c r="P62" s="7"/>
      <c r="Q62" s="7"/>
      <c r="R62" s="7"/>
      <c r="S62" s="7"/>
      <c r="T62" s="7"/>
      <c r="U62" s="94"/>
      <c r="V62" s="94"/>
    </row>
    <row r="63" spans="2:24" ht="18.75" x14ac:dyDescent="0.25">
      <c r="D63" s="95" t="s">
        <v>42</v>
      </c>
      <c r="E63" s="96"/>
      <c r="F63" s="97"/>
      <c r="G63" s="98"/>
      <c r="H63" s="99">
        <f xml:space="preserve"> SUM(H9:I61)</f>
        <v>2000106</v>
      </c>
      <c r="I63" s="100"/>
      <c r="J63" s="101">
        <f>SUM(J9,J11,J16,J20,J24,J28,J34,J36,J41,J45,J49,J55)</f>
        <v>-598451</v>
      </c>
      <c r="K63" s="102"/>
      <c r="L63" s="103">
        <f>SUM(L9:M14,L16:M18,L20:M22,L24:M26,L28:M31,L34:M39,L41:M43,L45:M47,L49:M52,L55:M61)</f>
        <v>1401655</v>
      </c>
      <c r="M63" s="104"/>
      <c r="N63" s="7"/>
      <c r="O63" s="7"/>
      <c r="P63" s="7"/>
      <c r="Q63" s="7"/>
      <c r="R63" s="105">
        <f>SUM(R9:S14,R16:S18,R20:S22,R24:S26,R28:S31,R34:S39,R45:S47,R49:S52,R55:S61,R41:S43)</f>
        <v>1686310</v>
      </c>
      <c r="S63" s="106"/>
      <c r="T63" s="7"/>
      <c r="U63" s="107">
        <f>SUM(U9:V14,U16:V18,U20:V22,U24:V26,U28:V31,U34:V39,U41:V43,U45:V47,U49:V52,U55:V61)</f>
        <v>1333573</v>
      </c>
      <c r="V63" s="107"/>
    </row>
    <row r="64" spans="2:24" ht="19.5" thickBot="1" x14ac:dyDescent="0.3">
      <c r="D64" s="108"/>
      <c r="E64" s="109"/>
      <c r="F64" s="110"/>
      <c r="G64" s="98"/>
      <c r="H64" s="100"/>
      <c r="I64" s="100"/>
      <c r="J64" s="111"/>
      <c r="K64" s="112"/>
      <c r="L64" s="104"/>
      <c r="M64" s="104"/>
      <c r="N64" s="7"/>
      <c r="O64" s="7"/>
      <c r="P64" s="7"/>
      <c r="Q64" s="7"/>
      <c r="R64" s="113"/>
      <c r="S64" s="114"/>
      <c r="T64" s="7"/>
      <c r="U64" s="107"/>
      <c r="V64" s="107"/>
      <c r="W64" t="s">
        <v>43</v>
      </c>
    </row>
    <row r="65" spans="4:22" ht="30" customHeight="1" x14ac:dyDescent="0.25">
      <c r="D65" s="115" t="s">
        <v>44</v>
      </c>
      <c r="E65" s="116"/>
      <c r="F65" s="117"/>
      <c r="G65" s="92"/>
      <c r="H65" s="118">
        <f>H9+H11+H16+H20+H24+H28+H34+H36+H41+H45+H49+H55</f>
        <v>1702728</v>
      </c>
      <c r="I65" s="119"/>
      <c r="J65" s="14"/>
      <c r="K65" s="14"/>
      <c r="L65" s="118">
        <f>L9+L11+L16+L20+L24+L28+L34+L36+L41+L45+L49+L55</f>
        <v>1104277</v>
      </c>
      <c r="M65" s="119"/>
      <c r="N65" s="7"/>
      <c r="O65" s="7"/>
      <c r="P65" s="7"/>
      <c r="Q65" s="7"/>
      <c r="R65" s="118">
        <f>R9+R11+R13+R14+R16+R20+R24+R28+R34+R36+R38+R39+R41+R45+R49+R55</f>
        <v>1316740</v>
      </c>
      <c r="S65" s="119"/>
      <c r="T65" s="7"/>
      <c r="U65" s="94"/>
      <c r="V65" s="94"/>
    </row>
    <row r="66" spans="4:22" ht="30" customHeight="1" x14ac:dyDescent="0.25">
      <c r="D66" s="120" t="s">
        <v>45</v>
      </c>
      <c r="E66" s="120"/>
      <c r="F66" s="120"/>
      <c r="G66" s="92"/>
      <c r="H66" s="118">
        <f>H12+H18+H22+H26+H30+H31+H37+H43+H47+H51+H52+H56+H57+H58+H61</f>
        <v>227308</v>
      </c>
      <c r="I66" s="119"/>
      <c r="J66" s="14"/>
      <c r="K66" s="14"/>
      <c r="L66" s="118">
        <f>L12+L18+L22+L26+L30+L31+L37+L43+L47+L51+L52+L56+L57+L58+L61</f>
        <v>227308</v>
      </c>
      <c r="M66" s="119"/>
      <c r="N66" s="7"/>
      <c r="O66" s="7"/>
      <c r="P66" s="7"/>
      <c r="Q66" s="7"/>
      <c r="R66" s="118">
        <f>R12+R18+R22+R26+R30+R31+R37+R43+R47+R51+R52+R58+R61</f>
        <v>163500</v>
      </c>
      <c r="S66" s="119"/>
      <c r="T66" s="7"/>
      <c r="U66" s="94"/>
      <c r="V66" s="94"/>
    </row>
    <row r="67" spans="4:22" ht="30" customHeight="1" x14ac:dyDescent="0.25">
      <c r="D67" s="121" t="s">
        <v>46</v>
      </c>
      <c r="E67" s="121"/>
      <c r="F67" s="121"/>
      <c r="G67" s="92"/>
      <c r="H67" s="118">
        <f>H59+H60</f>
        <v>70070</v>
      </c>
      <c r="I67" s="119"/>
      <c r="J67" s="14"/>
      <c r="K67" s="14"/>
      <c r="L67" s="118">
        <f>L59+L60</f>
        <v>70070</v>
      </c>
      <c r="M67" s="119"/>
      <c r="N67" s="7"/>
      <c r="O67" s="7"/>
      <c r="P67" s="7"/>
      <c r="Q67" s="7"/>
      <c r="R67" s="118">
        <f>R59+R60</f>
        <v>70070</v>
      </c>
      <c r="S67" s="119"/>
      <c r="T67" s="7"/>
      <c r="U67" s="94"/>
      <c r="V67" s="94"/>
    </row>
    <row r="68" spans="4:22" ht="30" customHeight="1" x14ac:dyDescent="0.25">
      <c r="D68" s="121" t="s">
        <v>47</v>
      </c>
      <c r="E68" s="121"/>
      <c r="F68" s="121"/>
      <c r="G68" s="92"/>
      <c r="H68" s="119" t="s">
        <v>14</v>
      </c>
      <c r="I68" s="119"/>
      <c r="J68" s="14"/>
      <c r="K68" s="14"/>
      <c r="L68" s="119" t="s">
        <v>14</v>
      </c>
      <c r="M68" s="119"/>
      <c r="N68" s="7"/>
      <c r="O68" s="7"/>
      <c r="P68" s="7"/>
      <c r="Q68" s="7"/>
      <c r="R68" s="118">
        <f>R10+R17+R21+R25+R29+R35+R42+R46+R50</f>
        <v>136000</v>
      </c>
      <c r="S68" s="119"/>
      <c r="T68" s="7"/>
      <c r="U68" s="94"/>
      <c r="V68" s="94"/>
    </row>
    <row r="69" spans="4:22" x14ac:dyDescent="0.25">
      <c r="D69" s="122"/>
      <c r="E69" s="122"/>
      <c r="F69" s="122"/>
      <c r="G69" s="123"/>
      <c r="H69" s="124"/>
      <c r="I69" s="124"/>
      <c r="J69" s="125"/>
      <c r="K69" s="125"/>
      <c r="L69" s="3"/>
    </row>
    <row r="70" spans="4:22" x14ac:dyDescent="0.25">
      <c r="D70" s="122"/>
      <c r="E70" s="122"/>
      <c r="F70" s="122"/>
      <c r="G70" s="123"/>
      <c r="H70" s="124"/>
      <c r="I70" s="124"/>
      <c r="J70" s="125"/>
      <c r="K70" s="125"/>
      <c r="L70" s="3"/>
    </row>
    <row r="71" spans="4:22" x14ac:dyDescent="0.25">
      <c r="D71" s="122"/>
      <c r="E71" s="122"/>
      <c r="F71" s="122"/>
      <c r="G71" s="123"/>
      <c r="H71" s="124"/>
      <c r="I71" s="124"/>
      <c r="J71" s="125"/>
      <c r="K71" s="125"/>
      <c r="L71" s="3"/>
    </row>
    <row r="72" spans="4:22" x14ac:dyDescent="0.25">
      <c r="D72" s="122"/>
      <c r="E72" s="122"/>
      <c r="F72" s="122"/>
      <c r="G72" s="123"/>
      <c r="H72" s="124"/>
      <c r="I72" s="124"/>
      <c r="J72" s="125"/>
      <c r="K72" s="125"/>
      <c r="L72" s="3"/>
    </row>
    <row r="73" spans="4:22" x14ac:dyDescent="0.25">
      <c r="D73" s="122"/>
      <c r="E73" s="122"/>
      <c r="F73" s="122"/>
      <c r="G73" s="123"/>
      <c r="H73" s="126"/>
      <c r="I73" s="124"/>
      <c r="J73" s="125"/>
      <c r="K73" s="125"/>
      <c r="L73" s="3"/>
    </row>
    <row r="74" spans="4:22" x14ac:dyDescent="0.25">
      <c r="D74" s="122"/>
      <c r="E74" s="122"/>
      <c r="F74" s="122"/>
      <c r="G74" s="123"/>
      <c r="H74" s="124"/>
      <c r="I74" s="124"/>
      <c r="J74" s="125"/>
      <c r="K74" s="125"/>
      <c r="L74" s="3"/>
    </row>
    <row r="75" spans="4:22" x14ac:dyDescent="0.25">
      <c r="D75" s="122"/>
      <c r="E75" s="122"/>
      <c r="F75" s="122"/>
      <c r="G75" s="123"/>
      <c r="H75" s="124"/>
      <c r="I75" s="124"/>
      <c r="J75" s="125"/>
      <c r="K75" s="125"/>
      <c r="L75" s="3"/>
    </row>
    <row r="76" spans="4:22" x14ac:dyDescent="0.25">
      <c r="D76" s="122"/>
      <c r="E76" s="122"/>
      <c r="F76" s="122"/>
      <c r="G76" s="123"/>
      <c r="H76" s="124"/>
      <c r="I76" s="124"/>
      <c r="J76" s="125"/>
      <c r="K76" s="125"/>
      <c r="L76" s="3"/>
    </row>
    <row r="77" spans="4:22" x14ac:dyDescent="0.25">
      <c r="D77" s="122"/>
      <c r="E77" s="122"/>
      <c r="F77" s="122"/>
      <c r="G77" s="123"/>
      <c r="H77" s="124"/>
      <c r="I77" s="124"/>
      <c r="J77" s="125"/>
      <c r="K77" s="125"/>
      <c r="L77" s="3"/>
    </row>
    <row r="78" spans="4:22" x14ac:dyDescent="0.25">
      <c r="D78" s="122"/>
      <c r="E78" s="122"/>
      <c r="F78" s="122"/>
      <c r="G78" s="123"/>
      <c r="H78" s="124"/>
      <c r="I78" s="124"/>
      <c r="J78" s="125"/>
      <c r="K78" s="125"/>
      <c r="L78" s="3"/>
    </row>
    <row r="79" spans="4:22" x14ac:dyDescent="0.25">
      <c r="D79" s="122"/>
      <c r="E79" s="122"/>
      <c r="F79" s="122"/>
      <c r="G79" s="123"/>
      <c r="H79" s="124"/>
      <c r="I79" s="124"/>
      <c r="J79" s="125"/>
      <c r="K79" s="125"/>
      <c r="L79" s="3"/>
    </row>
    <row r="80" spans="4:22" x14ac:dyDescent="0.25">
      <c r="D80" s="122"/>
      <c r="E80" s="122"/>
      <c r="F80" s="122"/>
      <c r="G80" s="123"/>
      <c r="H80" s="124"/>
      <c r="I80" s="124"/>
      <c r="J80" s="125"/>
      <c r="K80" s="125"/>
      <c r="L80" s="3"/>
    </row>
    <row r="81" spans="4:12" x14ac:dyDescent="0.25">
      <c r="D81" s="122"/>
      <c r="E81" s="122"/>
      <c r="F81" s="122"/>
      <c r="G81" s="123"/>
      <c r="H81" s="124"/>
      <c r="I81" s="124"/>
      <c r="J81" s="125"/>
      <c r="K81" s="125"/>
      <c r="L81" s="3"/>
    </row>
    <row r="82" spans="4:12" x14ac:dyDescent="0.25">
      <c r="D82" s="122"/>
      <c r="E82" s="122"/>
      <c r="F82" s="122"/>
      <c r="G82" s="123"/>
      <c r="H82" s="124"/>
      <c r="I82" s="124"/>
      <c r="J82" s="125"/>
      <c r="K82" s="125"/>
      <c r="L82" s="3"/>
    </row>
    <row r="83" spans="4:12" x14ac:dyDescent="0.25">
      <c r="D83" s="122"/>
      <c r="E83" s="122"/>
      <c r="F83" s="122"/>
      <c r="G83" s="123"/>
      <c r="H83" s="124"/>
      <c r="I83" s="124"/>
      <c r="J83" s="125"/>
      <c r="K83" s="125"/>
      <c r="L83" s="3"/>
    </row>
    <row r="84" spans="4:12" x14ac:dyDescent="0.25">
      <c r="D84" s="122"/>
      <c r="E84" s="122"/>
      <c r="F84" s="122"/>
      <c r="G84" s="123"/>
      <c r="H84" s="124"/>
      <c r="I84" s="124"/>
      <c r="J84" s="125"/>
      <c r="K84" s="125"/>
      <c r="L84" s="3"/>
    </row>
    <row r="85" spans="4:12" x14ac:dyDescent="0.25">
      <c r="D85" s="122"/>
      <c r="E85" s="122"/>
      <c r="F85" s="122"/>
      <c r="G85" s="123"/>
      <c r="H85" s="124"/>
      <c r="I85" s="124"/>
      <c r="J85" s="125"/>
      <c r="K85" s="125"/>
      <c r="L85" s="3"/>
    </row>
    <row r="86" spans="4:12" x14ac:dyDescent="0.25">
      <c r="D86" s="122"/>
      <c r="E86" s="122"/>
      <c r="F86" s="122"/>
      <c r="G86" s="123"/>
      <c r="H86" s="124"/>
      <c r="I86" s="124"/>
      <c r="J86" s="125"/>
      <c r="K86" s="125"/>
      <c r="L86" s="3"/>
    </row>
    <row r="87" spans="4:12" x14ac:dyDescent="0.25">
      <c r="D87" s="122"/>
      <c r="E87" s="122"/>
      <c r="F87" s="122"/>
      <c r="G87" s="123"/>
      <c r="H87" s="124"/>
      <c r="I87" s="124"/>
      <c r="J87" s="125"/>
      <c r="K87" s="125"/>
      <c r="L87" s="3"/>
    </row>
    <row r="88" spans="4:12" x14ac:dyDescent="0.25">
      <c r="D88" s="122"/>
      <c r="E88" s="122"/>
      <c r="F88" s="122"/>
      <c r="G88" s="123"/>
      <c r="H88" s="124"/>
      <c r="I88" s="124"/>
      <c r="J88" s="125"/>
      <c r="K88" s="125"/>
      <c r="L88" s="3"/>
    </row>
    <row r="89" spans="4:12" x14ac:dyDescent="0.25">
      <c r="D89" s="122"/>
      <c r="E89" s="122"/>
      <c r="F89" s="122"/>
      <c r="G89" s="123"/>
      <c r="H89" s="124"/>
      <c r="I89" s="124"/>
      <c r="J89" s="125"/>
      <c r="K89" s="125"/>
      <c r="L89" s="3"/>
    </row>
    <row r="90" spans="4:12" x14ac:dyDescent="0.25">
      <c r="D90" s="122"/>
      <c r="E90" s="122"/>
      <c r="F90" s="122"/>
      <c r="G90" s="123"/>
      <c r="H90" s="124"/>
      <c r="I90" s="124"/>
      <c r="J90" s="125"/>
      <c r="K90" s="125"/>
      <c r="L90" s="3"/>
    </row>
    <row r="91" spans="4:12" x14ac:dyDescent="0.25">
      <c r="D91" s="122"/>
      <c r="E91" s="122"/>
      <c r="F91" s="122"/>
      <c r="G91" s="123"/>
      <c r="H91" s="124"/>
      <c r="I91" s="124"/>
      <c r="J91" s="125"/>
      <c r="K91" s="125"/>
      <c r="L91" s="3"/>
    </row>
    <row r="92" spans="4:12" x14ac:dyDescent="0.25">
      <c r="D92" s="122"/>
      <c r="E92" s="122"/>
      <c r="F92" s="122"/>
      <c r="G92" s="123"/>
      <c r="H92" s="124"/>
      <c r="I92" s="124"/>
      <c r="J92" s="125"/>
      <c r="K92" s="125"/>
      <c r="L92" s="3"/>
    </row>
    <row r="93" spans="4:12" x14ac:dyDescent="0.25">
      <c r="D93" s="122"/>
      <c r="E93" s="122"/>
      <c r="F93" s="122"/>
      <c r="G93" s="123"/>
      <c r="H93" s="124"/>
      <c r="I93" s="124"/>
      <c r="J93" s="125"/>
      <c r="K93" s="125"/>
      <c r="L93" s="3"/>
    </row>
    <row r="94" spans="4:12" x14ac:dyDescent="0.25">
      <c r="D94" s="122"/>
      <c r="E94" s="122"/>
      <c r="F94" s="122"/>
      <c r="G94" s="123"/>
      <c r="H94" s="124"/>
      <c r="I94" s="124"/>
      <c r="J94" s="125"/>
      <c r="K94" s="125"/>
      <c r="L94" s="3"/>
    </row>
    <row r="95" spans="4:12" x14ac:dyDescent="0.25">
      <c r="D95" s="122"/>
      <c r="E95" s="122"/>
      <c r="F95" s="122"/>
      <c r="G95" s="123"/>
      <c r="H95" s="124"/>
      <c r="I95" s="124"/>
      <c r="J95" s="125"/>
      <c r="K95" s="125"/>
      <c r="L95" s="3"/>
    </row>
    <row r="96" spans="4:12" x14ac:dyDescent="0.25">
      <c r="D96" s="122"/>
      <c r="E96" s="122"/>
      <c r="F96" s="122"/>
      <c r="G96" s="123"/>
      <c r="H96" s="124"/>
      <c r="I96" s="124"/>
      <c r="J96" s="125"/>
      <c r="K96" s="125"/>
      <c r="L96" s="3"/>
    </row>
    <row r="97" spans="4:12" x14ac:dyDescent="0.25">
      <c r="D97" s="122"/>
      <c r="E97" s="122"/>
      <c r="F97" s="122"/>
      <c r="G97" s="123"/>
      <c r="H97" s="124"/>
      <c r="I97" s="124"/>
      <c r="J97" s="125"/>
      <c r="K97" s="125"/>
      <c r="L97" s="3"/>
    </row>
    <row r="98" spans="4:12" x14ac:dyDescent="0.25">
      <c r="D98" s="122"/>
      <c r="E98" s="122"/>
      <c r="F98" s="122"/>
      <c r="G98" s="123"/>
      <c r="H98" s="124"/>
      <c r="I98" s="124"/>
      <c r="J98" s="125"/>
      <c r="K98" s="125"/>
      <c r="L98" s="3"/>
    </row>
    <row r="99" spans="4:12" x14ac:dyDescent="0.25">
      <c r="D99" s="122"/>
      <c r="E99" s="122"/>
      <c r="F99" s="122"/>
      <c r="G99" s="123"/>
      <c r="H99" s="124"/>
      <c r="I99" s="124"/>
      <c r="J99" s="125"/>
      <c r="K99" s="125"/>
      <c r="L99" s="3"/>
    </row>
    <row r="100" spans="4:12" x14ac:dyDescent="0.25">
      <c r="D100" s="122"/>
      <c r="E100" s="122"/>
      <c r="F100" s="122"/>
      <c r="G100" s="123"/>
      <c r="H100" s="124"/>
      <c r="I100" s="124"/>
      <c r="J100" s="125"/>
      <c r="K100" s="125"/>
      <c r="L100" s="3"/>
    </row>
    <row r="101" spans="4:12" x14ac:dyDescent="0.25">
      <c r="D101" s="122"/>
      <c r="E101" s="122"/>
      <c r="F101" s="122"/>
      <c r="G101" s="123"/>
      <c r="H101" s="124"/>
      <c r="I101" s="124"/>
      <c r="J101" s="125"/>
      <c r="K101" s="125"/>
      <c r="L101" s="3"/>
    </row>
    <row r="102" spans="4:12" x14ac:dyDescent="0.25">
      <c r="D102" s="122"/>
      <c r="E102" s="122"/>
      <c r="F102" s="122"/>
      <c r="G102" s="123"/>
      <c r="H102" s="124"/>
      <c r="I102" s="124"/>
      <c r="J102" s="125"/>
      <c r="K102" s="125"/>
      <c r="L102" s="3"/>
    </row>
    <row r="103" spans="4:12" x14ac:dyDescent="0.25">
      <c r="D103" s="122"/>
      <c r="E103" s="122"/>
      <c r="F103" s="122"/>
      <c r="G103" s="123"/>
      <c r="H103" s="124"/>
      <c r="I103" s="124"/>
      <c r="J103" s="125"/>
      <c r="K103" s="125"/>
      <c r="L103" s="3"/>
    </row>
    <row r="104" spans="4:12" x14ac:dyDescent="0.25">
      <c r="D104" s="122"/>
      <c r="E104" s="122"/>
      <c r="F104" s="122"/>
      <c r="G104" s="123"/>
      <c r="H104" s="124"/>
      <c r="I104" s="124"/>
      <c r="J104" s="125"/>
      <c r="K104" s="125"/>
      <c r="L104" s="3"/>
    </row>
    <row r="105" spans="4:12" x14ac:dyDescent="0.25">
      <c r="D105" s="122"/>
      <c r="E105" s="122"/>
      <c r="F105" s="122"/>
      <c r="G105" s="123"/>
      <c r="H105" s="124"/>
      <c r="I105" s="124"/>
      <c r="J105" s="125"/>
      <c r="K105" s="125"/>
      <c r="L105" s="3"/>
    </row>
    <row r="106" spans="4:12" x14ac:dyDescent="0.25">
      <c r="D106" s="122"/>
      <c r="E106" s="122"/>
      <c r="F106" s="122"/>
      <c r="G106" s="123"/>
      <c r="H106" s="124"/>
      <c r="I106" s="124"/>
      <c r="J106" s="125"/>
      <c r="K106" s="125"/>
      <c r="L106" s="3"/>
    </row>
    <row r="107" spans="4:12" x14ac:dyDescent="0.25">
      <c r="D107" s="122"/>
      <c r="E107" s="122"/>
      <c r="F107" s="122"/>
      <c r="G107" s="123"/>
      <c r="H107" s="124"/>
      <c r="I107" s="124"/>
      <c r="J107" s="125"/>
      <c r="K107" s="125"/>
      <c r="L107" s="3"/>
    </row>
    <row r="108" spans="4:12" x14ac:dyDescent="0.25">
      <c r="D108" s="122"/>
      <c r="E108" s="122"/>
      <c r="F108" s="122"/>
      <c r="G108" s="123"/>
      <c r="H108" s="124"/>
      <c r="I108" s="124"/>
      <c r="J108" s="125"/>
      <c r="K108" s="125"/>
      <c r="L108" s="3"/>
    </row>
    <row r="109" spans="4:12" x14ac:dyDescent="0.25">
      <c r="D109" s="122"/>
      <c r="E109" s="122"/>
      <c r="F109" s="122"/>
      <c r="G109" s="123"/>
      <c r="H109" s="124"/>
      <c r="I109" s="124"/>
      <c r="J109" s="125"/>
      <c r="K109" s="125"/>
      <c r="L109" s="3"/>
    </row>
    <row r="110" spans="4:12" x14ac:dyDescent="0.25">
      <c r="D110" s="122"/>
      <c r="E110" s="122"/>
      <c r="F110" s="122"/>
      <c r="G110" s="123"/>
      <c r="H110" s="124"/>
      <c r="I110" s="124"/>
      <c r="J110" s="125"/>
      <c r="K110" s="125"/>
      <c r="L110" s="3"/>
    </row>
    <row r="111" spans="4:12" x14ac:dyDescent="0.25">
      <c r="D111" s="122"/>
      <c r="E111" s="122"/>
      <c r="F111" s="122"/>
      <c r="G111" s="123"/>
      <c r="H111" s="124"/>
      <c r="I111" s="124"/>
      <c r="J111" s="125"/>
      <c r="K111" s="125"/>
      <c r="L111" s="3"/>
    </row>
    <row r="112" spans="4:12" x14ac:dyDescent="0.25">
      <c r="D112" s="122"/>
      <c r="E112" s="122"/>
      <c r="F112" s="122"/>
      <c r="G112" s="123"/>
      <c r="H112" s="124"/>
      <c r="I112" s="124"/>
      <c r="J112" s="125"/>
      <c r="K112" s="125"/>
      <c r="L112" s="3"/>
    </row>
    <row r="113" spans="4:12" x14ac:dyDescent="0.25">
      <c r="D113" s="122"/>
      <c r="E113" s="122"/>
      <c r="F113" s="122"/>
      <c r="G113" s="123"/>
      <c r="H113" s="124"/>
      <c r="I113" s="124"/>
      <c r="J113" s="125"/>
      <c r="K113" s="125"/>
      <c r="L113" s="3"/>
    </row>
    <row r="114" spans="4:12" x14ac:dyDescent="0.25">
      <c r="D114" s="122"/>
      <c r="E114" s="122"/>
      <c r="F114" s="122"/>
      <c r="G114" s="123"/>
      <c r="H114" s="124"/>
      <c r="I114" s="124"/>
      <c r="J114" s="125"/>
      <c r="K114" s="125"/>
      <c r="L114" s="3"/>
    </row>
    <row r="115" spans="4:12" x14ac:dyDescent="0.25">
      <c r="D115" s="122"/>
      <c r="E115" s="122"/>
      <c r="F115" s="122"/>
      <c r="G115" s="123"/>
      <c r="H115" s="124"/>
      <c r="I115" s="124"/>
      <c r="J115" s="125"/>
      <c r="K115" s="125"/>
      <c r="L115" s="3"/>
    </row>
    <row r="116" spans="4:12" x14ac:dyDescent="0.25">
      <c r="D116" s="122"/>
      <c r="E116" s="122"/>
      <c r="F116" s="122"/>
      <c r="G116" s="123"/>
      <c r="H116" s="124"/>
      <c r="I116" s="124"/>
      <c r="J116" s="125"/>
      <c r="K116" s="125"/>
      <c r="L116" s="3"/>
    </row>
    <row r="117" spans="4:12" x14ac:dyDescent="0.25">
      <c r="D117" s="122"/>
      <c r="E117" s="122"/>
      <c r="F117" s="122"/>
      <c r="G117" s="123"/>
      <c r="H117" s="124"/>
      <c r="I117" s="124"/>
      <c r="J117" s="125"/>
      <c r="K117" s="125"/>
      <c r="L117" s="3"/>
    </row>
    <row r="118" spans="4:12" x14ac:dyDescent="0.25">
      <c r="D118" s="122"/>
      <c r="E118" s="122"/>
      <c r="F118" s="122"/>
      <c r="G118" s="123"/>
      <c r="H118" s="124"/>
      <c r="I118" s="124"/>
      <c r="J118" s="125"/>
      <c r="K118" s="125"/>
      <c r="L118" s="3"/>
    </row>
    <row r="119" spans="4:12" x14ac:dyDescent="0.25">
      <c r="D119" s="122"/>
      <c r="E119" s="122"/>
      <c r="F119" s="122"/>
      <c r="G119" s="123"/>
      <c r="H119" s="124"/>
      <c r="I119" s="124"/>
      <c r="J119" s="125"/>
      <c r="K119" s="125"/>
      <c r="L119" s="3"/>
    </row>
    <row r="120" spans="4:12" x14ac:dyDescent="0.25">
      <c r="D120" s="122"/>
      <c r="E120" s="122"/>
      <c r="F120" s="122"/>
      <c r="G120" s="123"/>
      <c r="H120" s="124"/>
      <c r="I120" s="124"/>
      <c r="J120" s="125"/>
      <c r="K120" s="125"/>
      <c r="L120" s="3"/>
    </row>
    <row r="121" spans="4:12" x14ac:dyDescent="0.25">
      <c r="D121" s="122"/>
      <c r="E121" s="122"/>
      <c r="F121" s="122"/>
      <c r="G121" s="123"/>
      <c r="H121" s="124"/>
      <c r="I121" s="124"/>
      <c r="J121" s="125"/>
      <c r="K121" s="125"/>
      <c r="L121" s="3"/>
    </row>
    <row r="122" spans="4:12" x14ac:dyDescent="0.25">
      <c r="D122" s="122"/>
      <c r="E122" s="122"/>
      <c r="F122" s="122"/>
      <c r="G122" s="123"/>
      <c r="H122" s="124"/>
      <c r="I122" s="124"/>
      <c r="J122" s="125"/>
      <c r="K122" s="125"/>
      <c r="L122" s="3"/>
    </row>
    <row r="123" spans="4:12" x14ac:dyDescent="0.25">
      <c r="D123" s="122"/>
      <c r="E123" s="122"/>
      <c r="F123" s="122"/>
      <c r="G123" s="123"/>
      <c r="H123" s="124"/>
      <c r="I123" s="124"/>
      <c r="J123" s="125"/>
      <c r="K123" s="125"/>
      <c r="L123" s="3"/>
    </row>
    <row r="124" spans="4:12" x14ac:dyDescent="0.25">
      <c r="D124" s="122"/>
      <c r="E124" s="122"/>
      <c r="F124" s="122"/>
      <c r="G124" s="123"/>
      <c r="H124" s="124"/>
      <c r="I124" s="124"/>
      <c r="J124" s="125"/>
      <c r="K124" s="125"/>
      <c r="L124" s="3"/>
    </row>
    <row r="125" spans="4:12" x14ac:dyDescent="0.25">
      <c r="D125" s="122"/>
      <c r="E125" s="122"/>
      <c r="F125" s="122"/>
      <c r="G125" s="123"/>
      <c r="H125" s="124"/>
      <c r="I125" s="124"/>
      <c r="J125" s="125"/>
      <c r="K125" s="125"/>
      <c r="L125" s="3"/>
    </row>
    <row r="126" spans="4:12" x14ac:dyDescent="0.25">
      <c r="D126" s="122"/>
      <c r="E126" s="122"/>
      <c r="F126" s="122"/>
      <c r="G126" s="123"/>
      <c r="H126" s="124"/>
      <c r="I126" s="124"/>
      <c r="J126" s="125"/>
      <c r="K126" s="125"/>
      <c r="L126" s="3"/>
    </row>
    <row r="127" spans="4:12" x14ac:dyDescent="0.25">
      <c r="D127" s="122"/>
      <c r="E127" s="122"/>
      <c r="F127" s="122"/>
      <c r="G127" s="123"/>
      <c r="H127" s="124"/>
      <c r="I127" s="124"/>
      <c r="J127" s="125"/>
      <c r="K127" s="125"/>
      <c r="L127" s="3"/>
    </row>
    <row r="128" spans="4:12" x14ac:dyDescent="0.25">
      <c r="D128" s="122"/>
      <c r="E128" s="122"/>
      <c r="F128" s="122"/>
      <c r="G128" s="123"/>
      <c r="H128" s="124"/>
      <c r="I128" s="124"/>
      <c r="J128" s="125"/>
      <c r="K128" s="125"/>
      <c r="L128" s="3"/>
    </row>
    <row r="129" spans="4:12" x14ac:dyDescent="0.25">
      <c r="D129" s="122"/>
      <c r="E129" s="122"/>
      <c r="F129" s="122"/>
      <c r="G129" s="123"/>
      <c r="H129" s="124"/>
      <c r="I129" s="124"/>
      <c r="J129" s="125"/>
      <c r="K129" s="125"/>
      <c r="L129" s="3"/>
    </row>
    <row r="130" spans="4:12" x14ac:dyDescent="0.25">
      <c r="D130" s="122"/>
      <c r="E130" s="122"/>
      <c r="F130" s="122"/>
      <c r="G130" s="123"/>
      <c r="H130" s="124"/>
      <c r="I130" s="124"/>
      <c r="J130" s="125"/>
      <c r="K130" s="125"/>
      <c r="L130" s="3"/>
    </row>
    <row r="131" spans="4:12" x14ac:dyDescent="0.25">
      <c r="D131" s="122"/>
      <c r="E131" s="122"/>
      <c r="F131" s="122"/>
      <c r="G131" s="123"/>
      <c r="H131" s="124"/>
      <c r="I131" s="124"/>
      <c r="J131" s="125"/>
      <c r="K131" s="125"/>
      <c r="L131" s="3"/>
    </row>
    <row r="132" spans="4:12" x14ac:dyDescent="0.25">
      <c r="D132" s="122"/>
      <c r="E132" s="122"/>
      <c r="F132" s="122"/>
      <c r="G132" s="123"/>
      <c r="H132" s="124"/>
      <c r="I132" s="124"/>
      <c r="J132" s="125"/>
      <c r="K132" s="125"/>
      <c r="L132" s="3"/>
    </row>
    <row r="133" spans="4:12" x14ac:dyDescent="0.25">
      <c r="D133" s="122"/>
      <c r="E133" s="122"/>
      <c r="F133" s="122"/>
      <c r="G133" s="123"/>
      <c r="H133" s="124"/>
      <c r="I133" s="124"/>
      <c r="J133" s="125"/>
      <c r="K133" s="125"/>
      <c r="L133" s="3"/>
    </row>
    <row r="134" spans="4:12" x14ac:dyDescent="0.25">
      <c r="D134" s="122"/>
      <c r="E134" s="122"/>
      <c r="F134" s="122"/>
      <c r="G134" s="123"/>
      <c r="H134" s="124"/>
      <c r="I134" s="124"/>
      <c r="J134" s="125"/>
      <c r="K134" s="125"/>
      <c r="L134" s="3"/>
    </row>
    <row r="135" spans="4:12" x14ac:dyDescent="0.25">
      <c r="D135" s="122"/>
      <c r="E135" s="122"/>
      <c r="F135" s="122"/>
      <c r="G135" s="123"/>
      <c r="H135" s="124"/>
      <c r="I135" s="124"/>
      <c r="J135" s="125"/>
      <c r="K135" s="125"/>
      <c r="L135" s="3"/>
    </row>
    <row r="136" spans="4:12" x14ac:dyDescent="0.25">
      <c r="H136" s="124"/>
      <c r="I136" s="124"/>
      <c r="J136" s="125"/>
      <c r="K136" s="125"/>
      <c r="L136" s="3"/>
    </row>
    <row r="137" spans="4:12" x14ac:dyDescent="0.25">
      <c r="H137" s="124"/>
      <c r="I137" s="124"/>
      <c r="J137" s="125"/>
      <c r="K137" s="125"/>
      <c r="L137" s="3"/>
    </row>
    <row r="138" spans="4:12" x14ac:dyDescent="0.25">
      <c r="H138" s="124"/>
      <c r="I138" s="124"/>
      <c r="J138" s="125"/>
      <c r="K138" s="125"/>
      <c r="L138" s="3"/>
    </row>
    <row r="139" spans="4:12" x14ac:dyDescent="0.25">
      <c r="J139" s="125"/>
      <c r="K139" s="125"/>
      <c r="L139" s="3"/>
    </row>
    <row r="140" spans="4:12" x14ac:dyDescent="0.25">
      <c r="J140" s="125"/>
      <c r="K140" s="125"/>
      <c r="L140" s="3"/>
    </row>
    <row r="141" spans="4:12" x14ac:dyDescent="0.25">
      <c r="J141" s="125"/>
      <c r="K141" s="125"/>
      <c r="L141" s="3"/>
    </row>
    <row r="142" spans="4:12" x14ac:dyDescent="0.25">
      <c r="J142" s="125"/>
      <c r="K142" s="125"/>
      <c r="L142" s="3"/>
    </row>
    <row r="143" spans="4:12" x14ac:dyDescent="0.25">
      <c r="J143" s="125"/>
      <c r="K143" s="125"/>
      <c r="L143" s="3"/>
    </row>
    <row r="144" spans="4:12" x14ac:dyDescent="0.25">
      <c r="J144" s="125"/>
      <c r="K144" s="125"/>
      <c r="L144" s="3"/>
    </row>
    <row r="145" spans="9:12" x14ac:dyDescent="0.25">
      <c r="J145" s="125"/>
      <c r="K145" s="125"/>
      <c r="L145" s="3"/>
    </row>
    <row r="146" spans="9:12" x14ac:dyDescent="0.25">
      <c r="J146" s="125"/>
      <c r="K146" s="125"/>
      <c r="L146" s="3"/>
    </row>
    <row r="147" spans="9:12" x14ac:dyDescent="0.25">
      <c r="J147" s="125"/>
      <c r="K147" s="125"/>
      <c r="L147" s="3"/>
    </row>
    <row r="148" spans="9:12" x14ac:dyDescent="0.25">
      <c r="J148" s="125"/>
      <c r="K148" s="125"/>
      <c r="L148" s="3"/>
    </row>
    <row r="149" spans="9:12" x14ac:dyDescent="0.25">
      <c r="J149" s="125"/>
      <c r="K149" s="125"/>
      <c r="L149" s="3"/>
    </row>
    <row r="150" spans="9:12" x14ac:dyDescent="0.25">
      <c r="J150" s="125"/>
      <c r="K150" s="125"/>
      <c r="L150" s="3"/>
    </row>
    <row r="151" spans="9:12" x14ac:dyDescent="0.25">
      <c r="J151" s="125"/>
      <c r="K151" s="125"/>
      <c r="L151" s="3"/>
    </row>
    <row r="152" spans="9:12" x14ac:dyDescent="0.25">
      <c r="J152" s="125"/>
      <c r="K152" s="125"/>
      <c r="L152" s="3"/>
    </row>
    <row r="153" spans="9:12" x14ac:dyDescent="0.25">
      <c r="J153" s="125"/>
      <c r="K153" s="125"/>
      <c r="L153" s="3"/>
    </row>
    <row r="154" spans="9:12" x14ac:dyDescent="0.25">
      <c r="I154" s="127"/>
      <c r="J154" s="128"/>
      <c r="K154" s="3"/>
      <c r="L154" s="3"/>
    </row>
    <row r="155" spans="9:12" x14ac:dyDescent="0.25">
      <c r="I155" s="127"/>
      <c r="J155" s="128"/>
      <c r="K155" s="3"/>
      <c r="L155" s="3"/>
    </row>
    <row r="156" spans="9:12" x14ac:dyDescent="0.25">
      <c r="I156" s="127"/>
      <c r="J156" s="128"/>
      <c r="K156" s="3"/>
      <c r="L156" s="3"/>
    </row>
    <row r="157" spans="9:12" x14ac:dyDescent="0.25">
      <c r="I157" s="127"/>
      <c r="J157" s="128"/>
      <c r="K157" s="3"/>
      <c r="L157" s="3"/>
    </row>
    <row r="158" spans="9:12" x14ac:dyDescent="0.25">
      <c r="I158" s="127"/>
      <c r="J158" s="128"/>
      <c r="K158" s="3"/>
      <c r="L158" s="3"/>
    </row>
    <row r="159" spans="9:12" x14ac:dyDescent="0.25">
      <c r="I159" s="127"/>
      <c r="J159" s="128"/>
      <c r="K159" s="3"/>
      <c r="L159" s="3"/>
    </row>
    <row r="160" spans="9:12" x14ac:dyDescent="0.25">
      <c r="I160" s="127"/>
      <c r="J160" s="128"/>
      <c r="K160" s="3"/>
      <c r="L160" s="3"/>
    </row>
    <row r="161" spans="9:12" x14ac:dyDescent="0.25">
      <c r="I161" s="127"/>
      <c r="J161" s="128"/>
      <c r="K161" s="3"/>
      <c r="L161" s="3"/>
    </row>
    <row r="162" spans="9:12" x14ac:dyDescent="0.25">
      <c r="I162" s="127"/>
      <c r="J162" s="128"/>
      <c r="K162" s="3"/>
      <c r="L162" s="3"/>
    </row>
    <row r="163" spans="9:12" x14ac:dyDescent="0.25">
      <c r="I163" s="127"/>
      <c r="J163" s="128"/>
      <c r="K163" s="3"/>
      <c r="L163" s="3"/>
    </row>
    <row r="164" spans="9:12" x14ac:dyDescent="0.25">
      <c r="I164" s="127"/>
      <c r="J164" s="128"/>
      <c r="K164" s="3"/>
      <c r="L164" s="3"/>
    </row>
    <row r="165" spans="9:12" x14ac:dyDescent="0.25">
      <c r="I165" s="127"/>
      <c r="J165" s="128"/>
      <c r="K165" s="3"/>
      <c r="L165" s="3"/>
    </row>
    <row r="166" spans="9:12" x14ac:dyDescent="0.25">
      <c r="I166" s="127"/>
      <c r="J166" s="128"/>
      <c r="K166" s="3"/>
      <c r="L166" s="3"/>
    </row>
    <row r="167" spans="9:12" x14ac:dyDescent="0.25">
      <c r="I167" s="127"/>
      <c r="J167" s="128"/>
      <c r="K167" s="3"/>
      <c r="L167" s="3"/>
    </row>
    <row r="168" spans="9:12" x14ac:dyDescent="0.25">
      <c r="I168" s="127"/>
      <c r="J168" s="128"/>
      <c r="K168" s="3"/>
      <c r="L168" s="3"/>
    </row>
    <row r="169" spans="9:12" x14ac:dyDescent="0.25">
      <c r="I169" s="127"/>
      <c r="J169" s="128"/>
      <c r="K169" s="3"/>
      <c r="L169" s="3"/>
    </row>
    <row r="170" spans="9:12" x14ac:dyDescent="0.25">
      <c r="I170" s="127"/>
      <c r="J170" s="128"/>
      <c r="K170" s="3"/>
      <c r="L170" s="3"/>
    </row>
    <row r="171" spans="9:12" x14ac:dyDescent="0.25">
      <c r="I171" s="127"/>
      <c r="J171" s="128"/>
      <c r="K171" s="3"/>
      <c r="L171" s="3"/>
    </row>
    <row r="172" spans="9:12" x14ac:dyDescent="0.25">
      <c r="I172" s="127"/>
      <c r="J172" s="128"/>
      <c r="K172" s="3"/>
      <c r="L172" s="3"/>
    </row>
    <row r="173" spans="9:12" x14ac:dyDescent="0.25">
      <c r="I173" s="127"/>
      <c r="J173" s="127"/>
    </row>
    <row r="174" spans="9:12" x14ac:dyDescent="0.25">
      <c r="I174" s="127"/>
      <c r="J174" s="127"/>
    </row>
    <row r="175" spans="9:12" x14ac:dyDescent="0.25">
      <c r="I175" s="127"/>
      <c r="J175" s="127"/>
    </row>
    <row r="176" spans="9:12" x14ac:dyDescent="0.25">
      <c r="I176" s="127"/>
      <c r="J176" s="127"/>
    </row>
  </sheetData>
  <mergeCells count="603">
    <mergeCell ref="J149:K149"/>
    <mergeCell ref="J150:K150"/>
    <mergeCell ref="J151:K151"/>
    <mergeCell ref="J152:K152"/>
    <mergeCell ref="J153:K153"/>
    <mergeCell ref="J143:K143"/>
    <mergeCell ref="J144:K144"/>
    <mergeCell ref="J145:K145"/>
    <mergeCell ref="J146:K146"/>
    <mergeCell ref="J147:K147"/>
    <mergeCell ref="J148:K148"/>
    <mergeCell ref="H138:I138"/>
    <mergeCell ref="J138:K138"/>
    <mergeCell ref="J139:K139"/>
    <mergeCell ref="J140:K140"/>
    <mergeCell ref="J141:K141"/>
    <mergeCell ref="J142:K142"/>
    <mergeCell ref="D135:F135"/>
    <mergeCell ref="H135:I135"/>
    <mergeCell ref="J135:K135"/>
    <mergeCell ref="H136:I136"/>
    <mergeCell ref="J136:K136"/>
    <mergeCell ref="H137:I137"/>
    <mergeCell ref="J137:K137"/>
    <mergeCell ref="D133:F133"/>
    <mergeCell ref="H133:I133"/>
    <mergeCell ref="J133:K133"/>
    <mergeCell ref="D134:F134"/>
    <mergeCell ref="H134:I134"/>
    <mergeCell ref="J134:K134"/>
    <mergeCell ref="D131:F131"/>
    <mergeCell ref="H131:I131"/>
    <mergeCell ref="J131:K131"/>
    <mergeCell ref="D132:F132"/>
    <mergeCell ref="H132:I132"/>
    <mergeCell ref="J132:K132"/>
    <mergeCell ref="D129:F129"/>
    <mergeCell ref="H129:I129"/>
    <mergeCell ref="J129:K129"/>
    <mergeCell ref="D130:F130"/>
    <mergeCell ref="H130:I130"/>
    <mergeCell ref="J130:K130"/>
    <mergeCell ref="D127:F127"/>
    <mergeCell ref="H127:I127"/>
    <mergeCell ref="J127:K127"/>
    <mergeCell ref="D128:F128"/>
    <mergeCell ref="H128:I128"/>
    <mergeCell ref="J128:K128"/>
    <mergeCell ref="D125:F125"/>
    <mergeCell ref="H125:I125"/>
    <mergeCell ref="J125:K125"/>
    <mergeCell ref="D126:F126"/>
    <mergeCell ref="H126:I126"/>
    <mergeCell ref="J126:K126"/>
    <mergeCell ref="D123:F123"/>
    <mergeCell ref="H123:I123"/>
    <mergeCell ref="J123:K123"/>
    <mergeCell ref="D124:F124"/>
    <mergeCell ref="H124:I124"/>
    <mergeCell ref="J124:K124"/>
    <mergeCell ref="D121:F121"/>
    <mergeCell ref="H121:I121"/>
    <mergeCell ref="J121:K121"/>
    <mergeCell ref="D122:F122"/>
    <mergeCell ref="H122:I122"/>
    <mergeCell ref="J122:K122"/>
    <mergeCell ref="D119:F119"/>
    <mergeCell ref="H119:I119"/>
    <mergeCell ref="J119:K119"/>
    <mergeCell ref="D120:F120"/>
    <mergeCell ref="H120:I120"/>
    <mergeCell ref="J120:K120"/>
    <mergeCell ref="D117:F117"/>
    <mergeCell ref="H117:I117"/>
    <mergeCell ref="J117:K117"/>
    <mergeCell ref="D118:F118"/>
    <mergeCell ref="H118:I118"/>
    <mergeCell ref="J118:K118"/>
    <mergeCell ref="D115:F115"/>
    <mergeCell ref="H115:I115"/>
    <mergeCell ref="J115:K115"/>
    <mergeCell ref="D116:F116"/>
    <mergeCell ref="H116:I116"/>
    <mergeCell ref="J116:K116"/>
    <mergeCell ref="D113:F113"/>
    <mergeCell ref="H113:I113"/>
    <mergeCell ref="J113:K113"/>
    <mergeCell ref="D114:F114"/>
    <mergeCell ref="H114:I114"/>
    <mergeCell ref="J114:K114"/>
    <mergeCell ref="D111:F111"/>
    <mergeCell ref="H111:I111"/>
    <mergeCell ref="J111:K111"/>
    <mergeCell ref="D112:F112"/>
    <mergeCell ref="H112:I112"/>
    <mergeCell ref="J112:K112"/>
    <mergeCell ref="D109:F109"/>
    <mergeCell ref="H109:I109"/>
    <mergeCell ref="J109:K109"/>
    <mergeCell ref="D110:F110"/>
    <mergeCell ref="H110:I110"/>
    <mergeCell ref="J110:K110"/>
    <mergeCell ref="D107:F107"/>
    <mergeCell ref="H107:I107"/>
    <mergeCell ref="J107:K107"/>
    <mergeCell ref="D108:F108"/>
    <mergeCell ref="H108:I108"/>
    <mergeCell ref="J108:K108"/>
    <mergeCell ref="D105:F105"/>
    <mergeCell ref="H105:I105"/>
    <mergeCell ref="J105:K105"/>
    <mergeCell ref="D106:F106"/>
    <mergeCell ref="H106:I106"/>
    <mergeCell ref="J106:K106"/>
    <mergeCell ref="D103:F103"/>
    <mergeCell ref="H103:I103"/>
    <mergeCell ref="J103:K103"/>
    <mergeCell ref="D104:F104"/>
    <mergeCell ref="H104:I104"/>
    <mergeCell ref="J104:K104"/>
    <mergeCell ref="D101:F101"/>
    <mergeCell ref="H101:I101"/>
    <mergeCell ref="J101:K101"/>
    <mergeCell ref="D102:F102"/>
    <mergeCell ref="H102:I102"/>
    <mergeCell ref="J102:K102"/>
    <mergeCell ref="D99:F99"/>
    <mergeCell ref="H99:I99"/>
    <mergeCell ref="J99:K99"/>
    <mergeCell ref="D100:F100"/>
    <mergeCell ref="H100:I100"/>
    <mergeCell ref="J100:K100"/>
    <mergeCell ref="D97:F97"/>
    <mergeCell ref="H97:I97"/>
    <mergeCell ref="J97:K97"/>
    <mergeCell ref="D98:F98"/>
    <mergeCell ref="H98:I98"/>
    <mergeCell ref="J98:K98"/>
    <mergeCell ref="D95:F95"/>
    <mergeCell ref="H95:I95"/>
    <mergeCell ref="J95:K95"/>
    <mergeCell ref="D96:F96"/>
    <mergeCell ref="H96:I96"/>
    <mergeCell ref="J96:K96"/>
    <mergeCell ref="D93:F93"/>
    <mergeCell ref="H93:I93"/>
    <mergeCell ref="J93:K93"/>
    <mergeCell ref="D94:F94"/>
    <mergeCell ref="H94:I94"/>
    <mergeCell ref="J94:K94"/>
    <mergeCell ref="D91:F91"/>
    <mergeCell ref="H91:I91"/>
    <mergeCell ref="J91:K91"/>
    <mergeCell ref="D92:F92"/>
    <mergeCell ref="H92:I92"/>
    <mergeCell ref="J92:K92"/>
    <mergeCell ref="D89:F89"/>
    <mergeCell ref="H89:I89"/>
    <mergeCell ref="J89:K89"/>
    <mergeCell ref="D90:F90"/>
    <mergeCell ref="H90:I90"/>
    <mergeCell ref="J90:K90"/>
    <mergeCell ref="D87:F87"/>
    <mergeCell ref="H87:I87"/>
    <mergeCell ref="J87:K87"/>
    <mergeCell ref="D88:F88"/>
    <mergeCell ref="H88:I88"/>
    <mergeCell ref="J88:K88"/>
    <mergeCell ref="D85:F85"/>
    <mergeCell ref="H85:I85"/>
    <mergeCell ref="J85:K85"/>
    <mergeCell ref="D86:F86"/>
    <mergeCell ref="H86:I86"/>
    <mergeCell ref="J86:K86"/>
    <mergeCell ref="D83:F83"/>
    <mergeCell ref="H83:I83"/>
    <mergeCell ref="J83:K83"/>
    <mergeCell ref="D84:F84"/>
    <mergeCell ref="H84:I84"/>
    <mergeCell ref="J84:K84"/>
    <mergeCell ref="D81:F81"/>
    <mergeCell ref="H81:I81"/>
    <mergeCell ref="J81:K81"/>
    <mergeCell ref="D82:F82"/>
    <mergeCell ref="H82:I82"/>
    <mergeCell ref="J82:K82"/>
    <mergeCell ref="D79:F79"/>
    <mergeCell ref="H79:I79"/>
    <mergeCell ref="J79:K79"/>
    <mergeCell ref="D80:F80"/>
    <mergeCell ref="H80:I80"/>
    <mergeCell ref="J80:K80"/>
    <mergeCell ref="D77:F77"/>
    <mergeCell ref="H77:I77"/>
    <mergeCell ref="J77:K77"/>
    <mergeCell ref="D78:F78"/>
    <mergeCell ref="H78:I78"/>
    <mergeCell ref="J78:K78"/>
    <mergeCell ref="D75:F75"/>
    <mergeCell ref="H75:I75"/>
    <mergeCell ref="J75:K75"/>
    <mergeCell ref="D76:F76"/>
    <mergeCell ref="H76:I76"/>
    <mergeCell ref="J76:K76"/>
    <mergeCell ref="D73:F73"/>
    <mergeCell ref="H73:I73"/>
    <mergeCell ref="J73:K73"/>
    <mergeCell ref="D74:F74"/>
    <mergeCell ref="H74:I74"/>
    <mergeCell ref="J74:K74"/>
    <mergeCell ref="D71:F71"/>
    <mergeCell ref="H71:I71"/>
    <mergeCell ref="J71:K71"/>
    <mergeCell ref="D72:F72"/>
    <mergeCell ref="H72:I72"/>
    <mergeCell ref="J72:K72"/>
    <mergeCell ref="D69:F69"/>
    <mergeCell ref="H69:I69"/>
    <mergeCell ref="J69:K69"/>
    <mergeCell ref="D70:F70"/>
    <mergeCell ref="H70:I70"/>
    <mergeCell ref="J70:K70"/>
    <mergeCell ref="D68:F68"/>
    <mergeCell ref="H68:I68"/>
    <mergeCell ref="J68:K68"/>
    <mergeCell ref="L68:M68"/>
    <mergeCell ref="R68:S68"/>
    <mergeCell ref="U68:V68"/>
    <mergeCell ref="D67:F67"/>
    <mergeCell ref="H67:I67"/>
    <mergeCell ref="J67:K67"/>
    <mergeCell ref="L67:M67"/>
    <mergeCell ref="R67:S67"/>
    <mergeCell ref="U67:V67"/>
    <mergeCell ref="D66:F66"/>
    <mergeCell ref="H66:I66"/>
    <mergeCell ref="J66:K66"/>
    <mergeCell ref="L66:M66"/>
    <mergeCell ref="R66:S66"/>
    <mergeCell ref="U66:V66"/>
    <mergeCell ref="U63:V64"/>
    <mergeCell ref="D65:F65"/>
    <mergeCell ref="H65:I65"/>
    <mergeCell ref="J65:K65"/>
    <mergeCell ref="L65:M65"/>
    <mergeCell ref="R65:S65"/>
    <mergeCell ref="U65:V65"/>
    <mergeCell ref="U61:V61"/>
    <mergeCell ref="D62:F62"/>
    <mergeCell ref="H62:I62"/>
    <mergeCell ref="J62:K62"/>
    <mergeCell ref="U62:V62"/>
    <mergeCell ref="D63:F64"/>
    <mergeCell ref="H63:I64"/>
    <mergeCell ref="J63:K64"/>
    <mergeCell ref="L63:M64"/>
    <mergeCell ref="R63:S64"/>
    <mergeCell ref="D61:F61"/>
    <mergeCell ref="H61:I61"/>
    <mergeCell ref="J61:K61"/>
    <mergeCell ref="L61:M61"/>
    <mergeCell ref="O61:P61"/>
    <mergeCell ref="R61:S61"/>
    <mergeCell ref="U59:V59"/>
    <mergeCell ref="D60:F60"/>
    <mergeCell ref="H60:I60"/>
    <mergeCell ref="J60:K60"/>
    <mergeCell ref="L60:M60"/>
    <mergeCell ref="O60:P60"/>
    <mergeCell ref="R60:S60"/>
    <mergeCell ref="U60:V60"/>
    <mergeCell ref="D59:F59"/>
    <mergeCell ref="H59:I59"/>
    <mergeCell ref="J59:K59"/>
    <mergeCell ref="L59:M59"/>
    <mergeCell ref="O59:P59"/>
    <mergeCell ref="R59:S59"/>
    <mergeCell ref="U57:V57"/>
    <mergeCell ref="D58:F58"/>
    <mergeCell ref="H58:I58"/>
    <mergeCell ref="J58:K58"/>
    <mergeCell ref="L58:M58"/>
    <mergeCell ref="O58:P58"/>
    <mergeCell ref="R58:S58"/>
    <mergeCell ref="U58:V58"/>
    <mergeCell ref="D57:F57"/>
    <mergeCell ref="H57:I57"/>
    <mergeCell ref="J57:K57"/>
    <mergeCell ref="L57:M57"/>
    <mergeCell ref="O57:P57"/>
    <mergeCell ref="R57:S57"/>
    <mergeCell ref="U55:V55"/>
    <mergeCell ref="D56:F56"/>
    <mergeCell ref="H56:I56"/>
    <mergeCell ref="J56:K56"/>
    <mergeCell ref="L56:M56"/>
    <mergeCell ref="O56:P56"/>
    <mergeCell ref="R56:S56"/>
    <mergeCell ref="U56:V56"/>
    <mergeCell ref="B54:C54"/>
    <mergeCell ref="D54:F54"/>
    <mergeCell ref="H54:M54"/>
    <mergeCell ref="O54:S54"/>
    <mergeCell ref="U54:V54"/>
    <mergeCell ref="D55:F55"/>
    <mergeCell ref="H55:I55"/>
    <mergeCell ref="L55:M55"/>
    <mergeCell ref="O55:P55"/>
    <mergeCell ref="R55:S55"/>
    <mergeCell ref="D53:F53"/>
    <mergeCell ref="H53:I53"/>
    <mergeCell ref="J53:K53"/>
    <mergeCell ref="L53:M53"/>
    <mergeCell ref="R53:S53"/>
    <mergeCell ref="U53:V53"/>
    <mergeCell ref="U51:V51"/>
    <mergeCell ref="D52:F52"/>
    <mergeCell ref="H52:I52"/>
    <mergeCell ref="J52:K52"/>
    <mergeCell ref="L52:M52"/>
    <mergeCell ref="O52:P52"/>
    <mergeCell ref="R52:S52"/>
    <mergeCell ref="U52:V52"/>
    <mergeCell ref="D51:F51"/>
    <mergeCell ref="H51:I51"/>
    <mergeCell ref="J51:K51"/>
    <mergeCell ref="L51:M51"/>
    <mergeCell ref="O51:P51"/>
    <mergeCell ref="R51:S51"/>
    <mergeCell ref="U49:V49"/>
    <mergeCell ref="D50:F50"/>
    <mergeCell ref="H50:I50"/>
    <mergeCell ref="J50:K50"/>
    <mergeCell ref="L50:M50"/>
    <mergeCell ref="O50:P50"/>
    <mergeCell ref="R50:S50"/>
    <mergeCell ref="U50:V50"/>
    <mergeCell ref="U47:V47"/>
    <mergeCell ref="D48:F48"/>
    <mergeCell ref="H48:M48"/>
    <mergeCell ref="O48:S48"/>
    <mergeCell ref="U48:V48"/>
    <mergeCell ref="D49:F49"/>
    <mergeCell ref="H49:I49"/>
    <mergeCell ref="L49:M49"/>
    <mergeCell ref="O49:P49"/>
    <mergeCell ref="R49:S49"/>
    <mergeCell ref="D47:F47"/>
    <mergeCell ref="H47:I47"/>
    <mergeCell ref="J47:K47"/>
    <mergeCell ref="L47:M47"/>
    <mergeCell ref="O47:P47"/>
    <mergeCell ref="R47:S47"/>
    <mergeCell ref="U45:V45"/>
    <mergeCell ref="D46:F46"/>
    <mergeCell ref="H46:I46"/>
    <mergeCell ref="J46:K46"/>
    <mergeCell ref="L46:M46"/>
    <mergeCell ref="O46:P46"/>
    <mergeCell ref="R46:S46"/>
    <mergeCell ref="U46:V46"/>
    <mergeCell ref="U43:V43"/>
    <mergeCell ref="D44:F44"/>
    <mergeCell ref="H44:M44"/>
    <mergeCell ref="O44:S44"/>
    <mergeCell ref="U44:V44"/>
    <mergeCell ref="D45:F45"/>
    <mergeCell ref="H45:I45"/>
    <mergeCell ref="L45:M45"/>
    <mergeCell ref="O45:P45"/>
    <mergeCell ref="R45:S45"/>
    <mergeCell ref="D43:F43"/>
    <mergeCell ref="H43:I43"/>
    <mergeCell ref="J43:K43"/>
    <mergeCell ref="L43:M43"/>
    <mergeCell ref="O43:P43"/>
    <mergeCell ref="R43:S43"/>
    <mergeCell ref="U41:V41"/>
    <mergeCell ref="D42:F42"/>
    <mergeCell ref="H42:I42"/>
    <mergeCell ref="J42:K42"/>
    <mergeCell ref="L42:M42"/>
    <mergeCell ref="O42:P42"/>
    <mergeCell ref="R42:S42"/>
    <mergeCell ref="U42:V42"/>
    <mergeCell ref="U39:V39"/>
    <mergeCell ref="D40:F40"/>
    <mergeCell ref="H40:M40"/>
    <mergeCell ref="O40:S40"/>
    <mergeCell ref="U40:V40"/>
    <mergeCell ref="D41:F41"/>
    <mergeCell ref="H41:I41"/>
    <mergeCell ref="L41:M41"/>
    <mergeCell ref="O41:P41"/>
    <mergeCell ref="R41:S41"/>
    <mergeCell ref="D39:F39"/>
    <mergeCell ref="H39:I39"/>
    <mergeCell ref="J39:K39"/>
    <mergeCell ref="L39:M39"/>
    <mergeCell ref="O39:P39"/>
    <mergeCell ref="R39:S39"/>
    <mergeCell ref="U37:V37"/>
    <mergeCell ref="D38:F38"/>
    <mergeCell ref="H38:I38"/>
    <mergeCell ref="J38:K38"/>
    <mergeCell ref="L38:M38"/>
    <mergeCell ref="O38:P38"/>
    <mergeCell ref="R38:S38"/>
    <mergeCell ref="U38:V38"/>
    <mergeCell ref="D37:F37"/>
    <mergeCell ref="H37:I37"/>
    <mergeCell ref="J37:K37"/>
    <mergeCell ref="L37:M37"/>
    <mergeCell ref="O37:P37"/>
    <mergeCell ref="R37:S37"/>
    <mergeCell ref="D36:F36"/>
    <mergeCell ref="H36:I36"/>
    <mergeCell ref="L36:M36"/>
    <mergeCell ref="O36:P36"/>
    <mergeCell ref="R36:S36"/>
    <mergeCell ref="U36:V36"/>
    <mergeCell ref="U34:V34"/>
    <mergeCell ref="D35:F35"/>
    <mergeCell ref="H35:I35"/>
    <mergeCell ref="J35:K35"/>
    <mergeCell ref="L35:M35"/>
    <mergeCell ref="O35:P35"/>
    <mergeCell ref="R35:S35"/>
    <mergeCell ref="U35:V35"/>
    <mergeCell ref="B33:C33"/>
    <mergeCell ref="D33:F33"/>
    <mergeCell ref="H33:M33"/>
    <mergeCell ref="O33:S33"/>
    <mergeCell ref="U33:V33"/>
    <mergeCell ref="D34:F34"/>
    <mergeCell ref="H34:I34"/>
    <mergeCell ref="L34:M34"/>
    <mergeCell ref="O34:P34"/>
    <mergeCell ref="R34:S34"/>
    <mergeCell ref="D32:F32"/>
    <mergeCell ref="H32:I32"/>
    <mergeCell ref="J32:K32"/>
    <mergeCell ref="L32:M32"/>
    <mergeCell ref="R32:S32"/>
    <mergeCell ref="U32:V32"/>
    <mergeCell ref="U30:V30"/>
    <mergeCell ref="D31:F31"/>
    <mergeCell ref="H31:I31"/>
    <mergeCell ref="J31:K31"/>
    <mergeCell ref="L31:M31"/>
    <mergeCell ref="O31:P31"/>
    <mergeCell ref="R31:S31"/>
    <mergeCell ref="U31:V31"/>
    <mergeCell ref="D30:F30"/>
    <mergeCell ref="H30:I30"/>
    <mergeCell ref="J30:K30"/>
    <mergeCell ref="L30:M30"/>
    <mergeCell ref="O30:P30"/>
    <mergeCell ref="R30:S30"/>
    <mergeCell ref="U28:V28"/>
    <mergeCell ref="D29:F29"/>
    <mergeCell ref="H29:I29"/>
    <mergeCell ref="J29:K29"/>
    <mergeCell ref="L29:M29"/>
    <mergeCell ref="O29:P29"/>
    <mergeCell ref="R29:S29"/>
    <mergeCell ref="U29:V29"/>
    <mergeCell ref="U26:V26"/>
    <mergeCell ref="D27:F27"/>
    <mergeCell ref="H27:M27"/>
    <mergeCell ref="O27:S27"/>
    <mergeCell ref="U27:V27"/>
    <mergeCell ref="D28:F28"/>
    <mergeCell ref="H28:I28"/>
    <mergeCell ref="L28:M28"/>
    <mergeCell ref="O28:P28"/>
    <mergeCell ref="R28:S28"/>
    <mergeCell ref="D26:F26"/>
    <mergeCell ref="H26:I26"/>
    <mergeCell ref="J26:K26"/>
    <mergeCell ref="L26:M26"/>
    <mergeCell ref="O26:P26"/>
    <mergeCell ref="R26:S26"/>
    <mergeCell ref="U24:V24"/>
    <mergeCell ref="D25:F25"/>
    <mergeCell ref="H25:I25"/>
    <mergeCell ref="J25:K25"/>
    <mergeCell ref="L25:M25"/>
    <mergeCell ref="O25:P25"/>
    <mergeCell ref="R25:S25"/>
    <mergeCell ref="U25:V25"/>
    <mergeCell ref="U22:V22"/>
    <mergeCell ref="D23:F23"/>
    <mergeCell ref="H23:M23"/>
    <mergeCell ref="O23:S23"/>
    <mergeCell ref="U23:V23"/>
    <mergeCell ref="D24:F24"/>
    <mergeCell ref="H24:I24"/>
    <mergeCell ref="L24:M24"/>
    <mergeCell ref="O24:P24"/>
    <mergeCell ref="R24:S24"/>
    <mergeCell ref="D22:F22"/>
    <mergeCell ref="H22:I22"/>
    <mergeCell ref="J22:K22"/>
    <mergeCell ref="L22:M22"/>
    <mergeCell ref="O22:P22"/>
    <mergeCell ref="R22:S22"/>
    <mergeCell ref="U20:V20"/>
    <mergeCell ref="D21:F21"/>
    <mergeCell ref="H21:I21"/>
    <mergeCell ref="J21:K21"/>
    <mergeCell ref="L21:M21"/>
    <mergeCell ref="O21:P21"/>
    <mergeCell ref="R21:S21"/>
    <mergeCell ref="U21:V21"/>
    <mergeCell ref="U18:V18"/>
    <mergeCell ref="D19:F19"/>
    <mergeCell ref="H19:M19"/>
    <mergeCell ref="O19:S19"/>
    <mergeCell ref="U19:V19"/>
    <mergeCell ref="D20:F20"/>
    <mergeCell ref="H20:I20"/>
    <mergeCell ref="L20:M20"/>
    <mergeCell ref="O20:P20"/>
    <mergeCell ref="R20:S20"/>
    <mergeCell ref="D18:F18"/>
    <mergeCell ref="H18:I18"/>
    <mergeCell ref="J18:K18"/>
    <mergeCell ref="L18:M18"/>
    <mergeCell ref="O18:P18"/>
    <mergeCell ref="R18:S18"/>
    <mergeCell ref="U16:V16"/>
    <mergeCell ref="D17:F17"/>
    <mergeCell ref="H17:I17"/>
    <mergeCell ref="J17:K17"/>
    <mergeCell ref="L17:M17"/>
    <mergeCell ref="O17:P17"/>
    <mergeCell ref="R17:S17"/>
    <mergeCell ref="U17:V17"/>
    <mergeCell ref="U14:V14"/>
    <mergeCell ref="D15:F15"/>
    <mergeCell ref="H15:M15"/>
    <mergeCell ref="O15:S15"/>
    <mergeCell ref="U15:V15"/>
    <mergeCell ref="D16:F16"/>
    <mergeCell ref="H16:I16"/>
    <mergeCell ref="L16:M16"/>
    <mergeCell ref="O16:P16"/>
    <mergeCell ref="R16:S16"/>
    <mergeCell ref="D14:F14"/>
    <mergeCell ref="H14:I14"/>
    <mergeCell ref="J14:K14"/>
    <mergeCell ref="L14:M14"/>
    <mergeCell ref="O14:P14"/>
    <mergeCell ref="R14:S14"/>
    <mergeCell ref="U12:V12"/>
    <mergeCell ref="D13:F13"/>
    <mergeCell ref="H13:I13"/>
    <mergeCell ref="J13:K13"/>
    <mergeCell ref="L13:M13"/>
    <mergeCell ref="O13:P13"/>
    <mergeCell ref="R13:S13"/>
    <mergeCell ref="U13:V13"/>
    <mergeCell ref="D12:F12"/>
    <mergeCell ref="H12:I12"/>
    <mergeCell ref="J12:K12"/>
    <mergeCell ref="L12:M12"/>
    <mergeCell ref="O12:P12"/>
    <mergeCell ref="R12:S12"/>
    <mergeCell ref="D11:F11"/>
    <mergeCell ref="H11:I11"/>
    <mergeCell ref="L11:M11"/>
    <mergeCell ref="O11:P11"/>
    <mergeCell ref="R11:S11"/>
    <mergeCell ref="U11:V11"/>
    <mergeCell ref="U9:V9"/>
    <mergeCell ref="D10:F10"/>
    <mergeCell ref="H10:I10"/>
    <mergeCell ref="J10:K10"/>
    <mergeCell ref="L10:M10"/>
    <mergeCell ref="O10:P10"/>
    <mergeCell ref="R10:S10"/>
    <mergeCell ref="U10:V10"/>
    <mergeCell ref="B8:C8"/>
    <mergeCell ref="D8:F8"/>
    <mergeCell ref="H8:M8"/>
    <mergeCell ref="O8:S8"/>
    <mergeCell ref="U8:V8"/>
    <mergeCell ref="D9:F9"/>
    <mergeCell ref="H9:I9"/>
    <mergeCell ref="L9:M9"/>
    <mergeCell ref="O9:P9"/>
    <mergeCell ref="R9:S9"/>
    <mergeCell ref="H4:M4"/>
    <mergeCell ref="O4:S4"/>
    <mergeCell ref="U4:V4"/>
    <mergeCell ref="L5:M5"/>
    <mergeCell ref="H6:I6"/>
    <mergeCell ref="J6:K6"/>
    <mergeCell ref="L6:M6"/>
    <mergeCell ref="O6:P6"/>
    <mergeCell ref="R6:S6"/>
    <mergeCell ref="U6:V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TextBox1">
          <controlPr defaultSize="0" autoLine="0" r:id="rId4">
            <anchor moveWithCells="1">
              <from>
                <xdr:col>9</xdr:col>
                <xdr:colOff>219075</xdr:colOff>
                <xdr:row>4</xdr:row>
                <xdr:rowOff>85725</xdr:rowOff>
              </from>
              <to>
                <xdr:col>9</xdr:col>
                <xdr:colOff>657225</xdr:colOff>
                <xdr:row>4</xdr:row>
                <xdr:rowOff>333375</xdr:rowOff>
              </to>
            </anchor>
          </controlPr>
        </control>
      </mc:Choice>
      <mc:Fallback>
        <control shapeId="1027" r:id="rId3" name="TextBox1"/>
      </mc:Fallback>
    </mc:AlternateContent>
    <mc:AlternateContent xmlns:mc="http://schemas.openxmlformats.org/markup-compatibility/2006">
      <mc:Choice Requires="x14">
        <control shapeId="1026" r:id="rId5" name="SpinButton1">
          <controlPr autoLine="0" r:id="rId6">
            <anchor moveWithCells="1">
              <from>
                <xdr:col>9</xdr:col>
                <xdr:colOff>38100</xdr:colOff>
                <xdr:row>4</xdr:row>
                <xdr:rowOff>47625</xdr:rowOff>
              </from>
              <to>
                <xdr:col>9</xdr:col>
                <xdr:colOff>200025</xdr:colOff>
                <xdr:row>4</xdr:row>
                <xdr:rowOff>371475</xdr:rowOff>
              </to>
            </anchor>
          </controlPr>
        </control>
      </mc:Choice>
      <mc:Fallback>
        <control shapeId="1026" r:id="rId5" name="SpinButton1"/>
      </mc:Fallback>
    </mc:AlternateContent>
    <mc:AlternateContent xmlns:mc="http://schemas.openxmlformats.org/markup-compatibility/2006">
      <mc:Choice Requires="x14">
        <control shapeId="1025" r:id="rId7" name="Button 1">
          <controlPr defaultSize="0" print="0" autoFill="0" autoPict="0" macro="[1]!raffraichir">
            <anchor moveWithCells="1" sizeWithCells="1">
              <from>
                <xdr:col>10</xdr:col>
                <xdr:colOff>76200</xdr:colOff>
                <xdr:row>4</xdr:row>
                <xdr:rowOff>161925</xdr:rowOff>
              </from>
              <to>
                <xdr:col>10</xdr:col>
                <xdr:colOff>752475</xdr:colOff>
                <xdr:row>4</xdr:row>
                <xdr:rowOff>352425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BOSC, Edouard</dc:creator>
  <cp:lastModifiedBy>BOSC, Edouard</cp:lastModifiedBy>
  <dcterms:created xsi:type="dcterms:W3CDTF">2019-08-22T14:31:57Z</dcterms:created>
  <dcterms:modified xsi:type="dcterms:W3CDTF">2019-08-22T14:33:21Z</dcterms:modified>
</cp:coreProperties>
</file>