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rdi\Desktop\"/>
    </mc:Choice>
  </mc:AlternateContent>
  <bookViews>
    <workbookView xWindow="0" yWindow="0" windowWidth="20490" windowHeight="775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7" i="1" l="1"/>
  <c r="C67" i="1"/>
  <c r="E66" i="1"/>
  <c r="C66" i="1"/>
  <c r="E65" i="1"/>
  <c r="C65" i="1"/>
  <c r="E64" i="1"/>
  <c r="C64" i="1"/>
  <c r="E63" i="1"/>
  <c r="C63" i="1"/>
  <c r="F62" i="1"/>
  <c r="G62" i="1" s="1"/>
  <c r="E62" i="1"/>
  <c r="C62" i="1"/>
  <c r="E61" i="1"/>
  <c r="C61" i="1"/>
  <c r="E60" i="1"/>
  <c r="C60" i="1"/>
  <c r="E59" i="1"/>
  <c r="C59" i="1"/>
  <c r="F58" i="1"/>
  <c r="G58" i="1" s="1"/>
  <c r="E58" i="1"/>
  <c r="C58" i="1"/>
  <c r="E57" i="1"/>
  <c r="C57" i="1"/>
  <c r="E56" i="1"/>
  <c r="C56" i="1"/>
  <c r="E55" i="1"/>
  <c r="C55" i="1"/>
  <c r="E54" i="1"/>
  <c r="C54" i="1"/>
  <c r="E53" i="1"/>
  <c r="C53" i="1"/>
  <c r="E52" i="1"/>
  <c r="C52" i="1"/>
  <c r="E51" i="1"/>
  <c r="C51" i="1"/>
  <c r="E50" i="1"/>
  <c r="C50" i="1"/>
  <c r="E49" i="1"/>
  <c r="C49" i="1"/>
  <c r="E48" i="1"/>
  <c r="C48" i="1"/>
  <c r="E47" i="1"/>
  <c r="C47" i="1"/>
  <c r="F46" i="1"/>
  <c r="G46" i="1" s="1"/>
  <c r="E46" i="1"/>
  <c r="C46" i="1"/>
  <c r="E45" i="1"/>
  <c r="C45" i="1"/>
  <c r="E44" i="1"/>
  <c r="C44" i="1"/>
  <c r="E43" i="1"/>
  <c r="C43" i="1"/>
  <c r="F42" i="1"/>
  <c r="G42" i="1" s="1"/>
  <c r="E42" i="1"/>
  <c r="C42" i="1"/>
  <c r="E41" i="1"/>
  <c r="C41" i="1"/>
  <c r="E40" i="1"/>
  <c r="C40" i="1"/>
  <c r="E39" i="1"/>
  <c r="C39" i="1"/>
  <c r="E38" i="1"/>
  <c r="C38" i="1"/>
  <c r="E37" i="1"/>
  <c r="C37" i="1"/>
  <c r="E36" i="1"/>
  <c r="C36" i="1"/>
  <c r="E35" i="1"/>
  <c r="C35" i="1"/>
  <c r="E34" i="1"/>
  <c r="C34" i="1"/>
  <c r="E33" i="1"/>
  <c r="C33" i="1"/>
  <c r="E32" i="1"/>
  <c r="C32" i="1"/>
  <c r="E31" i="1"/>
  <c r="C31" i="1"/>
  <c r="F30" i="1"/>
  <c r="G30" i="1" s="1"/>
  <c r="E30" i="1"/>
  <c r="C30" i="1"/>
  <c r="E29" i="1"/>
  <c r="C29" i="1"/>
  <c r="E28" i="1"/>
  <c r="C28" i="1"/>
  <c r="E27" i="1"/>
  <c r="C27" i="1"/>
  <c r="F26" i="1"/>
  <c r="G26" i="1" s="1"/>
  <c r="E26" i="1"/>
  <c r="C26" i="1"/>
  <c r="E25" i="1"/>
  <c r="C25" i="1"/>
  <c r="E24" i="1"/>
  <c r="C24" i="1"/>
  <c r="E23" i="1"/>
  <c r="C23" i="1"/>
  <c r="E22" i="1"/>
  <c r="C22" i="1"/>
  <c r="E21" i="1"/>
  <c r="C21" i="1"/>
  <c r="E20" i="1"/>
  <c r="C20" i="1"/>
  <c r="E19" i="1"/>
  <c r="C19" i="1"/>
  <c r="E18" i="1"/>
  <c r="C18" i="1"/>
  <c r="E17" i="1"/>
  <c r="C17" i="1"/>
  <c r="E16" i="1"/>
  <c r="C16" i="1"/>
  <c r="E15" i="1"/>
  <c r="C15" i="1"/>
  <c r="F14" i="1"/>
  <c r="G14" i="1" s="1"/>
  <c r="E14" i="1"/>
  <c r="C14" i="1"/>
  <c r="E13" i="1"/>
  <c r="C13" i="1"/>
  <c r="E12" i="1"/>
  <c r="C12" i="1"/>
  <c r="E11" i="1"/>
  <c r="C11" i="1"/>
  <c r="F10" i="1"/>
  <c r="G10" i="1" s="1"/>
  <c r="E10" i="1"/>
  <c r="C10" i="1"/>
  <c r="E9" i="1"/>
  <c r="C9" i="1"/>
  <c r="E8" i="1"/>
  <c r="C8" i="1"/>
  <c r="E7" i="1"/>
  <c r="C7" i="1"/>
  <c r="E6" i="1"/>
  <c r="C6" i="1"/>
  <c r="E5" i="1"/>
  <c r="C5" i="1"/>
  <c r="E4" i="1"/>
  <c r="C4" i="1"/>
  <c r="F3" i="1"/>
  <c r="E3" i="1"/>
  <c r="C3" i="1"/>
  <c r="D2" i="1"/>
  <c r="B2" i="1"/>
  <c r="A2" i="1"/>
  <c r="G1" i="1"/>
  <c r="F67" i="1" s="1"/>
  <c r="F18" i="1" l="1"/>
  <c r="G18" i="1" s="1"/>
  <c r="F34" i="1"/>
  <c r="G34" i="1" s="1"/>
  <c r="F50" i="1"/>
  <c r="G50" i="1" s="1"/>
  <c r="F66" i="1"/>
  <c r="G66" i="1" s="1"/>
  <c r="F6" i="1"/>
  <c r="G6" i="1" s="1"/>
  <c r="F22" i="1"/>
  <c r="G22" i="1" s="1"/>
  <c r="F38" i="1"/>
  <c r="G38" i="1" s="1"/>
  <c r="F54" i="1"/>
  <c r="G54" i="1" s="1"/>
  <c r="F7" i="1"/>
  <c r="G7" i="1" s="1"/>
  <c r="F11" i="1"/>
  <c r="F15" i="1"/>
  <c r="F19" i="1"/>
  <c r="G19" i="1" s="1"/>
  <c r="F23" i="1"/>
  <c r="G23" i="1" s="1"/>
  <c r="F27" i="1"/>
  <c r="F31" i="1"/>
  <c r="G31" i="1" s="1"/>
  <c r="F35" i="1"/>
  <c r="G35" i="1" s="1"/>
  <c r="F39" i="1"/>
  <c r="G39" i="1" s="1"/>
  <c r="F43" i="1"/>
  <c r="F47" i="1"/>
  <c r="G47" i="1" s="1"/>
  <c r="F51" i="1"/>
  <c r="G51" i="1" s="1"/>
  <c r="F55" i="1"/>
  <c r="G55" i="1" s="1"/>
  <c r="F59" i="1"/>
  <c r="F63" i="1"/>
  <c r="G63" i="1" s="1"/>
  <c r="G67" i="1"/>
  <c r="F13" i="1"/>
  <c r="G13" i="1" s="1"/>
  <c r="F17" i="1"/>
  <c r="F21" i="1"/>
  <c r="G21" i="1" s="1"/>
  <c r="F25" i="1"/>
  <c r="G25" i="1" s="1"/>
  <c r="F29" i="1"/>
  <c r="G29" i="1" s="1"/>
  <c r="F33" i="1"/>
  <c r="F37" i="1"/>
  <c r="G37" i="1" s="1"/>
  <c r="F41" i="1"/>
  <c r="F45" i="1"/>
  <c r="G45" i="1" s="1"/>
  <c r="F49" i="1"/>
  <c r="F53" i="1"/>
  <c r="G53" i="1" s="1"/>
  <c r="F57" i="1"/>
  <c r="F61" i="1"/>
  <c r="G61" i="1" s="1"/>
  <c r="F65" i="1"/>
  <c r="F5" i="1"/>
  <c r="G5" i="1" s="1"/>
  <c r="F9" i="1"/>
  <c r="G9" i="1" s="1"/>
  <c r="F4" i="1"/>
  <c r="G4" i="1" s="1"/>
  <c r="F8" i="1"/>
  <c r="G8" i="1" s="1"/>
  <c r="F12" i="1"/>
  <c r="G12" i="1" s="1"/>
  <c r="F16" i="1"/>
  <c r="G16" i="1" s="1"/>
  <c r="F20" i="1"/>
  <c r="G20" i="1" s="1"/>
  <c r="F24" i="1"/>
  <c r="G24" i="1" s="1"/>
  <c r="F28" i="1"/>
  <c r="G28" i="1" s="1"/>
  <c r="F32" i="1"/>
  <c r="G32" i="1" s="1"/>
  <c r="F36" i="1"/>
  <c r="G36" i="1" s="1"/>
  <c r="F40" i="1"/>
  <c r="G40" i="1" s="1"/>
  <c r="F44" i="1"/>
  <c r="G44" i="1" s="1"/>
  <c r="F48" i="1"/>
  <c r="G48" i="1" s="1"/>
  <c r="F52" i="1"/>
  <c r="G52" i="1" s="1"/>
  <c r="F56" i="1"/>
  <c r="G56" i="1" s="1"/>
  <c r="F60" i="1"/>
  <c r="G60" i="1" s="1"/>
  <c r="F64" i="1"/>
  <c r="G64" i="1" s="1"/>
  <c r="G3" i="1"/>
  <c r="G11" i="1"/>
  <c r="G15" i="1"/>
  <c r="G17" i="1"/>
  <c r="G27" i="1"/>
  <c r="G33" i="1"/>
  <c r="G41" i="1"/>
  <c r="G43" i="1"/>
  <c r="G49" i="1"/>
  <c r="G57" i="1"/>
  <c r="G59" i="1"/>
  <c r="G65" i="1"/>
  <c r="G68" i="1" l="1"/>
</calcChain>
</file>

<file path=xl/sharedStrings.xml><?xml version="1.0" encoding="utf-8"?>
<sst xmlns="http://schemas.openxmlformats.org/spreadsheetml/2006/main" count="4" uniqueCount="4">
  <si>
    <t>ancienneté</t>
  </si>
  <si>
    <t>Présence sur l'année</t>
  </si>
  <si>
    <t>Répartition prorata salaire</t>
  </si>
  <si>
    <t>MONTANT A REPARTIR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</si>
</sst>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16">
    <xf numFmtId="0" fontId="0" fillId="0" borderId="0" xfId="0"/>
    <xf numFmtId="14" fontId="0" fillId="0" borderId="0" xfId="0" applyNumberFormat="1"/>
    <xf numFmtId="1" fontId="0" fillId="0" borderId="0" xfId="0" applyNumberFormat="1"/>
    <xf numFmtId="43" fontId="0" fillId="0" borderId="0" xfId="1" applyFont="1"/>
    <xf numFmtId="43" fontId="0" fillId="0" borderId="0" xfId="0" applyNumberFormat="1"/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43" fontId="0" fillId="0" borderId="0" xfId="1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/>
    <xf numFmtId="10" fontId="0" fillId="0" borderId="0" xfId="2" applyNumberFormat="1" applyFont="1"/>
    <xf numFmtId="43" fontId="0" fillId="3" borderId="0" xfId="1" applyFont="1" applyFill="1"/>
    <xf numFmtId="43" fontId="0" fillId="0" borderId="0" xfId="1" applyFont="1" applyFill="1"/>
    <xf numFmtId="0" fontId="2" fillId="2" borderId="0" xfId="3" applyAlignment="1">
      <alignment wrapText="1"/>
    </xf>
    <xf numFmtId="43" fontId="2" fillId="2" borderId="0" xfId="3" applyNumberFormat="1"/>
  </cellXfs>
  <cellStyles count="4">
    <cellStyle name="Accent5" xfId="3" builtinId="45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H\interne\00_ARIANE\ETUDES\PARTICIPATION\PARTICIPATION%20AVEC%20CHIFFRES%20ISSUS%20LIAS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CIPATION"/>
      <sheetName val="HYPOTHESE ET MODE REPARTITION"/>
      <sheetName val="ASA"/>
      <sheetName val="ODICEE"/>
      <sheetName val="TOURING"/>
    </sheetNames>
    <sheetDataSet>
      <sheetData sheetId="0">
        <row r="2">
          <cell r="G2">
            <v>29109.269635806755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workbookViewId="0">
      <selection activeCell="G2" sqref="G2"/>
    </sheetView>
  </sheetViews>
  <sheetFormatPr baseColWidth="10" defaultRowHeight="15" x14ac:dyDescent="0.25"/>
  <cols>
    <col min="4" max="4" width="15.28515625" customWidth="1"/>
    <col min="7" max="7" width="14" customWidth="1"/>
    <col min="10" max="10" width="11.42578125" style="2"/>
    <col min="11" max="11" width="12.85546875" style="3" bestFit="1" customWidth="1"/>
    <col min="13" max="13" width="18.85546875" customWidth="1"/>
    <col min="14" max="14" width="13.42578125" customWidth="1"/>
  </cols>
  <sheetData>
    <row r="1" spans="1:14" ht="30" x14ac:dyDescent="0.25">
      <c r="A1" s="1">
        <v>43465</v>
      </c>
      <c r="B1" s="1">
        <v>43100</v>
      </c>
      <c r="F1" s="14" t="s">
        <v>3</v>
      </c>
      <c r="G1" s="15">
        <f>+[1]PARTICIPATION!G2</f>
        <v>29109.269635806755</v>
      </c>
      <c r="N1" s="4"/>
    </row>
    <row r="2" spans="1:14" s="5" customFormat="1" ht="45" x14ac:dyDescent="0.25">
      <c r="A2" s="5" t="str">
        <f>"Date d'ancienneté"</f>
        <v>Date d'ancienneté</v>
      </c>
      <c r="B2" s="5" t="str">
        <f>"Date de fin de contrat"</f>
        <v>Date de fin de contrat</v>
      </c>
      <c r="C2" s="6" t="s">
        <v>0</v>
      </c>
      <c r="D2" s="7" t="str">
        <f>"Brut annuel"</f>
        <v>Brut annuel</v>
      </c>
      <c r="E2" s="8" t="s">
        <v>1</v>
      </c>
      <c r="F2" s="9" t="s">
        <v>2</v>
      </c>
    </row>
    <row r="3" spans="1:14" x14ac:dyDescent="0.25">
      <c r="A3" s="1">
        <v>42471</v>
      </c>
      <c r="B3" s="1">
        <v>43465</v>
      </c>
      <c r="C3" s="10">
        <f>DATEDIF(A3,$A$1,"m")/12</f>
        <v>2.6666666666666665</v>
      </c>
      <c r="D3" s="3">
        <v>49773</v>
      </c>
      <c r="E3" s="10">
        <f>+DATEDIF($B$1,B3,"m")</f>
        <v>12</v>
      </c>
      <c r="F3" s="11">
        <f>D3/$G$1/100</f>
        <v>1.7098677027188338E-2</v>
      </c>
      <c r="G3" s="3">
        <f>+$G$1*F3</f>
        <v>497.73</v>
      </c>
      <c r="J3"/>
      <c r="K3"/>
    </row>
    <row r="4" spans="1:14" x14ac:dyDescent="0.25">
      <c r="A4" s="1">
        <v>41561</v>
      </c>
      <c r="B4" s="1">
        <v>43463</v>
      </c>
      <c r="C4" s="10">
        <f>DATEDIF(A4,$A$1,"m")/12</f>
        <v>5.166666666666667</v>
      </c>
      <c r="D4" s="12">
        <v>26507.05</v>
      </c>
      <c r="E4" s="10">
        <f t="shared" ref="E4:E67" si="0">+DATEDIF($B$1,B4,"m")</f>
        <v>11</v>
      </c>
      <c r="F4" s="11">
        <f>D4/$G$1/100</f>
        <v>9.1060512103657131E-3</v>
      </c>
      <c r="G4" s="3">
        <f>+$G$1*F4</f>
        <v>265.07049999999998</v>
      </c>
      <c r="J4"/>
      <c r="K4"/>
    </row>
    <row r="5" spans="1:14" x14ac:dyDescent="0.25">
      <c r="A5" s="1">
        <v>42646</v>
      </c>
      <c r="B5" s="1">
        <v>43465</v>
      </c>
      <c r="C5" s="10">
        <f>DATEDIF(A5,$A$1,"m")/12</f>
        <v>2.1666666666666665</v>
      </c>
      <c r="D5" s="3">
        <v>22447.81</v>
      </c>
      <c r="E5" s="10">
        <f t="shared" si="0"/>
        <v>12</v>
      </c>
      <c r="F5" s="11">
        <f>D5/$G$1/100</f>
        <v>7.7115675799668227E-3</v>
      </c>
      <c r="G5" s="3">
        <f>+$G$1*F5</f>
        <v>224.47810000000001</v>
      </c>
      <c r="J5"/>
      <c r="K5"/>
    </row>
    <row r="6" spans="1:14" x14ac:dyDescent="0.25">
      <c r="A6" s="1">
        <v>42248</v>
      </c>
      <c r="B6" s="1">
        <v>43465</v>
      </c>
      <c r="C6" s="10">
        <f>DATEDIF(A6,$A$1,"m")/12</f>
        <v>3.25</v>
      </c>
      <c r="D6" s="3">
        <v>50208.25</v>
      </c>
      <c r="E6" s="10">
        <f t="shared" si="0"/>
        <v>12</v>
      </c>
      <c r="F6" s="11">
        <f>D6/$G$1/100</f>
        <v>1.7248199844299698E-2</v>
      </c>
      <c r="G6" s="3">
        <f>+$G$1*F6</f>
        <v>502.08250000000004</v>
      </c>
      <c r="J6"/>
      <c r="K6"/>
    </row>
    <row r="7" spans="1:14" x14ac:dyDescent="0.25">
      <c r="A7" s="1">
        <v>43083</v>
      </c>
      <c r="B7" s="1">
        <v>43465</v>
      </c>
      <c r="C7" s="10">
        <f>DATEDIF(A7,$A$1,"m")/12</f>
        <v>1</v>
      </c>
      <c r="D7" s="3">
        <v>63967.65</v>
      </c>
      <c r="E7" s="10">
        <f t="shared" si="0"/>
        <v>12</v>
      </c>
      <c r="F7" s="11">
        <f>D7/$G$1/100</f>
        <v>2.1975010297515203E-2</v>
      </c>
      <c r="G7" s="3">
        <f>+$G$1*F7</f>
        <v>639.67650000000003</v>
      </c>
      <c r="J7"/>
      <c r="K7"/>
    </row>
    <row r="8" spans="1:14" x14ac:dyDescent="0.25">
      <c r="A8" s="1">
        <v>42828</v>
      </c>
      <c r="B8" s="1">
        <v>43465</v>
      </c>
      <c r="C8" s="10">
        <f>DATEDIF(A8,$A$1,"m")/12</f>
        <v>1.6666666666666667</v>
      </c>
      <c r="D8" s="3">
        <v>28352.12</v>
      </c>
      <c r="E8" s="10">
        <f t="shared" si="0"/>
        <v>12</v>
      </c>
      <c r="F8" s="11">
        <f>D8/$G$1/100</f>
        <v>9.7398939769772156E-3</v>
      </c>
      <c r="G8" s="3">
        <f>+$G$1*F8</f>
        <v>283.52119999999996</v>
      </c>
      <c r="J8"/>
      <c r="K8"/>
    </row>
    <row r="9" spans="1:14" x14ac:dyDescent="0.25">
      <c r="A9" s="1">
        <v>42744</v>
      </c>
      <c r="B9" s="1">
        <v>43340</v>
      </c>
      <c r="C9" s="10">
        <f>DATEDIF(A9,B9,"m")/12</f>
        <v>1.5833333333333333</v>
      </c>
      <c r="D9" s="12">
        <v>8896.6</v>
      </c>
      <c r="E9" s="10">
        <f t="shared" si="0"/>
        <v>7</v>
      </c>
      <c r="F9" s="11">
        <f>D9/$G$1/100</f>
        <v>3.0562772997425065E-3</v>
      </c>
      <c r="G9" s="3">
        <f>+$G$1*F9</f>
        <v>88.966000000000008</v>
      </c>
      <c r="J9"/>
      <c r="K9"/>
    </row>
    <row r="10" spans="1:14" x14ac:dyDescent="0.25">
      <c r="A10" s="1">
        <v>40756</v>
      </c>
      <c r="B10" s="1">
        <v>43465</v>
      </c>
      <c r="C10" s="10">
        <f>DATEDIF(A10,$A$1,"m")/12</f>
        <v>7.333333333333333</v>
      </c>
      <c r="D10" s="3">
        <v>28360.43</v>
      </c>
      <c r="E10" s="10">
        <f t="shared" si="0"/>
        <v>12</v>
      </c>
      <c r="F10" s="11">
        <f>D10/$G$1/100</f>
        <v>9.7427487377128759E-3</v>
      </c>
      <c r="G10" s="3">
        <f>+$G$1*F10</f>
        <v>283.60430000000002</v>
      </c>
      <c r="J10"/>
      <c r="K10"/>
    </row>
    <row r="11" spans="1:14" x14ac:dyDescent="0.25">
      <c r="A11" s="1">
        <v>42843</v>
      </c>
      <c r="B11" s="1">
        <v>43465</v>
      </c>
      <c r="C11" s="10">
        <f>DATEDIF(A11,$A$1,"m")/12</f>
        <v>1.6666666666666667</v>
      </c>
      <c r="D11" s="3">
        <v>21544</v>
      </c>
      <c r="E11" s="10">
        <f t="shared" si="0"/>
        <v>12</v>
      </c>
      <c r="F11" s="11">
        <f>D11/$G$1/100</f>
        <v>7.4010788554787843E-3</v>
      </c>
      <c r="G11" s="3">
        <f>+$G$1*F11</f>
        <v>215.44</v>
      </c>
      <c r="J11"/>
      <c r="K11"/>
    </row>
    <row r="12" spans="1:14" x14ac:dyDescent="0.25">
      <c r="A12" s="1">
        <v>41711</v>
      </c>
      <c r="B12" s="1">
        <v>43465</v>
      </c>
      <c r="C12" s="10">
        <f>DATEDIF(A12,$A$1,"m")/12</f>
        <v>4.75</v>
      </c>
      <c r="D12" s="3">
        <v>36320.93</v>
      </c>
      <c r="E12" s="10">
        <f t="shared" si="0"/>
        <v>12</v>
      </c>
      <c r="F12" s="11">
        <f>D12/$G$1/100</f>
        <v>1.2477444626546836E-2</v>
      </c>
      <c r="G12" s="3">
        <f>+$G$1*F12</f>
        <v>363.20929999999998</v>
      </c>
      <c r="J12"/>
      <c r="K12"/>
    </row>
    <row r="13" spans="1:14" x14ac:dyDescent="0.25">
      <c r="A13" s="1">
        <v>37047</v>
      </c>
      <c r="B13" s="1">
        <v>43465</v>
      </c>
      <c r="C13" s="10">
        <f>DATEDIF(A13,$A$1,"m")/12</f>
        <v>17.5</v>
      </c>
      <c r="D13" s="3">
        <v>29593.24</v>
      </c>
      <c r="E13" s="10">
        <f t="shared" si="0"/>
        <v>12</v>
      </c>
      <c r="F13" s="11">
        <f>D13/$G$1/100</f>
        <v>1.0166259878811224E-2</v>
      </c>
      <c r="G13" s="3">
        <f>+$G$1*F13</f>
        <v>295.93240000000003</v>
      </c>
      <c r="J13"/>
      <c r="K13"/>
    </row>
    <row r="14" spans="1:14" x14ac:dyDescent="0.25">
      <c r="A14" s="1">
        <v>38278</v>
      </c>
      <c r="B14" s="1">
        <v>43465</v>
      </c>
      <c r="C14" s="10">
        <f>DATEDIF(A14,$A$1,"m")/12</f>
        <v>14.166666666666666</v>
      </c>
      <c r="D14" s="3">
        <v>26604.54</v>
      </c>
      <c r="E14" s="10">
        <f t="shared" si="0"/>
        <v>12</v>
      </c>
      <c r="F14" s="11">
        <f>D14/$G$1/100</f>
        <v>9.1395422601995707E-3</v>
      </c>
      <c r="G14" s="3">
        <f>+$G$1*F14</f>
        <v>266.04540000000003</v>
      </c>
      <c r="J14"/>
      <c r="K14"/>
    </row>
    <row r="15" spans="1:14" x14ac:dyDescent="0.25">
      <c r="A15" s="1">
        <v>42996</v>
      </c>
      <c r="B15" s="1">
        <v>43140</v>
      </c>
      <c r="C15" s="10">
        <f>DATEDIF(A15,$A$1,"m")/12</f>
        <v>1.25</v>
      </c>
      <c r="D15" s="12">
        <v>1671.4</v>
      </c>
      <c r="E15" s="10">
        <f t="shared" si="0"/>
        <v>1</v>
      </c>
      <c r="F15" s="11">
        <f>D15/$G$1/100</f>
        <v>5.7418135903487008E-4</v>
      </c>
      <c r="G15" s="3">
        <f>+$G$1*F15</f>
        <v>16.713999999999999</v>
      </c>
      <c r="J15"/>
      <c r="K15"/>
    </row>
    <row r="16" spans="1:14" x14ac:dyDescent="0.25">
      <c r="A16" s="1">
        <v>37886</v>
      </c>
      <c r="B16" s="1">
        <v>43465</v>
      </c>
      <c r="C16" s="10">
        <f>DATEDIF(A16,$A$1,"m")/12</f>
        <v>15.25</v>
      </c>
      <c r="D16" s="3">
        <v>60622.080000000002</v>
      </c>
      <c r="E16" s="10">
        <f t="shared" si="0"/>
        <v>12</v>
      </c>
      <c r="F16" s="11">
        <f>D16/$G$1/100</f>
        <v>2.0825695992533574E-2</v>
      </c>
      <c r="G16" s="3">
        <f>+$G$1*F16</f>
        <v>606.22080000000005</v>
      </c>
      <c r="J16"/>
      <c r="K16"/>
    </row>
    <row r="17" spans="1:11" x14ac:dyDescent="0.25">
      <c r="A17" s="1">
        <v>42723</v>
      </c>
      <c r="B17" s="1">
        <v>43313</v>
      </c>
      <c r="C17" s="10">
        <f>DATEDIF(A17,B17,"m")/12</f>
        <v>1.5833333333333333</v>
      </c>
      <c r="D17" s="12">
        <v>19310.259999999998</v>
      </c>
      <c r="E17" s="10">
        <f t="shared" si="0"/>
        <v>7</v>
      </c>
      <c r="F17" s="11">
        <f>D17/$G$1/100</f>
        <v>6.63371504733558E-3</v>
      </c>
      <c r="G17" s="3">
        <f>+$G$1*F17</f>
        <v>193.10259999999997</v>
      </c>
      <c r="J17"/>
      <c r="K17"/>
    </row>
    <row r="18" spans="1:11" x14ac:dyDescent="0.25">
      <c r="A18" s="1">
        <v>41030</v>
      </c>
      <c r="B18" s="1">
        <v>43465</v>
      </c>
      <c r="C18" s="10">
        <f>DATEDIF(A18,$A$1,"m")/12</f>
        <v>6.583333333333333</v>
      </c>
      <c r="D18" s="3">
        <v>31908.55</v>
      </c>
      <c r="E18" s="10">
        <f t="shared" si="0"/>
        <v>12</v>
      </c>
      <c r="F18" s="11">
        <f>D18/$G$1/100</f>
        <v>1.0961645688543797E-2</v>
      </c>
      <c r="G18" s="3">
        <f>+$G$1*F18</f>
        <v>319.08549999999997</v>
      </c>
      <c r="J18"/>
      <c r="K18"/>
    </row>
    <row r="19" spans="1:11" x14ac:dyDescent="0.25">
      <c r="A19" s="1">
        <v>42614</v>
      </c>
      <c r="B19" s="1">
        <v>44012</v>
      </c>
      <c r="C19" s="10">
        <f>DATEDIF(A19,$A$1,"m")/12</f>
        <v>2.25</v>
      </c>
      <c r="D19" s="12">
        <v>6249.61</v>
      </c>
      <c r="E19" s="10">
        <f t="shared" si="0"/>
        <v>29</v>
      </c>
      <c r="F19" s="11">
        <f>D19/$G$1/100</f>
        <v>2.146948404474042E-3</v>
      </c>
      <c r="G19" s="3">
        <f>+$G$1*F19</f>
        <v>62.496099999999991</v>
      </c>
      <c r="J19"/>
      <c r="K19"/>
    </row>
    <row r="20" spans="1:11" x14ac:dyDescent="0.25">
      <c r="A20" s="1">
        <v>42205</v>
      </c>
      <c r="B20" s="1">
        <v>43465</v>
      </c>
      <c r="C20" s="10">
        <f>DATEDIF(A20,$A$1,"m")/12</f>
        <v>3.4166666666666665</v>
      </c>
      <c r="D20" s="3">
        <v>29298.720000000001</v>
      </c>
      <c r="E20" s="10">
        <f t="shared" si="0"/>
        <v>12</v>
      </c>
      <c r="F20" s="11">
        <f>D20/$G$1/100</f>
        <v>1.0065082486288219E-2</v>
      </c>
      <c r="G20" s="3">
        <f>+$G$1*F20</f>
        <v>292.98720000000003</v>
      </c>
      <c r="J20"/>
      <c r="K20"/>
    </row>
    <row r="21" spans="1:11" x14ac:dyDescent="0.25">
      <c r="A21" s="1">
        <v>36434</v>
      </c>
      <c r="B21" s="1">
        <v>43465</v>
      </c>
      <c r="C21" s="10">
        <f>DATEDIF(A21,$A$1,"m")/12</f>
        <v>19.166666666666668</v>
      </c>
      <c r="D21" s="3">
        <v>33063.33</v>
      </c>
      <c r="E21" s="10">
        <f t="shared" si="0"/>
        <v>12</v>
      </c>
      <c r="F21" s="11">
        <f>D21/$G$1/100</f>
        <v>1.1358350935514175E-2</v>
      </c>
      <c r="G21" s="3">
        <f>+$G$1*F21</f>
        <v>330.63330000000002</v>
      </c>
      <c r="J21"/>
      <c r="K21"/>
    </row>
    <row r="22" spans="1:11" x14ac:dyDescent="0.25">
      <c r="A22" s="1">
        <v>41989</v>
      </c>
      <c r="B22" s="1">
        <v>43465</v>
      </c>
      <c r="C22" s="10">
        <f>DATEDIF(A22,$A$1,"m")/12</f>
        <v>4</v>
      </c>
      <c r="D22" s="3">
        <v>57241.1</v>
      </c>
      <c r="E22" s="10">
        <f t="shared" si="0"/>
        <v>12</v>
      </c>
      <c r="F22" s="11">
        <f>D22/$G$1/100</f>
        <v>1.9664217177606139E-2</v>
      </c>
      <c r="G22" s="3">
        <f>+$G$1*F22</f>
        <v>572.41099999999994</v>
      </c>
      <c r="J22"/>
      <c r="K22"/>
    </row>
    <row r="23" spans="1:11" x14ac:dyDescent="0.25">
      <c r="A23" s="1">
        <v>43020</v>
      </c>
      <c r="B23" s="1">
        <v>43434</v>
      </c>
      <c r="C23" s="10">
        <f>DATEDIF(A23,B23,"m")/12</f>
        <v>1.0833333333333333</v>
      </c>
      <c r="D23" s="12">
        <v>14013.81</v>
      </c>
      <c r="E23" s="10">
        <f t="shared" si="0"/>
        <v>10</v>
      </c>
      <c r="F23" s="11">
        <f>D23/$G$1/100</f>
        <v>4.8142087298411219E-3</v>
      </c>
      <c r="G23" s="3">
        <f>+$G$1*F23</f>
        <v>140.13809999999998</v>
      </c>
      <c r="J23"/>
      <c r="K23"/>
    </row>
    <row r="24" spans="1:11" x14ac:dyDescent="0.25">
      <c r="A24" s="1">
        <v>43070</v>
      </c>
      <c r="B24" s="1">
        <v>43465</v>
      </c>
      <c r="C24" s="10">
        <f>DATEDIF(A24,$A$1,"m")/12</f>
        <v>1</v>
      </c>
      <c r="D24" s="3">
        <v>18958.189999999999</v>
      </c>
      <c r="E24" s="10">
        <f t="shared" si="0"/>
        <v>12</v>
      </c>
      <c r="F24" s="11">
        <f>D24/$G$1/100</f>
        <v>6.512767320235301E-3</v>
      </c>
      <c r="G24" s="3">
        <f>+$G$1*F24</f>
        <v>189.58189999999999</v>
      </c>
      <c r="J24"/>
      <c r="K24"/>
    </row>
    <row r="25" spans="1:11" x14ac:dyDescent="0.25">
      <c r="A25" s="1">
        <v>42898</v>
      </c>
      <c r="B25" s="1">
        <v>43465</v>
      </c>
      <c r="C25" s="10">
        <f>DATEDIF(A25,$A$1,"m")/12</f>
        <v>1.5</v>
      </c>
      <c r="D25" s="3">
        <v>21699.82</v>
      </c>
      <c r="E25" s="10">
        <f t="shared" si="0"/>
        <v>12</v>
      </c>
      <c r="F25" s="11">
        <f>D25/$G$1/100</f>
        <v>7.4546081957712418E-3</v>
      </c>
      <c r="G25" s="3">
        <f>+$G$1*F25</f>
        <v>216.9982</v>
      </c>
      <c r="J25"/>
      <c r="K25"/>
    </row>
    <row r="26" spans="1:11" x14ac:dyDescent="0.25">
      <c r="A26" s="1">
        <v>42177</v>
      </c>
      <c r="B26" s="1">
        <v>43465</v>
      </c>
      <c r="C26" s="10">
        <f>DATEDIF(A26,$A$1,"m")/12</f>
        <v>3.5</v>
      </c>
      <c r="D26" s="3">
        <v>31402.46</v>
      </c>
      <c r="E26" s="10">
        <f t="shared" si="0"/>
        <v>12</v>
      </c>
      <c r="F26" s="11">
        <f>D26/$G$1/100</f>
        <v>1.0787786980877196E-2</v>
      </c>
      <c r="G26" s="3">
        <f>+$G$1*F26</f>
        <v>314.02459999999996</v>
      </c>
      <c r="J26"/>
      <c r="K26"/>
    </row>
    <row r="27" spans="1:11" x14ac:dyDescent="0.25">
      <c r="A27" s="1">
        <v>41708</v>
      </c>
      <c r="B27" s="1">
        <v>43195</v>
      </c>
      <c r="C27" s="10">
        <f>DATEDIF(A27,B27,"m")/12</f>
        <v>4</v>
      </c>
      <c r="D27" s="12">
        <v>8877.86</v>
      </c>
      <c r="E27" s="10">
        <f t="shared" si="0"/>
        <v>3</v>
      </c>
      <c r="F27" s="11">
        <f>D27/$G$1/100</f>
        <v>3.0498394879270741E-3</v>
      </c>
      <c r="G27" s="3">
        <f>+$G$1*F27</f>
        <v>88.778599999999997</v>
      </c>
      <c r="J27"/>
      <c r="K27"/>
    </row>
    <row r="28" spans="1:11" x14ac:dyDescent="0.25">
      <c r="A28" s="1">
        <v>42439</v>
      </c>
      <c r="B28" s="1">
        <v>43281</v>
      </c>
      <c r="C28" s="10">
        <f>DATEDIF(A28,B28,"m")/12</f>
        <v>2.25</v>
      </c>
      <c r="D28" s="12">
        <v>7418.25</v>
      </c>
      <c r="E28" s="10">
        <f t="shared" si="0"/>
        <v>5</v>
      </c>
      <c r="F28" s="11">
        <f>D28/$G$1/100</f>
        <v>2.5484150213356616E-3</v>
      </c>
      <c r="G28" s="3">
        <f>+$G$1*F28</f>
        <v>74.182500000000005</v>
      </c>
      <c r="J28"/>
      <c r="K28"/>
    </row>
    <row r="29" spans="1:11" x14ac:dyDescent="0.25">
      <c r="A29" s="1">
        <v>36192</v>
      </c>
      <c r="B29" s="1">
        <v>43465</v>
      </c>
      <c r="C29" s="10">
        <f>DATEDIF(A29,$A$1,"m")/12</f>
        <v>19.833333333333332</v>
      </c>
      <c r="D29" s="3">
        <v>24552.82</v>
      </c>
      <c r="E29" s="10">
        <f t="shared" si="0"/>
        <v>12</v>
      </c>
      <c r="F29" s="11">
        <f>D29/$G$1/100</f>
        <v>8.4347083616959067E-3</v>
      </c>
      <c r="G29" s="3">
        <f>+$G$1*F29</f>
        <v>245.5282</v>
      </c>
      <c r="J29"/>
      <c r="K29"/>
    </row>
    <row r="30" spans="1:11" x14ac:dyDescent="0.25">
      <c r="A30" s="1">
        <v>43020</v>
      </c>
      <c r="B30" s="1">
        <v>43465</v>
      </c>
      <c r="C30" s="10">
        <f>DATEDIF(A30,$A$1,"m")/12</f>
        <v>1.1666666666666667</v>
      </c>
      <c r="D30" s="3">
        <v>27069.33</v>
      </c>
      <c r="E30" s="10">
        <f t="shared" si="0"/>
        <v>12</v>
      </c>
      <c r="F30" s="11">
        <f>D30/$G$1/100</f>
        <v>9.299213047483176E-3</v>
      </c>
      <c r="G30" s="3">
        <f>+$G$1*F30</f>
        <v>270.69330000000002</v>
      </c>
      <c r="J30"/>
      <c r="K30"/>
    </row>
    <row r="31" spans="1:11" x14ac:dyDescent="0.25">
      <c r="A31" s="1">
        <v>40484</v>
      </c>
      <c r="B31" s="1">
        <v>43465</v>
      </c>
      <c r="C31" s="10">
        <f>DATEDIF(A31,$A$1,"m")/12</f>
        <v>8.0833333333333339</v>
      </c>
      <c r="D31" s="3">
        <v>31865.84</v>
      </c>
      <c r="E31" s="10">
        <f t="shared" si="0"/>
        <v>12</v>
      </c>
      <c r="F31" s="11">
        <f>D31/$G$1/100</f>
        <v>1.094697338637533E-2</v>
      </c>
      <c r="G31" s="3">
        <f>+$G$1*F31</f>
        <v>318.65840000000003</v>
      </c>
      <c r="J31"/>
      <c r="K31"/>
    </row>
    <row r="32" spans="1:11" x14ac:dyDescent="0.25">
      <c r="A32" s="1">
        <v>42186</v>
      </c>
      <c r="B32" s="1">
        <v>43465</v>
      </c>
      <c r="C32" s="10">
        <f>DATEDIF(A32,$A$1,"m")/12</f>
        <v>3.4166666666666665</v>
      </c>
      <c r="D32" s="3">
        <v>39427.75</v>
      </c>
      <c r="E32" s="10">
        <f t="shared" si="0"/>
        <v>12</v>
      </c>
      <c r="F32" s="11">
        <f>D32/$G$1/100</f>
        <v>1.3544740384520223E-2</v>
      </c>
      <c r="G32" s="3">
        <f>+$G$1*F32</f>
        <v>394.27750000000003</v>
      </c>
      <c r="J32"/>
      <c r="K32"/>
    </row>
    <row r="33" spans="1:11" x14ac:dyDescent="0.25">
      <c r="A33" s="1">
        <v>41222</v>
      </c>
      <c r="B33" s="1">
        <v>43465</v>
      </c>
      <c r="C33" s="10">
        <f>DATEDIF(A33,$A$1,"m")/12</f>
        <v>6.083333333333333</v>
      </c>
      <c r="D33" s="3">
        <v>65735.960000000006</v>
      </c>
      <c r="E33" s="10">
        <f t="shared" si="0"/>
        <v>12</v>
      </c>
      <c r="F33" s="11">
        <f>D33/$G$1/100</f>
        <v>2.2582483457138841E-2</v>
      </c>
      <c r="G33" s="3">
        <f>+$G$1*F33</f>
        <v>657.3596</v>
      </c>
      <c r="J33"/>
      <c r="K33"/>
    </row>
    <row r="34" spans="1:11" x14ac:dyDescent="0.25">
      <c r="A34" s="1">
        <v>42919</v>
      </c>
      <c r="B34" s="1">
        <v>43465</v>
      </c>
      <c r="C34" s="10">
        <f>DATEDIF(A34,$A$1,"m")/12</f>
        <v>1.4166666666666667</v>
      </c>
      <c r="D34" s="3">
        <v>46367.99</v>
      </c>
      <c r="E34" s="10">
        <f t="shared" si="0"/>
        <v>12</v>
      </c>
      <c r="F34" s="11">
        <f>D34/$G$1/100</f>
        <v>1.5928943109916993E-2</v>
      </c>
      <c r="G34" s="3">
        <f>+$G$1*F34</f>
        <v>463.67989999999998</v>
      </c>
      <c r="J34"/>
      <c r="K34"/>
    </row>
    <row r="35" spans="1:11" x14ac:dyDescent="0.25">
      <c r="A35" s="1">
        <v>42982</v>
      </c>
      <c r="B35" s="1">
        <v>43700</v>
      </c>
      <c r="C35" s="10">
        <f>DATEDIF(A35,$A$1,"m")/12</f>
        <v>1.25</v>
      </c>
      <c r="D35" s="13">
        <v>10144.58</v>
      </c>
      <c r="E35" s="10">
        <f t="shared" si="0"/>
        <v>19</v>
      </c>
      <c r="F35" s="11">
        <f>D35/$G$1/100</f>
        <v>3.4849998391994507E-3</v>
      </c>
      <c r="G35" s="3">
        <f>+$G$1*F35</f>
        <v>101.44579999999999</v>
      </c>
      <c r="J35"/>
      <c r="K35"/>
    </row>
    <row r="36" spans="1:11" x14ac:dyDescent="0.25">
      <c r="A36" s="1">
        <v>41156</v>
      </c>
      <c r="B36" s="1">
        <v>43343</v>
      </c>
      <c r="C36" s="10">
        <f>DATEDIF(A36,B36,"m")/12</f>
        <v>5.916666666666667</v>
      </c>
      <c r="D36" s="12">
        <v>10488.67</v>
      </c>
      <c r="E36" s="10">
        <f t="shared" si="0"/>
        <v>8</v>
      </c>
      <c r="F36" s="11">
        <f>D36/$G$1/100</f>
        <v>3.6032061715138629E-3</v>
      </c>
      <c r="G36" s="3">
        <f>+$G$1*F36</f>
        <v>104.88669999999999</v>
      </c>
      <c r="J36"/>
      <c r="K36"/>
    </row>
    <row r="37" spans="1:11" x14ac:dyDescent="0.25">
      <c r="A37" s="1">
        <v>41869</v>
      </c>
      <c r="B37" s="1">
        <v>43465</v>
      </c>
      <c r="C37" s="10">
        <f>DATEDIF(A37,$A$1,"m")/12</f>
        <v>4.333333333333333</v>
      </c>
      <c r="D37" s="3">
        <v>28586.66</v>
      </c>
      <c r="E37" s="10">
        <f t="shared" si="0"/>
        <v>12</v>
      </c>
      <c r="F37" s="11">
        <f>D37/$G$1/100</f>
        <v>9.8204662492926646E-3</v>
      </c>
      <c r="G37" s="3">
        <f>+$G$1*F37</f>
        <v>285.86660000000001</v>
      </c>
      <c r="J37"/>
      <c r="K37"/>
    </row>
    <row r="38" spans="1:11" x14ac:dyDescent="0.25">
      <c r="A38" s="1">
        <v>42614</v>
      </c>
      <c r="B38" s="1">
        <v>43708</v>
      </c>
      <c r="C38" s="10">
        <f>DATEDIF(A38,$A$1,"m")/12</f>
        <v>2.25</v>
      </c>
      <c r="D38" s="3">
        <v>9468.61</v>
      </c>
      <c r="E38" s="10">
        <f t="shared" si="0"/>
        <v>20</v>
      </c>
      <c r="F38" s="11">
        <f>D38/$G$1/100</f>
        <v>3.2527817147129123E-3</v>
      </c>
      <c r="G38" s="3">
        <f>+$G$1*F38</f>
        <v>94.68610000000001</v>
      </c>
      <c r="J38"/>
      <c r="K38"/>
    </row>
    <row r="39" spans="1:11" x14ac:dyDescent="0.25">
      <c r="A39" s="1">
        <v>42522</v>
      </c>
      <c r="B39" s="1">
        <v>43465</v>
      </c>
      <c r="C39" s="10">
        <f>DATEDIF(A39,$A$1,"m")/12</f>
        <v>2.5</v>
      </c>
      <c r="D39" s="3">
        <v>51561.68</v>
      </c>
      <c r="E39" s="10">
        <f t="shared" si="0"/>
        <v>12</v>
      </c>
      <c r="F39" s="11">
        <f>D39/$G$1/100</f>
        <v>1.7713147957712741E-2</v>
      </c>
      <c r="G39" s="3">
        <f>+$G$1*F39</f>
        <v>515.6167999999999</v>
      </c>
      <c r="J39"/>
      <c r="K39"/>
    </row>
    <row r="40" spans="1:11" x14ac:dyDescent="0.25">
      <c r="A40" s="1">
        <v>42979</v>
      </c>
      <c r="B40" s="1">
        <v>44074</v>
      </c>
      <c r="C40" s="10">
        <f>DATEDIF(A40,$A$1,"m")/12</f>
        <v>1.25</v>
      </c>
      <c r="D40" s="3">
        <v>10304.36</v>
      </c>
      <c r="E40" s="10">
        <f t="shared" si="0"/>
        <v>32</v>
      </c>
      <c r="F40" s="11">
        <f>D40/$G$1/100</f>
        <v>3.539889570889407E-3</v>
      </c>
      <c r="G40" s="3">
        <f>+$G$1*F40</f>
        <v>103.04360000000001</v>
      </c>
      <c r="J40"/>
      <c r="K40"/>
    </row>
    <row r="41" spans="1:11" x14ac:dyDescent="0.25">
      <c r="A41" s="1">
        <v>42963</v>
      </c>
      <c r="B41" s="1">
        <v>43465</v>
      </c>
      <c r="C41" s="10">
        <f>DATEDIF(A41,$A$1,"m")/12</f>
        <v>1.3333333333333333</v>
      </c>
      <c r="D41" s="3">
        <v>25697.43</v>
      </c>
      <c r="E41" s="10">
        <f t="shared" si="0"/>
        <v>12</v>
      </c>
      <c r="F41" s="11">
        <f>D41/$G$1/100</f>
        <v>8.8279198762136173E-3</v>
      </c>
      <c r="G41" s="3">
        <f>+$G$1*F41</f>
        <v>256.97429999999997</v>
      </c>
      <c r="J41"/>
      <c r="K41"/>
    </row>
    <row r="42" spans="1:11" x14ac:dyDescent="0.25">
      <c r="A42" s="1">
        <v>41946</v>
      </c>
      <c r="B42" s="1">
        <v>43465</v>
      </c>
      <c r="C42" s="10">
        <f>DATEDIF(A42,$A$1,"m")/12</f>
        <v>4.083333333333333</v>
      </c>
      <c r="D42" s="3">
        <v>27847.19</v>
      </c>
      <c r="E42" s="10">
        <f t="shared" si="0"/>
        <v>12</v>
      </c>
      <c r="F42" s="11">
        <f>D42/$G$1/100</f>
        <v>9.5664337678007909E-3</v>
      </c>
      <c r="G42" s="3">
        <f>+$G$1*F42</f>
        <v>278.47189999999995</v>
      </c>
      <c r="J42"/>
      <c r="K42"/>
    </row>
    <row r="43" spans="1:11" x14ac:dyDescent="0.25">
      <c r="A43" s="1">
        <v>36577</v>
      </c>
      <c r="B43" s="1">
        <v>43465</v>
      </c>
      <c r="C43" s="10">
        <f>DATEDIF(A43,$A$1,"m")/12</f>
        <v>18.833333333333332</v>
      </c>
      <c r="D43" s="3">
        <v>54392.58</v>
      </c>
      <c r="E43" s="10">
        <f t="shared" si="0"/>
        <v>12</v>
      </c>
      <c r="F43" s="11">
        <f>D43/$G$1/100</f>
        <v>1.868565604033319E-2</v>
      </c>
      <c r="G43" s="3">
        <f>+$G$1*F43</f>
        <v>543.92579999999998</v>
      </c>
      <c r="J43"/>
      <c r="K43"/>
    </row>
    <row r="44" spans="1:11" x14ac:dyDescent="0.25">
      <c r="A44" s="1">
        <v>42639</v>
      </c>
      <c r="B44" s="1">
        <v>43265</v>
      </c>
      <c r="C44" s="10">
        <f>DATEDIF(A44,B44,"m")/12</f>
        <v>1.6666666666666667</v>
      </c>
      <c r="D44" s="12">
        <v>11096.68</v>
      </c>
      <c r="E44" s="10">
        <f t="shared" si="0"/>
        <v>5</v>
      </c>
      <c r="F44" s="11">
        <f>D44/$G$1/100</f>
        <v>3.8120777810069771E-3</v>
      </c>
      <c r="G44" s="3">
        <f>+$G$1*F44</f>
        <v>110.96679999999999</v>
      </c>
      <c r="J44"/>
      <c r="K44"/>
    </row>
    <row r="45" spans="1:11" x14ac:dyDescent="0.25">
      <c r="A45" s="1">
        <v>41785</v>
      </c>
      <c r="B45" s="1">
        <v>43465</v>
      </c>
      <c r="C45" s="10">
        <f>DATEDIF(A45,$A$1,"m")/12</f>
        <v>4.583333333333333</v>
      </c>
      <c r="D45" s="3">
        <v>56957.78</v>
      </c>
      <c r="E45" s="10">
        <f t="shared" si="0"/>
        <v>12</v>
      </c>
      <c r="F45" s="11">
        <f>D45/$G$1/100</f>
        <v>1.9566887356712422E-2</v>
      </c>
      <c r="G45" s="3">
        <f>+$G$1*F45</f>
        <v>569.57780000000002</v>
      </c>
      <c r="J45"/>
      <c r="K45"/>
    </row>
    <row r="46" spans="1:11" x14ac:dyDescent="0.25">
      <c r="A46" s="1">
        <v>42933</v>
      </c>
      <c r="B46" s="1">
        <v>43465</v>
      </c>
      <c r="C46" s="10">
        <f>DATEDIF(A46,$A$1,"m")/12</f>
        <v>1.4166666666666667</v>
      </c>
      <c r="D46" s="3">
        <v>16800</v>
      </c>
      <c r="E46" s="10">
        <f t="shared" si="0"/>
        <v>12</v>
      </c>
      <c r="F46" s="11">
        <f>D46/$G$1/100</f>
        <v>5.7713574439307268E-3</v>
      </c>
      <c r="G46" s="3">
        <f>+$G$1*F46</f>
        <v>168</v>
      </c>
      <c r="J46"/>
      <c r="K46"/>
    </row>
    <row r="47" spans="1:11" x14ac:dyDescent="0.25">
      <c r="A47" s="1">
        <v>42982</v>
      </c>
      <c r="B47" s="1">
        <v>43465</v>
      </c>
      <c r="C47" s="10">
        <f>DATEDIF(A47,$A$1,"m")/12</f>
        <v>1.25</v>
      </c>
      <c r="D47" s="3">
        <v>14837.31</v>
      </c>
      <c r="E47" s="10">
        <f t="shared" si="0"/>
        <v>12</v>
      </c>
      <c r="F47" s="11">
        <f>D47/$G$1/100</f>
        <v>5.0971083045480833E-3</v>
      </c>
      <c r="G47" s="3">
        <f>+$G$1*F47</f>
        <v>148.37309999999997</v>
      </c>
      <c r="J47"/>
      <c r="K47"/>
    </row>
    <row r="48" spans="1:11" x14ac:dyDescent="0.25">
      <c r="A48" s="1">
        <v>42614</v>
      </c>
      <c r="B48" s="1">
        <v>43343</v>
      </c>
      <c r="C48" s="10">
        <f>DATEDIF(A48,B48,"m")/12</f>
        <v>1.9166666666666667</v>
      </c>
      <c r="D48" s="12">
        <v>9963.69</v>
      </c>
      <c r="E48" s="10">
        <f t="shared" si="0"/>
        <v>8</v>
      </c>
      <c r="F48" s="11">
        <f>D48/$G$1/100</f>
        <v>3.4228581220546515E-3</v>
      </c>
      <c r="G48" s="3">
        <f>+$G$1*F48</f>
        <v>99.636899999999997</v>
      </c>
      <c r="J48"/>
      <c r="K48"/>
    </row>
    <row r="49" spans="1:11" x14ac:dyDescent="0.25">
      <c r="A49" s="1">
        <v>40819</v>
      </c>
      <c r="B49" s="1">
        <v>43465</v>
      </c>
      <c r="C49" s="10">
        <f>DATEDIF(A49,$A$1,"m")/12</f>
        <v>7.166666666666667</v>
      </c>
      <c r="D49" s="3">
        <v>26327.13</v>
      </c>
      <c r="E49" s="10">
        <f t="shared" si="0"/>
        <v>12</v>
      </c>
      <c r="F49" s="11">
        <f>D49/$G$1/100</f>
        <v>9.0442427204066641E-3</v>
      </c>
      <c r="G49" s="3">
        <f>+$G$1*F49</f>
        <v>263.2713</v>
      </c>
      <c r="J49"/>
      <c r="K49"/>
    </row>
    <row r="50" spans="1:11" x14ac:dyDescent="0.25">
      <c r="A50" s="1">
        <v>40484</v>
      </c>
      <c r="B50" s="1">
        <v>43465</v>
      </c>
      <c r="C50" s="10">
        <f>DATEDIF(A50,$A$1,"m")/12</f>
        <v>8.0833333333333339</v>
      </c>
      <c r="D50" s="3">
        <v>47114.23</v>
      </c>
      <c r="E50" s="10">
        <f t="shared" si="0"/>
        <v>12</v>
      </c>
      <c r="F50" s="11">
        <f>D50/$G$1/100</f>
        <v>1.6185301311045498E-2</v>
      </c>
      <c r="G50" s="3">
        <f>+$G$1*F50</f>
        <v>471.14229999999998</v>
      </c>
      <c r="J50"/>
      <c r="K50"/>
    </row>
    <row r="51" spans="1:11" x14ac:dyDescent="0.25">
      <c r="A51" s="1">
        <v>42072</v>
      </c>
      <c r="B51" s="1">
        <v>43465</v>
      </c>
      <c r="C51" s="10">
        <f>DATEDIF(A51,$A$1,"m")/12</f>
        <v>3.75</v>
      </c>
      <c r="D51" s="3">
        <v>31995.78</v>
      </c>
      <c r="E51" s="10">
        <f t="shared" si="0"/>
        <v>12</v>
      </c>
      <c r="F51" s="11">
        <f>D51/$G$1/100</f>
        <v>1.0991612087938682E-2</v>
      </c>
      <c r="G51" s="3">
        <f>+$G$1*F51</f>
        <v>319.95779999999996</v>
      </c>
      <c r="J51"/>
      <c r="K51"/>
    </row>
    <row r="52" spans="1:11" x14ac:dyDescent="0.25">
      <c r="A52" s="1">
        <v>42064</v>
      </c>
      <c r="B52" s="1">
        <v>43465</v>
      </c>
      <c r="C52" s="10">
        <f>DATEDIF(A52,$A$1,"m")/12</f>
        <v>3.75</v>
      </c>
      <c r="D52" s="3">
        <v>71205.149999999994</v>
      </c>
      <c r="E52" s="10">
        <f t="shared" si="0"/>
        <v>12</v>
      </c>
      <c r="F52" s="11">
        <f>D52/$G$1/100</f>
        <v>2.4461331696351424E-2</v>
      </c>
      <c r="G52" s="3">
        <f>+$G$1*F52</f>
        <v>712.05149999999981</v>
      </c>
      <c r="J52"/>
      <c r="K52"/>
    </row>
    <row r="53" spans="1:11" x14ac:dyDescent="0.25">
      <c r="A53" s="1">
        <v>42672</v>
      </c>
      <c r="B53" s="1">
        <v>43167</v>
      </c>
      <c r="C53" s="10">
        <f>DATEDIF(A53,B53,"m")/12</f>
        <v>1.3333333333333333</v>
      </c>
      <c r="D53" s="12">
        <v>6856.2</v>
      </c>
      <c r="E53" s="10">
        <f t="shared" si="0"/>
        <v>2</v>
      </c>
      <c r="F53" s="11">
        <f>D53/$G$1/100</f>
        <v>2.3553321968498718E-3</v>
      </c>
      <c r="G53" s="3">
        <f>+$G$1*F53</f>
        <v>68.561999999999998</v>
      </c>
      <c r="J53"/>
      <c r="K53"/>
    </row>
    <row r="54" spans="1:11" x14ac:dyDescent="0.25">
      <c r="A54" s="1">
        <v>37438</v>
      </c>
      <c r="B54" s="1">
        <v>43465</v>
      </c>
      <c r="C54" s="10">
        <f>DATEDIF(A54,$A$1,"m")/12</f>
        <v>16.416666666666668</v>
      </c>
      <c r="D54" s="3">
        <v>26927.599999999999</v>
      </c>
      <c r="E54" s="10">
        <f t="shared" si="0"/>
        <v>12</v>
      </c>
      <c r="F54" s="11">
        <f>D54/$G$1/100</f>
        <v>9.2505240897136336E-3</v>
      </c>
      <c r="G54" s="3">
        <f>+$G$1*F54</f>
        <v>269.27600000000001</v>
      </c>
      <c r="J54"/>
      <c r="K54"/>
    </row>
    <row r="55" spans="1:11" x14ac:dyDescent="0.25">
      <c r="A55" s="1">
        <v>41366</v>
      </c>
      <c r="B55" s="1">
        <v>43465</v>
      </c>
      <c r="C55" s="10">
        <f>DATEDIF(A55,$A$1,"m")/12</f>
        <v>5.666666666666667</v>
      </c>
      <c r="D55" s="3">
        <v>36352.21</v>
      </c>
      <c r="E55" s="10">
        <f t="shared" si="0"/>
        <v>12</v>
      </c>
      <c r="F55" s="11">
        <f>D55/$G$1/100</f>
        <v>1.2488190344454347E-2</v>
      </c>
      <c r="G55" s="3">
        <f>+$G$1*F55</f>
        <v>363.52210000000002</v>
      </c>
      <c r="J55"/>
      <c r="K55"/>
    </row>
    <row r="56" spans="1:11" x14ac:dyDescent="0.25">
      <c r="A56" s="1">
        <v>42672</v>
      </c>
      <c r="B56" s="1">
        <v>43465</v>
      </c>
      <c r="C56" s="10">
        <f>DATEDIF(A56,$A$1,"m")/12</f>
        <v>2.1666666666666665</v>
      </c>
      <c r="D56" s="3">
        <v>27544.22</v>
      </c>
      <c r="E56" s="10">
        <f t="shared" si="0"/>
        <v>12</v>
      </c>
      <c r="F56" s="11">
        <f>D56/$G$1/100</f>
        <v>9.4623535198967643E-3</v>
      </c>
      <c r="G56" s="3">
        <f>+$G$1*F56</f>
        <v>275.44220000000007</v>
      </c>
      <c r="J56"/>
      <c r="K56"/>
    </row>
    <row r="57" spans="1:11" x14ac:dyDescent="0.25">
      <c r="A57" s="1">
        <v>41176</v>
      </c>
      <c r="B57" s="1">
        <v>43465</v>
      </c>
      <c r="C57" s="10">
        <f>DATEDIF(A57,$A$1,"m")/12</f>
        <v>6.25</v>
      </c>
      <c r="D57" s="3">
        <v>52054.559999999998</v>
      </c>
      <c r="E57" s="10">
        <f t="shared" si="0"/>
        <v>12</v>
      </c>
      <c r="F57" s="11">
        <f>D57/$G$1/100</f>
        <v>1.7882468592055872E-2</v>
      </c>
      <c r="G57" s="3">
        <f>+$G$1*F57</f>
        <v>520.54559999999992</v>
      </c>
      <c r="J57"/>
      <c r="K57"/>
    </row>
    <row r="58" spans="1:11" x14ac:dyDescent="0.25">
      <c r="A58" s="1">
        <v>39189</v>
      </c>
      <c r="B58" s="1">
        <v>43465</v>
      </c>
      <c r="C58" s="10">
        <f>DATEDIF(A58,$A$1,"m")/12</f>
        <v>11.666666666666666</v>
      </c>
      <c r="D58" s="3">
        <v>51682.86</v>
      </c>
      <c r="E58" s="10">
        <f t="shared" si="0"/>
        <v>12</v>
      </c>
      <c r="F58" s="11">
        <f>D58/$G$1/100</f>
        <v>1.7754777308608905E-2</v>
      </c>
      <c r="G58" s="3">
        <f>+$G$1*F58</f>
        <v>516.82859999999994</v>
      </c>
      <c r="J58"/>
      <c r="K58"/>
    </row>
    <row r="59" spans="1:11" x14ac:dyDescent="0.25">
      <c r="A59" s="1">
        <v>34918</v>
      </c>
      <c r="B59" s="1">
        <v>43116</v>
      </c>
      <c r="C59" s="10">
        <f>DATEDIF(A59,B59,"m")/12</f>
        <v>22.416666666666668</v>
      </c>
      <c r="D59" s="12">
        <v>3013.76</v>
      </c>
      <c r="E59" s="10">
        <f t="shared" si="0"/>
        <v>0</v>
      </c>
      <c r="F59" s="11">
        <f>D59/$G$1/100</f>
        <v>1.0353265601321826E-3</v>
      </c>
      <c r="G59" s="3">
        <f>+$G$1*F59</f>
        <v>30.137600000000003</v>
      </c>
      <c r="J59"/>
      <c r="K59"/>
    </row>
    <row r="60" spans="1:11" x14ac:dyDescent="0.25">
      <c r="A60" s="1">
        <v>40757</v>
      </c>
      <c r="B60" s="1">
        <v>43465</v>
      </c>
      <c r="C60" s="10">
        <f>DATEDIF(A60,$A$1,"m")/12</f>
        <v>7.333333333333333</v>
      </c>
      <c r="D60" s="3">
        <v>107770.18</v>
      </c>
      <c r="E60" s="10">
        <f t="shared" si="0"/>
        <v>12</v>
      </c>
      <c r="F60" s="11">
        <f>D60/$G$1/100</f>
        <v>3.7022632772425852E-2</v>
      </c>
      <c r="G60" s="3">
        <f>+$G$1*F60</f>
        <v>1077.7017999999998</v>
      </c>
      <c r="J60"/>
      <c r="K60"/>
    </row>
    <row r="61" spans="1:11" x14ac:dyDescent="0.25">
      <c r="A61" s="1">
        <v>41946</v>
      </c>
      <c r="B61" s="1">
        <v>43343</v>
      </c>
      <c r="C61" s="10">
        <f>DATEDIF(A61,B61,"m")/12</f>
        <v>3.75</v>
      </c>
      <c r="D61" s="12">
        <v>39610.21</v>
      </c>
      <c r="E61" s="10">
        <f t="shared" si="0"/>
        <v>8</v>
      </c>
      <c r="F61" s="11">
        <f>D61/$G$1/100</f>
        <v>1.3607421448759482E-2</v>
      </c>
      <c r="G61" s="3">
        <f>+$G$1*F61</f>
        <v>396.10209999999995</v>
      </c>
      <c r="J61"/>
      <c r="K61"/>
    </row>
    <row r="62" spans="1:11" x14ac:dyDescent="0.25">
      <c r="A62" s="1">
        <v>42473</v>
      </c>
      <c r="B62" s="1">
        <v>43465</v>
      </c>
      <c r="C62" s="10">
        <f>DATEDIF(A62,$A$1,"m")/12</f>
        <v>2.6666666666666665</v>
      </c>
      <c r="D62" s="3">
        <v>25621.61</v>
      </c>
      <c r="E62" s="10">
        <f t="shared" si="0"/>
        <v>12</v>
      </c>
      <c r="F62" s="11">
        <f>D62/$G$1/100</f>
        <v>8.8018731904160683E-3</v>
      </c>
      <c r="G62" s="3">
        <f>+$G$1*F62</f>
        <v>256.21609999999998</v>
      </c>
      <c r="J62"/>
      <c r="K62"/>
    </row>
    <row r="63" spans="1:11" x14ac:dyDescent="0.25">
      <c r="A63" s="1">
        <v>42268</v>
      </c>
      <c r="B63" s="1">
        <v>43465</v>
      </c>
      <c r="C63" s="10">
        <f>DATEDIF(A63,$A$1,"m")/12</f>
        <v>3.25</v>
      </c>
      <c r="D63" s="3">
        <v>37789.629999999997</v>
      </c>
      <c r="E63" s="10">
        <f t="shared" si="0"/>
        <v>12</v>
      </c>
      <c r="F63" s="11">
        <f>D63/$G$1/100</f>
        <v>1.2981991809755233E-2</v>
      </c>
      <c r="G63" s="3">
        <f>+$G$1*F63</f>
        <v>377.8963</v>
      </c>
      <c r="J63"/>
      <c r="K63"/>
    </row>
    <row r="64" spans="1:11" x14ac:dyDescent="0.25">
      <c r="A64" s="1">
        <v>42689</v>
      </c>
      <c r="B64" s="1">
        <v>43203</v>
      </c>
      <c r="C64" s="10">
        <f>DATEDIF(A64,B64,"m")/12</f>
        <v>1.3333333333333333</v>
      </c>
      <c r="D64" s="12">
        <v>9945.49</v>
      </c>
      <c r="E64" s="10">
        <f t="shared" si="0"/>
        <v>3</v>
      </c>
      <c r="F64" s="11">
        <f>D64/$G$1/100</f>
        <v>3.4166058181570595E-3</v>
      </c>
      <c r="G64" s="3">
        <f>+$G$1*F64</f>
        <v>99.454899999999995</v>
      </c>
      <c r="J64"/>
      <c r="K64"/>
    </row>
    <row r="65" spans="1:11" x14ac:dyDescent="0.25">
      <c r="A65" s="1">
        <v>42864</v>
      </c>
      <c r="B65" s="1">
        <v>43465</v>
      </c>
      <c r="C65" s="10">
        <f>DATEDIF(A65,$A$1,"m")/12</f>
        <v>1.5833333333333333</v>
      </c>
      <c r="D65" s="3">
        <v>23289.71</v>
      </c>
      <c r="E65" s="10">
        <f t="shared" si="0"/>
        <v>12</v>
      </c>
      <c r="F65" s="11">
        <f>D65/$G$1/100</f>
        <v>8.0007881652076132E-3</v>
      </c>
      <c r="G65" s="3">
        <f>+$G$1*F65</f>
        <v>232.89710000000002</v>
      </c>
      <c r="J65"/>
      <c r="K65"/>
    </row>
    <row r="66" spans="1:11" x14ac:dyDescent="0.25">
      <c r="A66" s="1">
        <v>40763</v>
      </c>
      <c r="B66" s="1">
        <v>43465</v>
      </c>
      <c r="C66" s="10">
        <f>DATEDIF(A66,$A$1,"m")/12</f>
        <v>7.333333333333333</v>
      </c>
      <c r="D66" s="3">
        <v>25526.93</v>
      </c>
      <c r="E66" s="10">
        <f t="shared" si="0"/>
        <v>12</v>
      </c>
      <c r="F66" s="11">
        <f>D66/$G$1/100</f>
        <v>8.7693474688213448E-3</v>
      </c>
      <c r="G66" s="3">
        <f>+$G$1*F66</f>
        <v>255.26929999999999</v>
      </c>
      <c r="J66"/>
      <c r="K66"/>
    </row>
    <row r="67" spans="1:11" x14ac:dyDescent="0.25">
      <c r="A67" s="1">
        <v>42926</v>
      </c>
      <c r="B67" s="1">
        <v>43465</v>
      </c>
      <c r="C67" s="10">
        <f>DATEDIF(A67,$A$1,"m")/12</f>
        <v>1.4166666666666667</v>
      </c>
      <c r="D67" s="3">
        <v>24163</v>
      </c>
      <c r="E67" s="10">
        <f t="shared" si="0"/>
        <v>12</v>
      </c>
      <c r="F67" s="11">
        <f>D67/$G$1/100</f>
        <v>8.3007922570058415E-3</v>
      </c>
      <c r="G67" s="3">
        <f>+$G$1*F67</f>
        <v>241.62999999999997</v>
      </c>
      <c r="J67"/>
      <c r="K67"/>
    </row>
    <row r="68" spans="1:11" x14ac:dyDescent="0.25">
      <c r="G68" s="4">
        <f>SUM(G3:G67)</f>
        <v>19822.684299999997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PLDauto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Ariane</dc:creator>
  <cp:lastModifiedBy>Jordi Ariane</cp:lastModifiedBy>
  <dcterms:created xsi:type="dcterms:W3CDTF">2019-08-06T16:10:11Z</dcterms:created>
  <dcterms:modified xsi:type="dcterms:W3CDTF">2019-08-06T16:12:09Z</dcterms:modified>
</cp:coreProperties>
</file>