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630" windowHeight="8580" activeTab="1"/>
  </bookViews>
  <sheets>
    <sheet name="Info" sheetId="2" r:id="rId1"/>
    <sheet name="Planning jour" sheetId="1" r:id="rId2"/>
  </sheets>
  <calcPr calcId="145621" concurrentCalc="0"/>
</workbook>
</file>

<file path=xl/calcChain.xml><?xml version="1.0" encoding="utf-8"?>
<calcChain xmlns="http://schemas.openxmlformats.org/spreadsheetml/2006/main">
  <c r="D7" i="1" l="1"/>
  <c r="C7" i="1"/>
  <c r="B8" i="1"/>
  <c r="D8" i="1"/>
  <c r="C8" i="1"/>
  <c r="B9" i="1"/>
  <c r="B6" i="1"/>
  <c r="R5" i="1"/>
  <c r="R4" i="1"/>
  <c r="G6" i="1"/>
  <c r="D9" i="1"/>
  <c r="C9" i="1"/>
  <c r="C6" i="1"/>
  <c r="B12" i="1"/>
  <c r="D12" i="1"/>
  <c r="C12" i="1"/>
  <c r="B13" i="1"/>
  <c r="D13" i="1"/>
  <c r="C13" i="1"/>
  <c r="B14" i="1"/>
  <c r="D14" i="1"/>
  <c r="C14" i="1"/>
  <c r="B15" i="1"/>
  <c r="D15" i="1"/>
  <c r="C15" i="1"/>
  <c r="B16" i="1"/>
  <c r="D16" i="1"/>
  <c r="C16" i="1"/>
  <c r="B17" i="1"/>
  <c r="D17" i="1"/>
  <c r="C17" i="1"/>
  <c r="C11" i="1"/>
  <c r="B20" i="1"/>
  <c r="D20" i="1"/>
  <c r="C20" i="1"/>
  <c r="B21" i="1"/>
  <c r="D21" i="1"/>
  <c r="C21" i="1"/>
  <c r="B22" i="1"/>
  <c r="D22" i="1"/>
  <c r="C22" i="1"/>
  <c r="C19" i="1"/>
  <c r="B25" i="1"/>
  <c r="D25" i="1"/>
  <c r="C25" i="1"/>
  <c r="B26" i="1"/>
  <c r="D26" i="1"/>
  <c r="C26" i="1"/>
  <c r="B27" i="1"/>
  <c r="D27" i="1"/>
  <c r="C27" i="1"/>
  <c r="C24" i="1"/>
  <c r="B30" i="1"/>
  <c r="D30" i="1"/>
  <c r="C30" i="1"/>
  <c r="B31" i="1"/>
  <c r="D31" i="1"/>
  <c r="C31" i="1"/>
  <c r="B32" i="1"/>
  <c r="D32" i="1"/>
  <c r="C32" i="1"/>
  <c r="B33" i="1"/>
  <c r="D33" i="1"/>
  <c r="C33" i="1"/>
  <c r="C29" i="1"/>
  <c r="H6" i="1"/>
  <c r="H5" i="1"/>
  <c r="S5" i="1"/>
  <c r="B29" i="1"/>
  <c r="D29" i="1"/>
  <c r="B24" i="1"/>
  <c r="D24" i="1"/>
  <c r="B19" i="1"/>
  <c r="D19" i="1"/>
  <c r="B11" i="1"/>
  <c r="D11" i="1"/>
  <c r="D6" i="1"/>
  <c r="E6" i="1"/>
  <c r="E11" i="1"/>
  <c r="E19" i="1"/>
  <c r="E24" i="1"/>
  <c r="E29" i="1"/>
  <c r="I6" i="1"/>
  <c r="J6" i="1"/>
  <c r="K6" i="1"/>
  <c r="L6" i="1"/>
  <c r="M6" i="1"/>
  <c r="M8" i="1"/>
  <c r="N6" i="1"/>
  <c r="N8" i="1"/>
  <c r="O6" i="1"/>
  <c r="O8" i="1"/>
  <c r="P6" i="1"/>
  <c r="P8" i="1"/>
  <c r="Q6" i="1"/>
  <c r="Q8" i="1"/>
  <c r="M9" i="1"/>
  <c r="N9" i="1"/>
  <c r="O9" i="1"/>
  <c r="P9" i="1"/>
  <c r="Q9" i="1"/>
  <c r="M10" i="1"/>
  <c r="N10" i="1"/>
  <c r="O10" i="1"/>
  <c r="P10" i="1"/>
  <c r="Q10" i="1"/>
  <c r="M11" i="1"/>
  <c r="N11" i="1"/>
  <c r="O11" i="1"/>
  <c r="P11" i="1"/>
  <c r="Q11" i="1"/>
  <c r="M12" i="1"/>
  <c r="N12" i="1"/>
  <c r="O12" i="1"/>
  <c r="P12" i="1"/>
  <c r="Q12" i="1"/>
  <c r="M13" i="1"/>
  <c r="N13" i="1"/>
  <c r="O13" i="1"/>
  <c r="P13" i="1"/>
  <c r="Q13" i="1"/>
  <c r="M14" i="1"/>
  <c r="N14" i="1"/>
  <c r="O14" i="1"/>
  <c r="P14" i="1"/>
  <c r="Q14" i="1"/>
  <c r="M15" i="1"/>
  <c r="N15" i="1"/>
  <c r="O15" i="1"/>
  <c r="P15" i="1"/>
  <c r="Q15" i="1"/>
  <c r="M16" i="1"/>
  <c r="N16" i="1"/>
  <c r="O16" i="1"/>
  <c r="P16" i="1"/>
  <c r="Q16" i="1"/>
  <c r="M17" i="1"/>
  <c r="N17" i="1"/>
  <c r="O17" i="1"/>
  <c r="P17" i="1"/>
  <c r="Q17" i="1"/>
  <c r="M18" i="1"/>
  <c r="N18" i="1"/>
  <c r="O18" i="1"/>
  <c r="P18" i="1"/>
  <c r="Q18" i="1"/>
  <c r="M19" i="1"/>
  <c r="N19" i="1"/>
  <c r="O19" i="1"/>
  <c r="P19" i="1"/>
  <c r="Q19" i="1"/>
  <c r="M20" i="1"/>
  <c r="N20" i="1"/>
  <c r="O20" i="1"/>
  <c r="P20" i="1"/>
  <c r="Q20" i="1"/>
  <c r="M21" i="1"/>
  <c r="N21" i="1"/>
  <c r="O21" i="1"/>
  <c r="P21" i="1"/>
  <c r="Q21" i="1"/>
  <c r="M22" i="1"/>
  <c r="N22" i="1"/>
  <c r="O22" i="1"/>
  <c r="P22" i="1"/>
  <c r="Q22" i="1"/>
  <c r="M23" i="1"/>
  <c r="N23" i="1"/>
  <c r="O23" i="1"/>
  <c r="P23" i="1"/>
  <c r="Q23" i="1"/>
  <c r="M24" i="1"/>
  <c r="N24" i="1"/>
  <c r="O24" i="1"/>
  <c r="P24" i="1"/>
  <c r="Q24" i="1"/>
  <c r="M25" i="1"/>
  <c r="N25" i="1"/>
  <c r="O25" i="1"/>
  <c r="P25" i="1"/>
  <c r="Q25" i="1"/>
  <c r="M26" i="1"/>
  <c r="N26" i="1"/>
  <c r="O26" i="1"/>
  <c r="P26" i="1"/>
  <c r="Q26" i="1"/>
  <c r="M27" i="1"/>
  <c r="N27" i="1"/>
  <c r="O27" i="1"/>
  <c r="P27" i="1"/>
  <c r="Q27" i="1"/>
  <c r="M28" i="1"/>
  <c r="N28" i="1"/>
  <c r="O28" i="1"/>
  <c r="P28" i="1"/>
  <c r="Q28" i="1"/>
  <c r="M29" i="1"/>
  <c r="N29" i="1"/>
  <c r="O29" i="1"/>
  <c r="P29" i="1"/>
  <c r="Q29" i="1"/>
  <c r="M30" i="1"/>
  <c r="N30" i="1"/>
  <c r="O30" i="1"/>
  <c r="P30" i="1"/>
  <c r="Q30" i="1"/>
  <c r="M31" i="1"/>
  <c r="N31" i="1"/>
  <c r="O31" i="1"/>
  <c r="P31" i="1"/>
  <c r="Q31" i="1"/>
  <c r="M32" i="1"/>
  <c r="N32" i="1"/>
  <c r="O32" i="1"/>
  <c r="P32" i="1"/>
  <c r="Q32" i="1"/>
  <c r="M33" i="1"/>
  <c r="N33" i="1"/>
  <c r="O33" i="1"/>
  <c r="P33" i="1"/>
  <c r="Q33" i="1"/>
  <c r="Q7" i="1"/>
  <c r="P7" i="1"/>
  <c r="O7" i="1"/>
  <c r="N7" i="1"/>
  <c r="M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J7" i="1"/>
  <c r="I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7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8" i="1"/>
  <c r="G9" i="1"/>
  <c r="G5" i="1"/>
  <c r="G7" i="1"/>
</calcChain>
</file>

<file path=xl/sharedStrings.xml><?xml version="1.0" encoding="utf-8"?>
<sst xmlns="http://schemas.openxmlformats.org/spreadsheetml/2006/main" count="40" uniqueCount="38">
  <si>
    <t>Jours</t>
  </si>
  <si>
    <t>Mois</t>
  </si>
  <si>
    <t>DI</t>
  </si>
  <si>
    <t>Phase/ activités</t>
  </si>
  <si>
    <t>Début</t>
  </si>
  <si>
    <t>Fin</t>
  </si>
  <si>
    <t>INVESTIGATIONS</t>
  </si>
  <si>
    <t>AVANT-PROJET</t>
  </si>
  <si>
    <t>ACTIONS MOA</t>
  </si>
  <si>
    <t>REALISATION</t>
  </si>
  <si>
    <t>INFORMATIONS GENERALES</t>
  </si>
  <si>
    <t>Nom et numéro de la ligne</t>
  </si>
  <si>
    <t>Nom du site</t>
  </si>
  <si>
    <t>Nature des travaux</t>
  </si>
  <si>
    <t>Zone et côté des travaux</t>
  </si>
  <si>
    <t>Phase</t>
  </si>
  <si>
    <t>Ligne de Combs-la-Ville à Saint-Louis (752 000)</t>
  </si>
  <si>
    <t>Montereau 2 - Les chênes Bertin</t>
  </si>
  <si>
    <t>Amélioration de l'assainissement</t>
  </si>
  <si>
    <t>Du Km 78.680 au Km 80.960 côté V1</t>
  </si>
  <si>
    <t>APO</t>
  </si>
  <si>
    <t>-Préparation</t>
  </si>
  <si>
    <t>-Présentation</t>
  </si>
  <si>
    <t>-Prise en considération</t>
  </si>
  <si>
    <t>-Géotechnique</t>
  </si>
  <si>
    <t>-Géophysique</t>
  </si>
  <si>
    <t>-Débroussaillage</t>
  </si>
  <si>
    <t>-Levé topographique</t>
  </si>
  <si>
    <t>-Etude IG</t>
  </si>
  <si>
    <t>-Inspection vidéo</t>
  </si>
  <si>
    <t>-Approbation</t>
  </si>
  <si>
    <t>-Dossier d'incidences</t>
  </si>
  <si>
    <t>-Acquisitions foncières</t>
  </si>
  <si>
    <t>-Loi sur l'eau</t>
  </si>
  <si>
    <t>-Préparation du DCE</t>
  </si>
  <si>
    <t>-Appel d'Offres</t>
  </si>
  <si>
    <t>-Coordination SPS</t>
  </si>
  <si>
    <t>-Travaux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</si>
</sst>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49" fontId="3" fillId="0" borderId="6" xfId="0" quotePrefix="1" applyNumberFormat="1" applyFont="1" applyBorder="1" applyAlignment="1" applyProtection="1">
      <alignment horizontal="left" vertical="center"/>
      <protection locked="0"/>
    </xf>
    <xf numFmtId="49" fontId="3" fillId="0" borderId="1" xfId="0" quotePrefix="1" applyNumberFormat="1" applyFont="1" applyBorder="1" applyAlignment="1" applyProtection="1">
      <alignment horizontal="left" vertical="center"/>
      <protection locked="0"/>
    </xf>
    <xf numFmtId="49" fontId="3" fillId="0" borderId="0" xfId="0" quotePrefix="1" applyNumberFormat="1" applyFont="1" applyBorder="1" applyAlignment="1" applyProtection="1">
      <alignment horizontal="left" vertical="center"/>
      <protection locked="0"/>
    </xf>
    <xf numFmtId="0" fontId="4" fillId="0" borderId="0" xfId="0" applyFont="1"/>
    <xf numFmtId="49" fontId="5" fillId="3" borderId="7" xfId="0" applyNumberFormat="1" applyFont="1" applyFill="1" applyBorder="1" applyAlignment="1">
      <alignment horizontal="center" vertical="center" wrapText="1" readingOrder="1"/>
    </xf>
    <xf numFmtId="49" fontId="3" fillId="0" borderId="1" xfId="1" quotePrefix="1" applyNumberFormat="1" applyFont="1" applyBorder="1" applyAlignment="1">
      <alignment horizontal="left"/>
    </xf>
    <xf numFmtId="16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49" fontId="3" fillId="0" borderId="0" xfId="1" quotePrefix="1" applyNumberFormat="1" applyFont="1" applyBorder="1" applyAlignment="1">
      <alignment horizontal="left"/>
    </xf>
    <xf numFmtId="164" fontId="6" fillId="4" borderId="4" xfId="0" applyNumberFormat="1" applyFont="1" applyFill="1" applyBorder="1" applyAlignment="1">
      <alignment horizontal="center" vertical="center" wrapText="1" readingOrder="1"/>
    </xf>
    <xf numFmtId="49" fontId="7" fillId="5" borderId="8" xfId="0" applyNumberFormat="1" applyFont="1" applyFill="1" applyBorder="1" applyAlignment="1">
      <alignment horizontal="left"/>
    </xf>
    <xf numFmtId="49" fontId="8" fillId="4" borderId="6" xfId="0" quotePrefix="1" applyNumberFormat="1" applyFont="1" applyFill="1" applyBorder="1" applyAlignment="1">
      <alignment horizontal="left"/>
    </xf>
    <xf numFmtId="164" fontId="6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 readingOrder="1"/>
    </xf>
    <xf numFmtId="49" fontId="8" fillId="4" borderId="1" xfId="0" quotePrefix="1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center" readingOrder="1"/>
    </xf>
    <xf numFmtId="0" fontId="8" fillId="4" borderId="1" xfId="0" applyFont="1" applyFill="1" applyBorder="1" applyAlignment="1">
      <alignment horizontal="center" readingOrder="1"/>
    </xf>
    <xf numFmtId="49" fontId="8" fillId="4" borderId="0" xfId="0" quotePrefix="1" applyNumberFormat="1" applyFont="1" applyFill="1" applyBorder="1" applyAlignment="1">
      <alignment horizontal="left"/>
    </xf>
    <xf numFmtId="164" fontId="6" fillId="0" borderId="4" xfId="0" applyNumberFormat="1" applyFont="1" applyFill="1" applyBorder="1" applyAlignment="1">
      <alignment horizontal="center" vertical="center" wrapText="1" readingOrder="1"/>
    </xf>
    <xf numFmtId="49" fontId="7" fillId="6" borderId="5" xfId="0" applyNumberFormat="1" applyFont="1" applyFill="1" applyBorder="1" applyAlignment="1">
      <alignment horizontal="left"/>
    </xf>
    <xf numFmtId="49" fontId="7" fillId="7" borderId="5" xfId="0" applyNumberFormat="1" applyFont="1" applyFill="1" applyBorder="1" applyAlignment="1">
      <alignment horizontal="left"/>
    </xf>
    <xf numFmtId="49" fontId="7" fillId="8" borderId="5" xfId="0" applyNumberFormat="1" applyFont="1" applyFill="1" applyBorder="1" applyAlignment="1">
      <alignment horizontal="left"/>
    </xf>
    <xf numFmtId="0" fontId="8" fillId="0" borderId="1" xfId="0" applyFont="1" applyBorder="1" applyAlignment="1">
      <alignment horizontal="center" readingOrder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5" fillId="5" borderId="4" xfId="0" applyNumberFormat="1" applyFont="1" applyFill="1" applyBorder="1" applyAlignment="1">
      <alignment horizontal="center" vertical="center" wrapText="1" readingOrder="1"/>
    </xf>
    <xf numFmtId="164" fontId="5" fillId="5" borderId="1" xfId="0" applyNumberFormat="1" applyFont="1" applyFill="1" applyBorder="1" applyAlignment="1">
      <alignment horizontal="center" vertical="center" wrapText="1" readingOrder="1"/>
    </xf>
    <xf numFmtId="0" fontId="5" fillId="5" borderId="1" xfId="0" applyFont="1" applyFill="1" applyBorder="1" applyAlignment="1">
      <alignment horizontal="center" vertical="center" wrapText="1" readingOrder="1"/>
    </xf>
    <xf numFmtId="164" fontId="5" fillId="3" borderId="4" xfId="0" applyNumberFormat="1" applyFont="1" applyFill="1" applyBorder="1" applyAlignment="1">
      <alignment horizontal="center" vertical="center" wrapText="1" readingOrder="1"/>
    </xf>
    <xf numFmtId="164" fontId="5" fillId="3" borderId="1" xfId="0" applyNumberFormat="1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164" fontId="5" fillId="6" borderId="4" xfId="0" applyNumberFormat="1" applyFont="1" applyFill="1" applyBorder="1" applyAlignment="1">
      <alignment horizontal="center" vertical="center" wrapText="1" readingOrder="1"/>
    </xf>
    <xf numFmtId="164" fontId="5" fillId="6" borderId="1" xfId="0" applyNumberFormat="1" applyFont="1" applyFill="1" applyBorder="1" applyAlignment="1">
      <alignment horizontal="center" vertical="center" wrapText="1" readingOrder="1"/>
    </xf>
    <xf numFmtId="0" fontId="5" fillId="6" borderId="1" xfId="0" applyFont="1" applyFill="1" applyBorder="1" applyAlignment="1">
      <alignment horizontal="center" vertical="center" wrapText="1" readingOrder="1"/>
    </xf>
    <xf numFmtId="164" fontId="5" fillId="7" borderId="4" xfId="0" applyNumberFormat="1" applyFont="1" applyFill="1" applyBorder="1" applyAlignment="1">
      <alignment horizontal="center" vertical="center" wrapText="1" readingOrder="1"/>
    </xf>
    <xf numFmtId="164" fontId="5" fillId="7" borderId="1" xfId="0" applyNumberFormat="1" applyFont="1" applyFill="1" applyBorder="1" applyAlignment="1">
      <alignment horizontal="center" vertical="center" wrapText="1" readingOrder="1"/>
    </xf>
    <xf numFmtId="0" fontId="5" fillId="7" borderId="1" xfId="0" applyFont="1" applyFill="1" applyBorder="1" applyAlignment="1">
      <alignment horizontal="center" vertical="center" wrapText="1" readingOrder="1"/>
    </xf>
    <xf numFmtId="164" fontId="5" fillId="8" borderId="4" xfId="0" applyNumberFormat="1" applyFont="1" applyFill="1" applyBorder="1" applyAlignment="1">
      <alignment horizontal="center" vertical="center" wrapText="1" readingOrder="1"/>
    </xf>
    <xf numFmtId="164" fontId="5" fillId="8" borderId="1" xfId="0" applyNumberFormat="1" applyFont="1" applyFill="1" applyBorder="1" applyAlignment="1">
      <alignment horizontal="center" vertical="center" wrapText="1" readingOrder="1"/>
    </xf>
    <xf numFmtId="0" fontId="5" fillId="8" borderId="1" xfId="0" applyFont="1" applyFill="1" applyBorder="1" applyAlignment="1">
      <alignment horizontal="center" vertical="center" wrapText="1" readingOrder="1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 readingOrder="1"/>
      <protection hidden="1"/>
    </xf>
    <xf numFmtId="0" fontId="5" fillId="5" borderId="1" xfId="0" applyFont="1" applyFill="1" applyBorder="1" applyAlignment="1" applyProtection="1">
      <alignment horizontal="center" vertical="center" wrapText="1" readingOrder="1"/>
      <protection hidden="1"/>
    </xf>
    <xf numFmtId="0" fontId="5" fillId="6" borderId="1" xfId="0" applyFont="1" applyFill="1" applyBorder="1" applyAlignment="1" applyProtection="1">
      <alignment horizontal="center" vertical="center" wrapText="1" readingOrder="1"/>
      <protection hidden="1"/>
    </xf>
    <xf numFmtId="0" fontId="5" fillId="7" borderId="1" xfId="0" applyFont="1" applyFill="1" applyBorder="1" applyAlignment="1" applyProtection="1">
      <alignment horizontal="center" vertical="center" wrapText="1" readingOrder="1"/>
      <protection hidden="1"/>
    </xf>
    <xf numFmtId="0" fontId="5" fillId="8" borderId="1" xfId="0" applyFont="1" applyFill="1" applyBorder="1" applyAlignment="1" applyProtection="1">
      <alignment horizontal="center" vertical="center" wrapText="1" readingOrder="1"/>
      <protection hidden="1"/>
    </xf>
    <xf numFmtId="0" fontId="4" fillId="0" borderId="0" xfId="0" applyFont="1" applyProtection="1">
      <protection hidden="1"/>
    </xf>
    <xf numFmtId="0" fontId="6" fillId="0" borderId="1" xfId="0" applyFont="1" applyFill="1" applyBorder="1" applyAlignment="1" applyProtection="1">
      <alignment horizontal="center" vertical="center" wrapText="1" readingOrder="1"/>
      <protection hidden="1"/>
    </xf>
    <xf numFmtId="0" fontId="0" fillId="9" borderId="0" xfId="0" applyFill="1"/>
    <xf numFmtId="0" fontId="6" fillId="9" borderId="1" xfId="0" applyFont="1" applyFill="1" applyBorder="1" applyAlignment="1" applyProtection="1">
      <alignment horizontal="center" vertical="center" wrapText="1" readingOrder="1"/>
      <protection hidden="1"/>
    </xf>
    <xf numFmtId="0" fontId="0" fillId="10" borderId="0" xfId="0" applyFill="1"/>
    <xf numFmtId="0" fontId="10" fillId="0" borderId="0" xfId="0" applyFont="1" applyAlignment="1">
      <alignment horizontal="center"/>
    </xf>
    <xf numFmtId="14" fontId="0" fillId="0" borderId="0" xfId="0" applyNumberFormat="1"/>
    <xf numFmtId="164" fontId="0" fillId="10" borderId="0" xfId="0" applyNumberFormat="1" applyFill="1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Planning Prévisionnel</a:t>
            </a:r>
          </a:p>
        </c:rich>
      </c:tx>
      <c:layout>
        <c:manualLayout>
          <c:xMode val="edge"/>
          <c:yMode val="edge"/>
          <c:x val="0.43508515566757194"/>
          <c:y val="0.1653928765207890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125636174173439"/>
          <c:y val="0.31088422806355726"/>
          <c:w val="0.83290586063249872"/>
          <c:h val="0.6666935858276885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'Planning jour'!$B$5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Pt>
            <c:idx val="2"/>
            <c:invertIfNegative val="0"/>
            <c:bubble3D val="0"/>
            <c:spPr>
              <a:noFill/>
              <a:ln>
                <a:noFill/>
                <a:prstDash val="solid"/>
              </a:ln>
            </c:spPr>
          </c:dPt>
          <c:dPt>
            <c:idx val="4"/>
            <c:invertIfNegative val="0"/>
            <c:bubble3D val="0"/>
            <c:spPr>
              <a:noFill/>
              <a:ln w="12700" cmpd="sng">
                <a:noFill/>
                <a:prstDash val="solid"/>
              </a:ln>
            </c:spPr>
          </c:dPt>
          <c:dPt>
            <c:idx val="5"/>
            <c:invertIfNegative val="0"/>
            <c:bubble3D val="0"/>
            <c:spPr>
              <a:noFill/>
              <a:ln>
                <a:solidFill>
                  <a:schemeClr val="tx1"/>
                </a:solidFill>
              </a:ln>
            </c:spPr>
          </c:dPt>
          <c:dPt>
            <c:idx val="13"/>
            <c:invertIfNegative val="0"/>
            <c:bubble3D val="0"/>
            <c:spPr>
              <a:noFill/>
              <a:ln>
                <a:solidFill>
                  <a:schemeClr val="tx1"/>
                </a:solidFill>
              </a:ln>
            </c:spPr>
          </c:dPt>
          <c:dPt>
            <c:idx val="18"/>
            <c:invertIfNegative val="0"/>
            <c:bubble3D val="0"/>
            <c:spPr>
              <a:noFill/>
              <a:ln>
                <a:solidFill>
                  <a:schemeClr val="tx1"/>
                </a:solidFill>
              </a:ln>
            </c:spPr>
          </c:dPt>
          <c:dPt>
            <c:idx val="23"/>
            <c:invertIfNegative val="0"/>
            <c:bubble3D val="0"/>
            <c:spPr>
              <a:noFill/>
              <a:ln>
                <a:solidFill>
                  <a:schemeClr val="tx1"/>
                </a:solidFill>
              </a:ln>
            </c:spPr>
          </c:dPt>
          <c:cat>
            <c:strRef>
              <c:f>'Planning jour'!$A$6:$A$33</c:f>
              <c:strCache>
                <c:ptCount val="28"/>
                <c:pt idx="0">
                  <c:v>DI</c:v>
                </c:pt>
                <c:pt idx="1">
                  <c:v>-Préparation</c:v>
                </c:pt>
                <c:pt idx="2">
                  <c:v>-Présentation</c:v>
                </c:pt>
                <c:pt idx="3">
                  <c:v>-Prise en considération</c:v>
                </c:pt>
                <c:pt idx="5">
                  <c:v>INVESTIGATIONS</c:v>
                </c:pt>
                <c:pt idx="6">
                  <c:v>-Géotechnique</c:v>
                </c:pt>
                <c:pt idx="7">
                  <c:v>-Géophysique</c:v>
                </c:pt>
                <c:pt idx="8">
                  <c:v>-Débroussaillage</c:v>
                </c:pt>
                <c:pt idx="9">
                  <c:v>-Levé topographique</c:v>
                </c:pt>
                <c:pt idx="10">
                  <c:v>-Etude IG</c:v>
                </c:pt>
                <c:pt idx="11">
                  <c:v>-Inspection vidéo</c:v>
                </c:pt>
                <c:pt idx="13">
                  <c:v>AVANT-PROJET</c:v>
                </c:pt>
                <c:pt idx="14">
                  <c:v>-Préparation</c:v>
                </c:pt>
                <c:pt idx="15">
                  <c:v>-Présentation</c:v>
                </c:pt>
                <c:pt idx="16">
                  <c:v>-Approbation</c:v>
                </c:pt>
                <c:pt idx="18">
                  <c:v>ACTIONS MOA</c:v>
                </c:pt>
                <c:pt idx="19">
                  <c:v>-Dossier d'incidences</c:v>
                </c:pt>
                <c:pt idx="20">
                  <c:v>-Acquisitions foncières</c:v>
                </c:pt>
                <c:pt idx="21">
                  <c:v>-Loi sur l'eau</c:v>
                </c:pt>
                <c:pt idx="23">
                  <c:v>REALISATION</c:v>
                </c:pt>
                <c:pt idx="24">
                  <c:v>-Préparation du DCE</c:v>
                </c:pt>
                <c:pt idx="25">
                  <c:v>-Appel d'Offres</c:v>
                </c:pt>
                <c:pt idx="26">
                  <c:v>-Coordination SPS</c:v>
                </c:pt>
                <c:pt idx="27">
                  <c:v>-Travaux</c:v>
                </c:pt>
              </c:strCache>
            </c:strRef>
          </c:cat>
          <c:val>
            <c:numRef>
              <c:f>'Planning jour'!$B$6:$B$33</c:f>
              <c:numCache>
                <c:formatCode>[$-409]mmm\-yy;@</c:formatCode>
                <c:ptCount val="28"/>
                <c:pt idx="0">
                  <c:v>43497</c:v>
                </c:pt>
                <c:pt idx="1">
                  <c:v>43497</c:v>
                </c:pt>
                <c:pt idx="2">
                  <c:v>43652</c:v>
                </c:pt>
                <c:pt idx="3">
                  <c:v>43838</c:v>
                </c:pt>
                <c:pt idx="5">
                  <c:v>43900</c:v>
                </c:pt>
                <c:pt idx="6">
                  <c:v>43900</c:v>
                </c:pt>
                <c:pt idx="7">
                  <c:v>44024</c:v>
                </c:pt>
                <c:pt idx="8">
                  <c:v>44055</c:v>
                </c:pt>
                <c:pt idx="9">
                  <c:v>44148</c:v>
                </c:pt>
                <c:pt idx="10">
                  <c:v>44272</c:v>
                </c:pt>
                <c:pt idx="11">
                  <c:v>44458</c:v>
                </c:pt>
                <c:pt idx="13">
                  <c:v>44489</c:v>
                </c:pt>
                <c:pt idx="14">
                  <c:v>44489</c:v>
                </c:pt>
                <c:pt idx="15">
                  <c:v>44551</c:v>
                </c:pt>
                <c:pt idx="16">
                  <c:v>44613</c:v>
                </c:pt>
                <c:pt idx="18">
                  <c:v>44675</c:v>
                </c:pt>
                <c:pt idx="19">
                  <c:v>44675</c:v>
                </c:pt>
                <c:pt idx="20">
                  <c:v>44799</c:v>
                </c:pt>
                <c:pt idx="21">
                  <c:v>44892</c:v>
                </c:pt>
                <c:pt idx="23">
                  <c:v>44985</c:v>
                </c:pt>
                <c:pt idx="24">
                  <c:v>44985</c:v>
                </c:pt>
                <c:pt idx="25">
                  <c:v>45047</c:v>
                </c:pt>
                <c:pt idx="26">
                  <c:v>45202</c:v>
                </c:pt>
                <c:pt idx="27">
                  <c:v>45295</c:v>
                </c:pt>
              </c:numCache>
            </c:numRef>
          </c:val>
        </c:ser>
        <c:ser>
          <c:idx val="1"/>
          <c:order val="1"/>
          <c:tx>
            <c:strRef>
              <c:f>'Planning jour'!$D$5</c:f>
              <c:strCache>
                <c:ptCount val="1"/>
                <c:pt idx="0">
                  <c:v>Jours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  <a:ln>
                <a:solidFill>
                  <a:sysClr val="windowText" lastClr="000000"/>
                </a:solidFill>
              </a:ln>
            </c:spPr>
          </c:dPt>
          <c:dPt>
            <c:idx val="13"/>
            <c:invertIfNegative val="0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</c:spPr>
          </c:dPt>
          <c:dPt>
            <c:idx val="18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</c:dPt>
          <c:dPt>
            <c:idx val="23"/>
            <c:invertIfNegative val="0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</c:spPr>
          </c:dPt>
          <c:cat>
            <c:strRef>
              <c:f>'Planning jour'!$A$6:$A$33</c:f>
              <c:strCache>
                <c:ptCount val="28"/>
                <c:pt idx="0">
                  <c:v>DI</c:v>
                </c:pt>
                <c:pt idx="1">
                  <c:v>-Préparation</c:v>
                </c:pt>
                <c:pt idx="2">
                  <c:v>-Présentation</c:v>
                </c:pt>
                <c:pt idx="3">
                  <c:v>-Prise en considération</c:v>
                </c:pt>
                <c:pt idx="5">
                  <c:v>INVESTIGATIONS</c:v>
                </c:pt>
                <c:pt idx="6">
                  <c:v>-Géotechnique</c:v>
                </c:pt>
                <c:pt idx="7">
                  <c:v>-Géophysique</c:v>
                </c:pt>
                <c:pt idx="8">
                  <c:v>-Débroussaillage</c:v>
                </c:pt>
                <c:pt idx="9">
                  <c:v>-Levé topographique</c:v>
                </c:pt>
                <c:pt idx="10">
                  <c:v>-Etude IG</c:v>
                </c:pt>
                <c:pt idx="11">
                  <c:v>-Inspection vidéo</c:v>
                </c:pt>
                <c:pt idx="13">
                  <c:v>AVANT-PROJET</c:v>
                </c:pt>
                <c:pt idx="14">
                  <c:v>-Préparation</c:v>
                </c:pt>
                <c:pt idx="15">
                  <c:v>-Présentation</c:v>
                </c:pt>
                <c:pt idx="16">
                  <c:v>-Approbation</c:v>
                </c:pt>
                <c:pt idx="18">
                  <c:v>ACTIONS MOA</c:v>
                </c:pt>
                <c:pt idx="19">
                  <c:v>-Dossier d'incidences</c:v>
                </c:pt>
                <c:pt idx="20">
                  <c:v>-Acquisitions foncières</c:v>
                </c:pt>
                <c:pt idx="21">
                  <c:v>-Loi sur l'eau</c:v>
                </c:pt>
                <c:pt idx="23">
                  <c:v>REALISATION</c:v>
                </c:pt>
                <c:pt idx="24">
                  <c:v>-Préparation du DCE</c:v>
                </c:pt>
                <c:pt idx="25">
                  <c:v>-Appel d'Offres</c:v>
                </c:pt>
                <c:pt idx="26">
                  <c:v>-Coordination SPS</c:v>
                </c:pt>
                <c:pt idx="27">
                  <c:v>-Travaux</c:v>
                </c:pt>
              </c:strCache>
            </c:strRef>
          </c:cat>
          <c:val>
            <c:numRef>
              <c:f>'Planning jour'!$D$6:$D$33</c:f>
              <c:numCache>
                <c:formatCode>General</c:formatCode>
                <c:ptCount val="28"/>
                <c:pt idx="0">
                  <c:v>403</c:v>
                </c:pt>
                <c:pt idx="1">
                  <c:v>155</c:v>
                </c:pt>
                <c:pt idx="2">
                  <c:v>186</c:v>
                </c:pt>
                <c:pt idx="3">
                  <c:v>62</c:v>
                </c:pt>
                <c:pt idx="5">
                  <c:v>589</c:v>
                </c:pt>
                <c:pt idx="6">
                  <c:v>124</c:v>
                </c:pt>
                <c:pt idx="7">
                  <c:v>31</c:v>
                </c:pt>
                <c:pt idx="8">
                  <c:v>93</c:v>
                </c:pt>
                <c:pt idx="9">
                  <c:v>124</c:v>
                </c:pt>
                <c:pt idx="10">
                  <c:v>186</c:v>
                </c:pt>
                <c:pt idx="11">
                  <c:v>31</c:v>
                </c:pt>
                <c:pt idx="13">
                  <c:v>186</c:v>
                </c:pt>
                <c:pt idx="14">
                  <c:v>62</c:v>
                </c:pt>
                <c:pt idx="15">
                  <c:v>62</c:v>
                </c:pt>
                <c:pt idx="16">
                  <c:v>62</c:v>
                </c:pt>
                <c:pt idx="18">
                  <c:v>310</c:v>
                </c:pt>
                <c:pt idx="19">
                  <c:v>124</c:v>
                </c:pt>
                <c:pt idx="20">
                  <c:v>93</c:v>
                </c:pt>
                <c:pt idx="21">
                  <c:v>93</c:v>
                </c:pt>
                <c:pt idx="23">
                  <c:v>465</c:v>
                </c:pt>
                <c:pt idx="24">
                  <c:v>62</c:v>
                </c:pt>
                <c:pt idx="25">
                  <c:v>155</c:v>
                </c:pt>
                <c:pt idx="26">
                  <c:v>93</c:v>
                </c:pt>
                <c:pt idx="27">
                  <c:v>155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243209728"/>
        <c:axId val="243211264"/>
      </c:barChart>
      <c:catAx>
        <c:axId val="2432097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noFill/>
          <a:ln>
            <a:solidFill>
              <a:sysClr val="windowText" lastClr="000000"/>
            </a:solidFill>
          </a:ln>
        </c:spPr>
        <c:txPr>
          <a:bodyPr/>
          <a:lstStyle/>
          <a:p>
            <a:pPr>
              <a:defRPr sz="1050" b="1" i="0" baseline="0">
                <a:ln w="12700">
                  <a:noFill/>
                </a:ln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243211264"/>
        <c:crosses val="autoZero"/>
        <c:auto val="1"/>
        <c:lblAlgn val="ctr"/>
        <c:lblOffset val="100"/>
        <c:noMultiLvlLbl val="0"/>
      </c:catAx>
      <c:valAx>
        <c:axId val="243211264"/>
        <c:scaling>
          <c:orientation val="minMax"/>
          <c:min val="43466"/>
        </c:scaling>
        <c:delete val="0"/>
        <c:axPos val="t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numFmt formatCode="[$-40C]mmm\-yyyy;@" sourceLinked="0"/>
        <c:majorTickMark val="out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5400000" vert="horz"/>
          <a:lstStyle/>
          <a:p>
            <a:pPr>
              <a:defRPr sz="1050"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243209728"/>
        <c:crosses val="autoZero"/>
        <c:crossBetween val="between"/>
        <c:majorUnit val="31"/>
        <c:minorUnit val="30"/>
      </c:valAx>
      <c:spPr>
        <a:ln>
          <a:solidFill>
            <a:sysClr val="windowText" lastClr="000000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39370078740157483" l="0.23622047244094491" r="0.23622047244094491" t="0.39370078740157483" header="0.31496062992125984" footer="0.31496062992125984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483455</xdr:colOff>
      <xdr:row>0</xdr:row>
      <xdr:rowOff>156881</xdr:rowOff>
    </xdr:from>
    <xdr:to>
      <xdr:col>20</xdr:col>
      <xdr:colOff>573099</xdr:colOff>
      <xdr:row>41</xdr:row>
      <xdr:rowOff>8802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0.3142</cdr:x>
      <cdr:y>0.00964</cdr:y>
    </cdr:from>
    <cdr:to>
      <cdr:x>0.71401</cdr:x>
      <cdr:y>0.04755</cdr:y>
    </cdr:to>
    <cdr:sp macro="" textlink="Info!$C$3">
      <cdr:nvSpPr>
        <cdr:cNvPr id="2" name="ZoneTexte 1"/>
        <cdr:cNvSpPr txBox="1"/>
      </cdr:nvSpPr>
      <cdr:spPr>
        <a:xfrm xmlns:a="http://schemas.openxmlformats.org/drawingml/2006/main">
          <a:off x="3619496" y="78441"/>
          <a:ext cx="4605617" cy="3084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4C504D88-63AD-46AB-8341-87992BB4D786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Ligne de Combs-la-Ville à Saint-Louis (752 000)</a:t>
          </a:fld>
          <a:endParaRPr lang="fr-FR" sz="2400" b="1"/>
        </a:p>
      </cdr:txBody>
    </cdr:sp>
  </cdr:relSizeAnchor>
  <cdr:relSizeAnchor xmlns:cdr="http://schemas.openxmlformats.org/drawingml/2006/chartDrawing">
    <cdr:from>
      <cdr:x>0.35704</cdr:x>
      <cdr:y>0.04336</cdr:y>
    </cdr:from>
    <cdr:to>
      <cdr:x>0.66148</cdr:x>
      <cdr:y>0.07413</cdr:y>
    </cdr:to>
    <cdr:sp macro="" textlink="Info!$C$4">
      <cdr:nvSpPr>
        <cdr:cNvPr id="4" name="ZoneTexte 3"/>
        <cdr:cNvSpPr txBox="1"/>
      </cdr:nvSpPr>
      <cdr:spPr>
        <a:xfrm xmlns:a="http://schemas.openxmlformats.org/drawingml/2006/main">
          <a:off x="5401235" y="347381"/>
          <a:ext cx="4605617" cy="2465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0874E661-75FE-4989-8639-F33A5D0BFAF4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Montereau 2 - Les chênes Bertin</a:t>
          </a:fld>
          <a:endParaRPr lang="fr-FR" sz="1600" b="1"/>
        </a:p>
      </cdr:txBody>
    </cdr:sp>
  </cdr:relSizeAnchor>
  <cdr:relSizeAnchor xmlns:cdr="http://schemas.openxmlformats.org/drawingml/2006/chartDrawing">
    <cdr:from>
      <cdr:x>0.3563</cdr:x>
      <cdr:y>0.07545</cdr:y>
    </cdr:from>
    <cdr:to>
      <cdr:x>0.66296</cdr:x>
      <cdr:y>0.10912</cdr:y>
    </cdr:to>
    <cdr:sp macro="" textlink="Info!$C$5">
      <cdr:nvSpPr>
        <cdr:cNvPr id="5" name="ZoneTexte 4"/>
        <cdr:cNvSpPr txBox="1"/>
      </cdr:nvSpPr>
      <cdr:spPr>
        <a:xfrm xmlns:a="http://schemas.openxmlformats.org/drawingml/2006/main">
          <a:off x="5390030" y="612170"/>
          <a:ext cx="4639235" cy="2730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200A5F3C-40F3-49DE-BB90-EFAA12C89109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Amélioration de l'assainissement</a:t>
          </a:fld>
          <a:endParaRPr lang="fr-FR" sz="1600" b="1"/>
        </a:p>
      </cdr:txBody>
    </cdr:sp>
  </cdr:relSizeAnchor>
  <cdr:relSizeAnchor xmlns:cdr="http://schemas.openxmlformats.org/drawingml/2006/chartDrawing">
    <cdr:from>
      <cdr:x>0.35926</cdr:x>
      <cdr:y>0.10721</cdr:y>
    </cdr:from>
    <cdr:to>
      <cdr:x>0.65704</cdr:x>
      <cdr:y>0.13674</cdr:y>
    </cdr:to>
    <cdr:sp macro="" textlink="Info!$C$6">
      <cdr:nvSpPr>
        <cdr:cNvPr id="6" name="ZoneTexte 5"/>
        <cdr:cNvSpPr txBox="1"/>
      </cdr:nvSpPr>
      <cdr:spPr>
        <a:xfrm xmlns:a="http://schemas.openxmlformats.org/drawingml/2006/main">
          <a:off x="5434852" y="869763"/>
          <a:ext cx="4504766" cy="2396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E3B38B20-03EC-491D-843B-EB508B618C61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Du Km 78.680 au Km 80.960 côté V1</a:t>
          </a:fld>
          <a:endParaRPr lang="fr-FR" sz="1600" b="1"/>
        </a:p>
      </cdr:txBody>
    </cdr:sp>
  </cdr:relSizeAnchor>
  <cdr:relSizeAnchor xmlns:cdr="http://schemas.openxmlformats.org/drawingml/2006/chartDrawing">
    <cdr:from>
      <cdr:x>0.35333</cdr:x>
      <cdr:y>0.13532</cdr:y>
    </cdr:from>
    <cdr:to>
      <cdr:x>0.66148</cdr:x>
      <cdr:y>0.1616</cdr:y>
    </cdr:to>
    <cdr:sp macro="" textlink="Info!$C$7">
      <cdr:nvSpPr>
        <cdr:cNvPr id="7" name="ZoneTexte 6"/>
        <cdr:cNvSpPr txBox="1"/>
      </cdr:nvSpPr>
      <cdr:spPr>
        <a:xfrm xmlns:a="http://schemas.openxmlformats.org/drawingml/2006/main">
          <a:off x="5345207" y="1097831"/>
          <a:ext cx="4661647" cy="2132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68A303B6-C2AA-4BFE-BB53-253F5F7BADDC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APO</a:t>
          </a:fld>
          <a:endParaRPr lang="fr-FR" sz="1600" b="1"/>
        </a:p>
      </cdr:txBody>
    </cdr:sp>
  </cdr:relSizeAnchor>
  <cdr:relSizeAnchor xmlns:cdr="http://schemas.openxmlformats.org/drawingml/2006/chartDrawing">
    <cdr:from>
      <cdr:x>0.03503</cdr:x>
      <cdr:y>0.10413</cdr:y>
    </cdr:from>
    <cdr:to>
      <cdr:x>0.12759</cdr:x>
      <cdr:y>0.22338</cdr:y>
    </cdr:to>
    <cdr:pic>
      <cdr:nvPicPr>
        <cdr:cNvPr id="8" name="Image 7" descr="LOGO_SNCF_RESEAU_WEB"/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403564" y="847175"/>
          <a:ext cx="1066207" cy="970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</cdr:pic>
  </cdr:relSizeAnchor>
  <cdr:relSizeAnchor xmlns:cdr="http://schemas.openxmlformats.org/drawingml/2006/chartDrawing">
    <cdr:from>
      <cdr:x>0.74114</cdr:x>
      <cdr:y>0.01869</cdr:y>
    </cdr:from>
    <cdr:to>
      <cdr:x>0.94831</cdr:x>
      <cdr:y>0.21381</cdr:y>
    </cdr:to>
    <cdr:sp macro="" textlink="">
      <cdr:nvSpPr>
        <cdr:cNvPr id="9" name="ZoneTexte 14"/>
        <cdr:cNvSpPr txBox="1"/>
      </cdr:nvSpPr>
      <cdr:spPr>
        <a:xfrm xmlns:a="http://schemas.openxmlformats.org/drawingml/2006/main">
          <a:off x="11211859" y="151654"/>
          <a:ext cx="3134179" cy="158296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fr-FR" sz="1100" b="1" i="0" u="none" strike="noStrike" baseline="0">
              <a:solidFill>
                <a:srgbClr val="802060"/>
              </a:solidFill>
              <a:latin typeface="Arial"/>
              <a:cs typeface="Arial"/>
            </a:rPr>
            <a:t>SNCF RESEAU</a:t>
          </a: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802060"/>
              </a:solidFill>
              <a:latin typeface="Arial"/>
              <a:cs typeface="Arial"/>
            </a:rPr>
            <a:t>DIRECTION GENERALE IDF</a:t>
          </a: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802060"/>
              </a:solidFill>
              <a:latin typeface="Arial"/>
              <a:cs typeface="Arial"/>
            </a:rPr>
            <a:t>DIRECTION DES ETUDES</a:t>
          </a: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Pôle Etudes - Sud Paris</a:t>
          </a:r>
        </a:p>
        <a:p xmlns:a="http://schemas.openxmlformats.org/drawingml/2006/main"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Groupe Etudes Générales</a:t>
          </a:r>
        </a:p>
      </cdr:txBody>
    </cdr:sp>
  </cdr:relSizeAnchor>
  <cdr:relSizeAnchor xmlns:cdr="http://schemas.openxmlformats.org/drawingml/2006/chartDrawing">
    <cdr:from>
      <cdr:x>0.3142</cdr:x>
      <cdr:y>0.00964</cdr:y>
    </cdr:from>
    <cdr:to>
      <cdr:x>0.71401</cdr:x>
      <cdr:y>0.04755</cdr:y>
    </cdr:to>
    <cdr:sp macro="" textlink="Info!$C$3">
      <cdr:nvSpPr>
        <cdr:cNvPr id="3" name="ZoneTexte 1"/>
        <cdr:cNvSpPr txBox="1"/>
      </cdr:nvSpPr>
      <cdr:spPr>
        <a:xfrm xmlns:a="http://schemas.openxmlformats.org/drawingml/2006/main">
          <a:off x="3619496" y="78441"/>
          <a:ext cx="4605617" cy="3084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4C504D88-63AD-46AB-8341-87992BB4D786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Ligne de Combs-la-Ville à Saint-Louis (752 000)</a:t>
          </a:fld>
          <a:endParaRPr lang="fr-FR" sz="2400" b="1"/>
        </a:p>
      </cdr:txBody>
    </cdr:sp>
  </cdr:relSizeAnchor>
  <cdr:relSizeAnchor xmlns:cdr="http://schemas.openxmlformats.org/drawingml/2006/chartDrawing">
    <cdr:from>
      <cdr:x>0.35704</cdr:x>
      <cdr:y>0.04336</cdr:y>
    </cdr:from>
    <cdr:to>
      <cdr:x>0.66148</cdr:x>
      <cdr:y>0.07413</cdr:y>
    </cdr:to>
    <cdr:sp macro="" textlink="Info!$C$4">
      <cdr:nvSpPr>
        <cdr:cNvPr id="10" name="ZoneTexte 3"/>
        <cdr:cNvSpPr txBox="1"/>
      </cdr:nvSpPr>
      <cdr:spPr>
        <a:xfrm xmlns:a="http://schemas.openxmlformats.org/drawingml/2006/main">
          <a:off x="5401235" y="347381"/>
          <a:ext cx="4605617" cy="2465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0874E661-75FE-4989-8639-F33A5D0BFAF4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Montereau 2 - Les chênes Bertin</a:t>
          </a:fld>
          <a:endParaRPr lang="fr-FR" sz="1600" b="1"/>
        </a:p>
      </cdr:txBody>
    </cdr:sp>
  </cdr:relSizeAnchor>
  <cdr:relSizeAnchor xmlns:cdr="http://schemas.openxmlformats.org/drawingml/2006/chartDrawing">
    <cdr:from>
      <cdr:x>0.3563</cdr:x>
      <cdr:y>0.07545</cdr:y>
    </cdr:from>
    <cdr:to>
      <cdr:x>0.66296</cdr:x>
      <cdr:y>0.10912</cdr:y>
    </cdr:to>
    <cdr:sp macro="" textlink="Info!$C$5">
      <cdr:nvSpPr>
        <cdr:cNvPr id="11" name="ZoneTexte 4"/>
        <cdr:cNvSpPr txBox="1"/>
      </cdr:nvSpPr>
      <cdr:spPr>
        <a:xfrm xmlns:a="http://schemas.openxmlformats.org/drawingml/2006/main">
          <a:off x="5390030" y="612170"/>
          <a:ext cx="4639235" cy="2730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200A5F3C-40F3-49DE-BB90-EFAA12C89109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Amélioration de l'assainissement</a:t>
          </a:fld>
          <a:endParaRPr lang="fr-FR" sz="1600" b="1"/>
        </a:p>
      </cdr:txBody>
    </cdr:sp>
  </cdr:relSizeAnchor>
  <cdr:relSizeAnchor xmlns:cdr="http://schemas.openxmlformats.org/drawingml/2006/chartDrawing">
    <cdr:from>
      <cdr:x>0.35926</cdr:x>
      <cdr:y>0.10721</cdr:y>
    </cdr:from>
    <cdr:to>
      <cdr:x>0.65704</cdr:x>
      <cdr:y>0.13674</cdr:y>
    </cdr:to>
    <cdr:sp macro="" textlink="Info!$C$6">
      <cdr:nvSpPr>
        <cdr:cNvPr id="12" name="ZoneTexte 5"/>
        <cdr:cNvSpPr txBox="1"/>
      </cdr:nvSpPr>
      <cdr:spPr>
        <a:xfrm xmlns:a="http://schemas.openxmlformats.org/drawingml/2006/main">
          <a:off x="5434852" y="869763"/>
          <a:ext cx="4504766" cy="2396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E3B38B20-03EC-491D-843B-EB508B618C61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Du Km 78.680 au Km 80.960 côté V1</a:t>
          </a:fld>
          <a:endParaRPr lang="fr-FR" sz="1600" b="1"/>
        </a:p>
      </cdr:txBody>
    </cdr:sp>
  </cdr:relSizeAnchor>
  <cdr:relSizeAnchor xmlns:cdr="http://schemas.openxmlformats.org/drawingml/2006/chartDrawing">
    <cdr:from>
      <cdr:x>0.35333</cdr:x>
      <cdr:y>0.13532</cdr:y>
    </cdr:from>
    <cdr:to>
      <cdr:x>0.66148</cdr:x>
      <cdr:y>0.1616</cdr:y>
    </cdr:to>
    <cdr:sp macro="" textlink="Info!$C$7">
      <cdr:nvSpPr>
        <cdr:cNvPr id="13" name="ZoneTexte 6"/>
        <cdr:cNvSpPr txBox="1"/>
      </cdr:nvSpPr>
      <cdr:spPr>
        <a:xfrm xmlns:a="http://schemas.openxmlformats.org/drawingml/2006/main">
          <a:off x="5345207" y="1097831"/>
          <a:ext cx="4661647" cy="2132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68A303B6-C2AA-4BFE-BB53-253F5F7BADDC}" type="TxLink">
            <a:rPr lang="en-US" sz="12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APO</a:t>
          </a:fld>
          <a:endParaRPr lang="fr-FR" sz="1600" b="1"/>
        </a:p>
      </cdr:txBody>
    </cdr:sp>
  </cdr:relSizeAnchor>
  <cdr:relSizeAnchor xmlns:cdr="http://schemas.openxmlformats.org/drawingml/2006/chartDrawing">
    <cdr:from>
      <cdr:x>0.03503</cdr:x>
      <cdr:y>0.10413</cdr:y>
    </cdr:from>
    <cdr:to>
      <cdr:x>0.12759</cdr:x>
      <cdr:y>0.22338</cdr:y>
    </cdr:to>
    <cdr:pic>
      <cdr:nvPicPr>
        <cdr:cNvPr id="14" name="Image 7" descr="LOGO_SNCF_RESEAU_WEB"/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403564" y="847175"/>
          <a:ext cx="1066207" cy="9701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</cdr:pic>
  </cdr:relSizeAnchor>
  <cdr:relSizeAnchor xmlns:cdr="http://schemas.openxmlformats.org/drawingml/2006/chartDrawing">
    <cdr:from>
      <cdr:x>0.74114</cdr:x>
      <cdr:y>0.01869</cdr:y>
    </cdr:from>
    <cdr:to>
      <cdr:x>0.94831</cdr:x>
      <cdr:y>0.21381</cdr:y>
    </cdr:to>
    <cdr:sp macro="" textlink="">
      <cdr:nvSpPr>
        <cdr:cNvPr id="15" name="ZoneTexte 14"/>
        <cdr:cNvSpPr txBox="1"/>
      </cdr:nvSpPr>
      <cdr:spPr>
        <a:xfrm xmlns:a="http://schemas.openxmlformats.org/drawingml/2006/main">
          <a:off x="11211859" y="151654"/>
          <a:ext cx="3134179" cy="158296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fr-FR" sz="1100" b="1" i="0" u="none" strike="noStrike" baseline="0">
              <a:solidFill>
                <a:srgbClr val="802060"/>
              </a:solidFill>
              <a:latin typeface="Arial"/>
              <a:cs typeface="Arial"/>
            </a:rPr>
            <a:t>SNCF RESEAU</a:t>
          </a: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802060"/>
              </a:solidFill>
              <a:latin typeface="Arial"/>
              <a:cs typeface="Arial"/>
            </a:rPr>
            <a:t>DIRECTION GENERALE IDF</a:t>
          </a: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802060"/>
              </a:solidFill>
              <a:latin typeface="Arial"/>
              <a:cs typeface="Arial"/>
            </a:rPr>
            <a:t>DIRECTION DES ETUDES</a:t>
          </a: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Pôle Etudes - Sud Paris</a:t>
          </a:r>
        </a:p>
        <a:p xmlns:a="http://schemas.openxmlformats.org/drawingml/2006/main"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Groupe Etudes Générales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>
      <selection activeCell="D9" sqref="D9"/>
    </sheetView>
  </sheetViews>
  <sheetFormatPr baseColWidth="10" defaultRowHeight="15" x14ac:dyDescent="0.25"/>
  <cols>
    <col min="1" max="1" width="11.42578125" style="49"/>
    <col min="2" max="2" width="35" style="49" customWidth="1"/>
    <col min="3" max="3" width="11.42578125" style="49"/>
    <col min="4" max="4" width="43.85546875" style="49" customWidth="1"/>
    <col min="5" max="16384" width="11.42578125" style="49"/>
  </cols>
  <sheetData>
    <row r="2" spans="1:4" x14ac:dyDescent="0.25">
      <c r="A2" s="55" t="s">
        <v>10</v>
      </c>
      <c r="B2" s="55"/>
      <c r="C2" s="55"/>
      <c r="D2" s="55"/>
    </row>
    <row r="3" spans="1:4" x14ac:dyDescent="0.25">
      <c r="A3" s="55" t="s">
        <v>11</v>
      </c>
      <c r="B3" s="55"/>
      <c r="C3" s="56" t="s">
        <v>16</v>
      </c>
      <c r="D3" s="57"/>
    </row>
    <row r="4" spans="1:4" x14ac:dyDescent="0.25">
      <c r="A4" s="55" t="s">
        <v>12</v>
      </c>
      <c r="B4" s="55"/>
      <c r="C4" s="56" t="s">
        <v>17</v>
      </c>
      <c r="D4" s="57"/>
    </row>
    <row r="5" spans="1:4" x14ac:dyDescent="0.25">
      <c r="A5" s="55" t="s">
        <v>13</v>
      </c>
      <c r="B5" s="55"/>
      <c r="C5" s="56" t="s">
        <v>18</v>
      </c>
      <c r="D5" s="57"/>
    </row>
    <row r="6" spans="1:4" x14ac:dyDescent="0.25">
      <c r="A6" s="55" t="s">
        <v>14</v>
      </c>
      <c r="B6" s="55"/>
      <c r="C6" s="56" t="s">
        <v>19</v>
      </c>
      <c r="D6" s="57"/>
    </row>
    <row r="7" spans="1:4" x14ac:dyDescent="0.25">
      <c r="A7" s="55" t="s">
        <v>15</v>
      </c>
      <c r="B7" s="55"/>
      <c r="C7" s="56" t="s">
        <v>20</v>
      </c>
      <c r="D7" s="57"/>
    </row>
  </sheetData>
  <mergeCells count="11">
    <mergeCell ref="A6:B6"/>
    <mergeCell ref="C6:D6"/>
    <mergeCell ref="A7:B7"/>
    <mergeCell ref="C7:D7"/>
    <mergeCell ref="A2:D2"/>
    <mergeCell ref="A3:B3"/>
    <mergeCell ref="C3:D3"/>
    <mergeCell ref="A4:B4"/>
    <mergeCell ref="C4:D4"/>
    <mergeCell ref="A5:B5"/>
    <mergeCell ref="C5: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33"/>
  <sheetViews>
    <sheetView tabSelected="1" zoomScale="70" zoomScaleNormal="70" workbookViewId="0">
      <selection activeCell="W33" sqref="W33"/>
    </sheetView>
  </sheetViews>
  <sheetFormatPr baseColWidth="10" defaultRowHeight="15" x14ac:dyDescent="0.25"/>
  <cols>
    <col min="1" max="1" width="22" style="4" customWidth="1"/>
    <col min="2" max="2" width="15.85546875" style="4" customWidth="1"/>
    <col min="3" max="3" width="11.42578125" style="4"/>
    <col min="4" max="4" width="11.42578125" style="47"/>
    <col min="5" max="5" width="11.42578125" style="4"/>
  </cols>
  <sheetData>
    <row r="3" spans="1:19" x14ac:dyDescent="0.25">
      <c r="F3" s="52"/>
    </row>
    <row r="4" spans="1:19" x14ac:dyDescent="0.25">
      <c r="R4" s="53">
        <f>DATE(R5,1,1)</f>
        <v>43466</v>
      </c>
    </row>
    <row r="5" spans="1:19" ht="15.75" thickBot="1" x14ac:dyDescent="0.3">
      <c r="A5" s="24" t="s">
        <v>3</v>
      </c>
      <c r="B5" s="25" t="s">
        <v>4</v>
      </c>
      <c r="C5" s="25" t="s">
        <v>5</v>
      </c>
      <c r="D5" s="41" t="s">
        <v>0</v>
      </c>
      <c r="E5" s="25" t="s">
        <v>1</v>
      </c>
      <c r="G5" s="54">
        <f>G6</f>
        <v>43831</v>
      </c>
      <c r="H5" s="54">
        <f>H6</f>
        <v>44197</v>
      </c>
      <c r="I5" s="51">
        <v>3</v>
      </c>
      <c r="J5" s="51">
        <v>4</v>
      </c>
      <c r="K5" s="51">
        <v>5</v>
      </c>
      <c r="L5" s="51">
        <v>6</v>
      </c>
      <c r="M5" s="51">
        <v>7</v>
      </c>
      <c r="N5" s="51">
        <v>8</v>
      </c>
      <c r="O5" s="51">
        <v>9</v>
      </c>
      <c r="P5" s="51">
        <v>10</v>
      </c>
      <c r="Q5" s="51">
        <v>11</v>
      </c>
      <c r="R5">
        <f>YEAR(B6)</f>
        <v>2019</v>
      </c>
      <c r="S5">
        <f>YEAR(C29)</f>
        <v>2024</v>
      </c>
    </row>
    <row r="6" spans="1:19" ht="15.75" x14ac:dyDescent="0.25">
      <c r="A6" s="5" t="s">
        <v>2</v>
      </c>
      <c r="B6" s="29">
        <f>MIN(B7:B9)</f>
        <v>43497</v>
      </c>
      <c r="C6" s="30">
        <f>MAX(C7:C9)</f>
        <v>43900</v>
      </c>
      <c r="D6" s="42">
        <f>SUM(D7:D9)</f>
        <v>403</v>
      </c>
      <c r="E6" s="31">
        <f>ROUND((C6-B6)/30,0)</f>
        <v>13</v>
      </c>
      <c r="G6" s="54">
        <f>IF(B7=R4,B7,DATE(R5+1,1,1))</f>
        <v>43831</v>
      </c>
      <c r="H6" s="54">
        <f t="shared" ref="H6:M6" si="0">IF(G6="","",IF(IF(G6&gt;=$C$29,$C$29,DATE(YEAR(G6)+1,MONTH(G6),DAY(G6)))&gt;$C$29,"",IF(G6&gt;=$C$29,$C$29,DATE(YEAR(G6)+1,MONTH(G6),DAY(G6)))))</f>
        <v>44197</v>
      </c>
      <c r="I6" s="54">
        <f t="shared" si="0"/>
        <v>44562</v>
      </c>
      <c r="J6" s="54">
        <f t="shared" si="0"/>
        <v>44927</v>
      </c>
      <c r="K6" s="54">
        <f t="shared" si="0"/>
        <v>45292</v>
      </c>
      <c r="L6" s="54" t="str">
        <f t="shared" si="0"/>
        <v/>
      </c>
      <c r="M6" s="54" t="str">
        <f t="shared" si="0"/>
        <v/>
      </c>
      <c r="N6" s="54" t="str">
        <f>IF(M6="","",IF(IF(M6&gt;=$C$29,$C$29,DATE(YEAR(M6)+1,MONTH(M6),DAY(M6)))&gt;$C$29,"",IF(M6&gt;=$C$29,$C$29,DATE(YEAR(M6)+1,MONTH(M6),DAY(M6)))))</f>
        <v/>
      </c>
      <c r="O6" s="54" t="str">
        <f t="shared" ref="O6:Q6" si="1">IF(N6="","",IF(IF(N6&gt;=$C$29,$C$29,DATE(YEAR(N6)+1,MONTH(N6),DAY(N6)))&gt;$C$29,"",IF(N6&gt;=$C$29,$C$29,DATE(YEAR(N6)+1,MONTH(N6),DAY(N6)))))</f>
        <v/>
      </c>
      <c r="P6" s="54" t="str">
        <f t="shared" si="1"/>
        <v/>
      </c>
      <c r="Q6" s="54" t="str">
        <f t="shared" si="1"/>
        <v/>
      </c>
      <c r="R6">
        <v>1</v>
      </c>
    </row>
    <row r="7" spans="1:19" ht="15.75" x14ac:dyDescent="0.25">
      <c r="A7" s="6" t="s">
        <v>21</v>
      </c>
      <c r="B7" s="7">
        <v>43497</v>
      </c>
      <c r="C7" s="7">
        <f>B7+D7</f>
        <v>43652</v>
      </c>
      <c r="D7" s="50">
        <f>E7*31</f>
        <v>155</v>
      </c>
      <c r="E7" s="8">
        <v>5</v>
      </c>
      <c r="G7" s="54">
        <f>$G$6</f>
        <v>43831</v>
      </c>
      <c r="H7" s="54">
        <f>$H$6</f>
        <v>44197</v>
      </c>
      <c r="I7" s="54">
        <f>$I$6</f>
        <v>44562</v>
      </c>
      <c r="J7" s="54">
        <f>$J$6</f>
        <v>44927</v>
      </c>
      <c r="K7" s="54">
        <f>$K$6</f>
        <v>45292</v>
      </c>
      <c r="L7" s="54" t="str">
        <f>$L$6</f>
        <v/>
      </c>
      <c r="M7" s="54" t="str">
        <f>$M$6</f>
        <v/>
      </c>
      <c r="N7" s="54" t="str">
        <f>$N$6</f>
        <v/>
      </c>
      <c r="O7" s="54" t="str">
        <f>$O$6</f>
        <v/>
      </c>
      <c r="P7" s="54" t="str">
        <f>$P$6</f>
        <v/>
      </c>
      <c r="Q7" s="54" t="str">
        <f>$Q$6</f>
        <v/>
      </c>
      <c r="R7">
        <v>1</v>
      </c>
    </row>
    <row r="8" spans="1:19" ht="15.75" x14ac:dyDescent="0.25">
      <c r="A8" s="6" t="s">
        <v>22</v>
      </c>
      <c r="B8" s="7">
        <f>C7</f>
        <v>43652</v>
      </c>
      <c r="C8" s="7">
        <f>B8+D8</f>
        <v>43838</v>
      </c>
      <c r="D8" s="50">
        <f t="shared" ref="D8:D9" si="2">E8*31</f>
        <v>186</v>
      </c>
      <c r="E8" s="8">
        <v>6</v>
      </c>
      <c r="G8" s="54">
        <f t="shared" ref="G8:G33" si="3">$G$6</f>
        <v>43831</v>
      </c>
      <c r="H8" s="54">
        <f t="shared" ref="H8:H33" si="4">$H$6</f>
        <v>44197</v>
      </c>
      <c r="I8" s="54">
        <f t="shared" ref="I8:I33" si="5">$I$6</f>
        <v>44562</v>
      </c>
      <c r="J8" s="54">
        <f t="shared" ref="J8:J33" si="6">$J$6</f>
        <v>44927</v>
      </c>
      <c r="K8" s="54">
        <f t="shared" ref="K8:K33" si="7">$K$6</f>
        <v>45292</v>
      </c>
      <c r="L8" s="54" t="str">
        <f t="shared" ref="L8:L33" si="8">$L$6</f>
        <v/>
      </c>
      <c r="M8" s="54" t="str">
        <f t="shared" ref="M8:M33" si="9">$M$6</f>
        <v/>
      </c>
      <c r="N8" s="54" t="str">
        <f t="shared" ref="N8:N33" si="10">$N$6</f>
        <v/>
      </c>
      <c r="O8" s="54" t="str">
        <f t="shared" ref="O8:O33" si="11">$O$6</f>
        <v/>
      </c>
      <c r="P8" s="54" t="str">
        <f t="shared" ref="P8:P33" si="12">$P$6</f>
        <v/>
      </c>
      <c r="Q8" s="54" t="str">
        <f t="shared" ref="Q8:Q33" si="13">$Q$6</f>
        <v/>
      </c>
      <c r="R8">
        <v>1</v>
      </c>
    </row>
    <row r="9" spans="1:19" ht="15.75" x14ac:dyDescent="0.25">
      <c r="A9" s="6" t="s">
        <v>23</v>
      </c>
      <c r="B9" s="7">
        <f t="shared" ref="B9" si="14">C8</f>
        <v>43838</v>
      </c>
      <c r="C9" s="7">
        <f>B9+D9</f>
        <v>43900</v>
      </c>
      <c r="D9" s="50">
        <f t="shared" si="2"/>
        <v>62</v>
      </c>
      <c r="E9" s="8">
        <v>2</v>
      </c>
      <c r="G9" s="54">
        <f t="shared" si="3"/>
        <v>43831</v>
      </c>
      <c r="H9" s="54">
        <f t="shared" si="4"/>
        <v>44197</v>
      </c>
      <c r="I9" s="54">
        <f t="shared" si="5"/>
        <v>44562</v>
      </c>
      <c r="J9" s="54">
        <f t="shared" si="6"/>
        <v>44927</v>
      </c>
      <c r="K9" s="54">
        <f t="shared" si="7"/>
        <v>45292</v>
      </c>
      <c r="L9" s="54" t="str">
        <f t="shared" si="8"/>
        <v/>
      </c>
      <c r="M9" s="54" t="str">
        <f t="shared" si="9"/>
        <v/>
      </c>
      <c r="N9" s="54" t="str">
        <f t="shared" si="10"/>
        <v/>
      </c>
      <c r="O9" s="54" t="str">
        <f t="shared" si="11"/>
        <v/>
      </c>
      <c r="P9" s="54" t="str">
        <f t="shared" si="12"/>
        <v/>
      </c>
      <c r="Q9" s="54" t="str">
        <f t="shared" si="13"/>
        <v/>
      </c>
      <c r="R9">
        <v>1</v>
      </c>
    </row>
    <row r="10" spans="1:19" ht="15.75" x14ac:dyDescent="0.25">
      <c r="A10" s="9"/>
      <c r="B10" s="10"/>
      <c r="C10" s="7"/>
      <c r="D10" s="48"/>
      <c r="E10" s="8"/>
      <c r="G10" s="54">
        <f t="shared" si="3"/>
        <v>43831</v>
      </c>
      <c r="H10" s="54">
        <f t="shared" si="4"/>
        <v>44197</v>
      </c>
      <c r="I10" s="54">
        <f t="shared" si="5"/>
        <v>44562</v>
      </c>
      <c r="J10" s="54">
        <f t="shared" si="6"/>
        <v>44927</v>
      </c>
      <c r="K10" s="54">
        <f t="shared" si="7"/>
        <v>45292</v>
      </c>
      <c r="L10" s="54" t="str">
        <f t="shared" si="8"/>
        <v/>
      </c>
      <c r="M10" s="54" t="str">
        <f t="shared" si="9"/>
        <v/>
      </c>
      <c r="N10" s="54" t="str">
        <f t="shared" si="10"/>
        <v/>
      </c>
      <c r="O10" s="54" t="str">
        <f t="shared" si="11"/>
        <v/>
      </c>
      <c r="P10" s="54" t="str">
        <f t="shared" si="12"/>
        <v/>
      </c>
      <c r="Q10" s="54" t="str">
        <f t="shared" si="13"/>
        <v/>
      </c>
      <c r="R10">
        <v>1</v>
      </c>
    </row>
    <row r="11" spans="1:19" ht="16.5" thickBot="1" x14ac:dyDescent="0.3">
      <c r="A11" s="11" t="s">
        <v>6</v>
      </c>
      <c r="B11" s="26">
        <f>MIN(B12:B17)</f>
        <v>43900</v>
      </c>
      <c r="C11" s="27">
        <f>MAX(C12:C17)</f>
        <v>44489</v>
      </c>
      <c r="D11" s="43">
        <f>C11-B11</f>
        <v>589</v>
      </c>
      <c r="E11" s="28">
        <f>ROUND((C11-B11)/30,0)</f>
        <v>20</v>
      </c>
      <c r="G11" s="54">
        <f t="shared" si="3"/>
        <v>43831</v>
      </c>
      <c r="H11" s="54">
        <f t="shared" si="4"/>
        <v>44197</v>
      </c>
      <c r="I11" s="54">
        <f t="shared" si="5"/>
        <v>44562</v>
      </c>
      <c r="J11" s="54">
        <f t="shared" si="6"/>
        <v>44927</v>
      </c>
      <c r="K11" s="54">
        <f t="shared" si="7"/>
        <v>45292</v>
      </c>
      <c r="L11" s="54" t="str">
        <f t="shared" si="8"/>
        <v/>
      </c>
      <c r="M11" s="54" t="str">
        <f t="shared" si="9"/>
        <v/>
      </c>
      <c r="N11" s="54" t="str">
        <f t="shared" si="10"/>
        <v/>
      </c>
      <c r="O11" s="54" t="str">
        <f t="shared" si="11"/>
        <v/>
      </c>
      <c r="P11" s="54" t="str">
        <f t="shared" si="12"/>
        <v/>
      </c>
      <c r="Q11" s="54" t="str">
        <f t="shared" si="13"/>
        <v/>
      </c>
      <c r="R11">
        <v>1</v>
      </c>
    </row>
    <row r="12" spans="1:19" ht="15.75" x14ac:dyDescent="0.25">
      <c r="A12" s="12" t="s">
        <v>24</v>
      </c>
      <c r="B12" s="13">
        <f>C6</f>
        <v>43900</v>
      </c>
      <c r="C12" s="7">
        <f t="shared" ref="C12:C17" si="15">B12+D12</f>
        <v>44024</v>
      </c>
      <c r="D12" s="50">
        <f t="shared" ref="D12:D17" si="16">E12*31</f>
        <v>124</v>
      </c>
      <c r="E12" s="14">
        <v>4</v>
      </c>
      <c r="G12" s="54">
        <f t="shared" si="3"/>
        <v>43831</v>
      </c>
      <c r="H12" s="54">
        <f t="shared" si="4"/>
        <v>44197</v>
      </c>
      <c r="I12" s="54">
        <f t="shared" si="5"/>
        <v>44562</v>
      </c>
      <c r="J12" s="54">
        <f t="shared" si="6"/>
        <v>44927</v>
      </c>
      <c r="K12" s="54">
        <f t="shared" si="7"/>
        <v>45292</v>
      </c>
      <c r="L12" s="54" t="str">
        <f t="shared" si="8"/>
        <v/>
      </c>
      <c r="M12" s="54" t="str">
        <f t="shared" si="9"/>
        <v/>
      </c>
      <c r="N12" s="54" t="str">
        <f t="shared" si="10"/>
        <v/>
      </c>
      <c r="O12" s="54" t="str">
        <f t="shared" si="11"/>
        <v/>
      </c>
      <c r="P12" s="54" t="str">
        <f t="shared" si="12"/>
        <v/>
      </c>
      <c r="Q12" s="54" t="str">
        <f t="shared" si="13"/>
        <v/>
      </c>
      <c r="R12">
        <v>1</v>
      </c>
    </row>
    <row r="13" spans="1:19" ht="15.75" x14ac:dyDescent="0.25">
      <c r="A13" s="15" t="s">
        <v>25</v>
      </c>
      <c r="B13" s="13">
        <f>C12</f>
        <v>44024</v>
      </c>
      <c r="C13" s="7">
        <f t="shared" si="15"/>
        <v>44055</v>
      </c>
      <c r="D13" s="50">
        <f t="shared" si="16"/>
        <v>31</v>
      </c>
      <c r="E13" s="16">
        <v>1</v>
      </c>
      <c r="G13" s="54">
        <f t="shared" si="3"/>
        <v>43831</v>
      </c>
      <c r="H13" s="54">
        <f t="shared" si="4"/>
        <v>44197</v>
      </c>
      <c r="I13" s="54">
        <f t="shared" si="5"/>
        <v>44562</v>
      </c>
      <c r="J13" s="54">
        <f t="shared" si="6"/>
        <v>44927</v>
      </c>
      <c r="K13" s="54">
        <f t="shared" si="7"/>
        <v>45292</v>
      </c>
      <c r="L13" s="54" t="str">
        <f t="shared" si="8"/>
        <v/>
      </c>
      <c r="M13" s="54" t="str">
        <f t="shared" si="9"/>
        <v/>
      </c>
      <c r="N13" s="54" t="str">
        <f t="shared" si="10"/>
        <v/>
      </c>
      <c r="O13" s="54" t="str">
        <f t="shared" si="11"/>
        <v/>
      </c>
      <c r="P13" s="54" t="str">
        <f t="shared" si="12"/>
        <v/>
      </c>
      <c r="Q13" s="54" t="str">
        <f t="shared" si="13"/>
        <v/>
      </c>
      <c r="R13">
        <v>1</v>
      </c>
    </row>
    <row r="14" spans="1:19" ht="15.75" x14ac:dyDescent="0.25">
      <c r="A14" s="15" t="s">
        <v>26</v>
      </c>
      <c r="B14" s="13">
        <f>C13</f>
        <v>44055</v>
      </c>
      <c r="C14" s="7">
        <f t="shared" si="15"/>
        <v>44148</v>
      </c>
      <c r="D14" s="50">
        <f t="shared" si="16"/>
        <v>93</v>
      </c>
      <c r="E14" s="16">
        <v>3</v>
      </c>
      <c r="G14" s="54">
        <f t="shared" si="3"/>
        <v>43831</v>
      </c>
      <c r="H14" s="54">
        <f t="shared" si="4"/>
        <v>44197</v>
      </c>
      <c r="I14" s="54">
        <f t="shared" si="5"/>
        <v>44562</v>
      </c>
      <c r="J14" s="54">
        <f t="shared" si="6"/>
        <v>44927</v>
      </c>
      <c r="K14" s="54">
        <f t="shared" si="7"/>
        <v>45292</v>
      </c>
      <c r="L14" s="54" t="str">
        <f t="shared" si="8"/>
        <v/>
      </c>
      <c r="M14" s="54" t="str">
        <f t="shared" si="9"/>
        <v/>
      </c>
      <c r="N14" s="54" t="str">
        <f t="shared" si="10"/>
        <v/>
      </c>
      <c r="O14" s="54" t="str">
        <f t="shared" si="11"/>
        <v/>
      </c>
      <c r="P14" s="54" t="str">
        <f t="shared" si="12"/>
        <v/>
      </c>
      <c r="Q14" s="54" t="str">
        <f t="shared" si="13"/>
        <v/>
      </c>
      <c r="R14">
        <v>1</v>
      </c>
    </row>
    <row r="15" spans="1:19" ht="15.75" x14ac:dyDescent="0.25">
      <c r="A15" s="15" t="s">
        <v>27</v>
      </c>
      <c r="B15" s="13">
        <f>C14</f>
        <v>44148</v>
      </c>
      <c r="C15" s="7">
        <f t="shared" si="15"/>
        <v>44272</v>
      </c>
      <c r="D15" s="50">
        <f t="shared" si="16"/>
        <v>124</v>
      </c>
      <c r="E15" s="14">
        <v>4</v>
      </c>
      <c r="G15" s="54">
        <f t="shared" si="3"/>
        <v>43831</v>
      </c>
      <c r="H15" s="54">
        <f t="shared" si="4"/>
        <v>44197</v>
      </c>
      <c r="I15" s="54">
        <f t="shared" si="5"/>
        <v>44562</v>
      </c>
      <c r="J15" s="54">
        <f t="shared" si="6"/>
        <v>44927</v>
      </c>
      <c r="K15" s="54">
        <f t="shared" si="7"/>
        <v>45292</v>
      </c>
      <c r="L15" s="54" t="str">
        <f t="shared" si="8"/>
        <v/>
      </c>
      <c r="M15" s="54" t="str">
        <f t="shared" si="9"/>
        <v/>
      </c>
      <c r="N15" s="54" t="str">
        <f t="shared" si="10"/>
        <v/>
      </c>
      <c r="O15" s="54" t="str">
        <f t="shared" si="11"/>
        <v/>
      </c>
      <c r="P15" s="54" t="str">
        <f t="shared" si="12"/>
        <v/>
      </c>
      <c r="Q15" s="54" t="str">
        <f t="shared" si="13"/>
        <v/>
      </c>
      <c r="R15">
        <v>1</v>
      </c>
    </row>
    <row r="16" spans="1:19" ht="15.75" x14ac:dyDescent="0.25">
      <c r="A16" s="15" t="s">
        <v>28</v>
      </c>
      <c r="B16" s="13">
        <f>C15</f>
        <v>44272</v>
      </c>
      <c r="C16" s="7">
        <f t="shared" si="15"/>
        <v>44458</v>
      </c>
      <c r="D16" s="50">
        <f t="shared" si="16"/>
        <v>186</v>
      </c>
      <c r="E16" s="16">
        <v>6</v>
      </c>
      <c r="G16" s="54">
        <f t="shared" si="3"/>
        <v>43831</v>
      </c>
      <c r="H16" s="54">
        <f t="shared" si="4"/>
        <v>44197</v>
      </c>
      <c r="I16" s="54">
        <f t="shared" si="5"/>
        <v>44562</v>
      </c>
      <c r="J16" s="54">
        <f t="shared" si="6"/>
        <v>44927</v>
      </c>
      <c r="K16" s="54">
        <f t="shared" si="7"/>
        <v>45292</v>
      </c>
      <c r="L16" s="54" t="str">
        <f t="shared" si="8"/>
        <v/>
      </c>
      <c r="M16" s="54" t="str">
        <f t="shared" si="9"/>
        <v/>
      </c>
      <c r="N16" s="54" t="str">
        <f t="shared" si="10"/>
        <v/>
      </c>
      <c r="O16" s="54" t="str">
        <f t="shared" si="11"/>
        <v/>
      </c>
      <c r="P16" s="54" t="str">
        <f t="shared" si="12"/>
        <v/>
      </c>
      <c r="Q16" s="54" t="str">
        <f t="shared" si="13"/>
        <v/>
      </c>
      <c r="R16">
        <v>1</v>
      </c>
    </row>
    <row r="17" spans="1:18" ht="15.75" x14ac:dyDescent="0.25">
      <c r="A17" s="15" t="s">
        <v>29</v>
      </c>
      <c r="B17" s="13">
        <f>C16</f>
        <v>44458</v>
      </c>
      <c r="C17" s="7">
        <f t="shared" si="15"/>
        <v>44489</v>
      </c>
      <c r="D17" s="50">
        <f t="shared" si="16"/>
        <v>31</v>
      </c>
      <c r="E17" s="17">
        <v>1</v>
      </c>
      <c r="G17" s="54">
        <f t="shared" si="3"/>
        <v>43831</v>
      </c>
      <c r="H17" s="54">
        <f t="shared" si="4"/>
        <v>44197</v>
      </c>
      <c r="I17" s="54">
        <f t="shared" si="5"/>
        <v>44562</v>
      </c>
      <c r="J17" s="54">
        <f t="shared" si="6"/>
        <v>44927</v>
      </c>
      <c r="K17" s="54">
        <f t="shared" si="7"/>
        <v>45292</v>
      </c>
      <c r="L17" s="54" t="str">
        <f t="shared" si="8"/>
        <v/>
      </c>
      <c r="M17" s="54" t="str">
        <f t="shared" si="9"/>
        <v/>
      </c>
      <c r="N17" s="54" t="str">
        <f t="shared" si="10"/>
        <v/>
      </c>
      <c r="O17" s="54" t="str">
        <f t="shared" si="11"/>
        <v/>
      </c>
      <c r="P17" s="54" t="str">
        <f t="shared" si="12"/>
        <v/>
      </c>
      <c r="Q17" s="54" t="str">
        <f t="shared" si="13"/>
        <v/>
      </c>
      <c r="R17">
        <v>1</v>
      </c>
    </row>
    <row r="18" spans="1:18" ht="16.5" thickBot="1" x14ac:dyDescent="0.3">
      <c r="A18" s="18"/>
      <c r="B18" s="19"/>
      <c r="C18" s="13"/>
      <c r="D18" s="48"/>
      <c r="E18" s="17"/>
      <c r="G18" s="54">
        <f t="shared" si="3"/>
        <v>43831</v>
      </c>
      <c r="H18" s="54">
        <f t="shared" si="4"/>
        <v>44197</v>
      </c>
      <c r="I18" s="54">
        <f t="shared" si="5"/>
        <v>44562</v>
      </c>
      <c r="J18" s="54">
        <f t="shared" si="6"/>
        <v>44927</v>
      </c>
      <c r="K18" s="54">
        <f t="shared" si="7"/>
        <v>45292</v>
      </c>
      <c r="L18" s="54" t="str">
        <f t="shared" si="8"/>
        <v/>
      </c>
      <c r="M18" s="54" t="str">
        <f t="shared" si="9"/>
        <v/>
      </c>
      <c r="N18" s="54" t="str">
        <f t="shared" si="10"/>
        <v/>
      </c>
      <c r="O18" s="54" t="str">
        <f t="shared" si="11"/>
        <v/>
      </c>
      <c r="P18" s="54" t="str">
        <f t="shared" si="12"/>
        <v/>
      </c>
      <c r="Q18" s="54" t="str">
        <f t="shared" si="13"/>
        <v/>
      </c>
      <c r="R18">
        <v>1</v>
      </c>
    </row>
    <row r="19" spans="1:18" ht="18.75" customHeight="1" thickBot="1" x14ac:dyDescent="0.3">
      <c r="A19" s="20" t="s">
        <v>7</v>
      </c>
      <c r="B19" s="32">
        <f>MIN(B20:B22)</f>
        <v>44489</v>
      </c>
      <c r="C19" s="33">
        <f>MAX(C20:C22)</f>
        <v>44675</v>
      </c>
      <c r="D19" s="44">
        <f>C19-B19</f>
        <v>186</v>
      </c>
      <c r="E19" s="34">
        <f>ROUND((C19-B19)/30,0)</f>
        <v>6</v>
      </c>
      <c r="G19" s="54">
        <f t="shared" si="3"/>
        <v>43831</v>
      </c>
      <c r="H19" s="54">
        <f t="shared" si="4"/>
        <v>44197</v>
      </c>
      <c r="I19" s="54">
        <f t="shared" si="5"/>
        <v>44562</v>
      </c>
      <c r="J19" s="54">
        <f t="shared" si="6"/>
        <v>44927</v>
      </c>
      <c r="K19" s="54">
        <f t="shared" si="7"/>
        <v>45292</v>
      </c>
      <c r="L19" s="54" t="str">
        <f t="shared" si="8"/>
        <v/>
      </c>
      <c r="M19" s="54" t="str">
        <f t="shared" si="9"/>
        <v/>
      </c>
      <c r="N19" s="54" t="str">
        <f t="shared" si="10"/>
        <v/>
      </c>
      <c r="O19" s="54" t="str">
        <f t="shared" si="11"/>
        <v/>
      </c>
      <c r="P19" s="54" t="str">
        <f t="shared" si="12"/>
        <v/>
      </c>
      <c r="Q19" s="54" t="str">
        <f t="shared" si="13"/>
        <v/>
      </c>
      <c r="R19">
        <v>1</v>
      </c>
    </row>
    <row r="20" spans="1:18" x14ac:dyDescent="0.25">
      <c r="A20" s="1" t="s">
        <v>21</v>
      </c>
      <c r="B20" s="13">
        <f>C11</f>
        <v>44489</v>
      </c>
      <c r="C20" s="7">
        <f>B20+D20</f>
        <v>44551</v>
      </c>
      <c r="D20" s="50">
        <f t="shared" ref="D20:D22" si="17">E20*31</f>
        <v>62</v>
      </c>
      <c r="E20" s="14">
        <v>2</v>
      </c>
      <c r="G20" s="54">
        <f t="shared" si="3"/>
        <v>43831</v>
      </c>
      <c r="H20" s="54">
        <f t="shared" si="4"/>
        <v>44197</v>
      </c>
      <c r="I20" s="54">
        <f t="shared" si="5"/>
        <v>44562</v>
      </c>
      <c r="J20" s="54">
        <f t="shared" si="6"/>
        <v>44927</v>
      </c>
      <c r="K20" s="54">
        <f t="shared" si="7"/>
        <v>45292</v>
      </c>
      <c r="L20" s="54" t="str">
        <f t="shared" si="8"/>
        <v/>
      </c>
      <c r="M20" s="54" t="str">
        <f t="shared" si="9"/>
        <v/>
      </c>
      <c r="N20" s="54" t="str">
        <f t="shared" si="10"/>
        <v/>
      </c>
      <c r="O20" s="54" t="str">
        <f t="shared" si="11"/>
        <v/>
      </c>
      <c r="P20" s="54" t="str">
        <f t="shared" si="12"/>
        <v/>
      </c>
      <c r="Q20" s="54" t="str">
        <f t="shared" si="13"/>
        <v/>
      </c>
      <c r="R20">
        <v>1</v>
      </c>
    </row>
    <row r="21" spans="1:18" ht="15.75" x14ac:dyDescent="0.25">
      <c r="A21" s="2" t="s">
        <v>22</v>
      </c>
      <c r="B21" s="13">
        <f>C20</f>
        <v>44551</v>
      </c>
      <c r="C21" s="7">
        <f>B21+D21</f>
        <v>44613</v>
      </c>
      <c r="D21" s="50">
        <f t="shared" si="17"/>
        <v>62</v>
      </c>
      <c r="E21" s="16">
        <v>2</v>
      </c>
      <c r="G21" s="54">
        <f t="shared" si="3"/>
        <v>43831</v>
      </c>
      <c r="H21" s="54">
        <f t="shared" si="4"/>
        <v>44197</v>
      </c>
      <c r="I21" s="54">
        <f t="shared" si="5"/>
        <v>44562</v>
      </c>
      <c r="J21" s="54">
        <f t="shared" si="6"/>
        <v>44927</v>
      </c>
      <c r="K21" s="54">
        <f t="shared" si="7"/>
        <v>45292</v>
      </c>
      <c r="L21" s="54" t="str">
        <f t="shared" si="8"/>
        <v/>
      </c>
      <c r="M21" s="54" t="str">
        <f t="shared" si="9"/>
        <v/>
      </c>
      <c r="N21" s="54" t="str">
        <f t="shared" si="10"/>
        <v/>
      </c>
      <c r="O21" s="54" t="str">
        <f t="shared" si="11"/>
        <v/>
      </c>
      <c r="P21" s="54" t="str">
        <f t="shared" si="12"/>
        <v/>
      </c>
      <c r="Q21" s="54" t="str">
        <f t="shared" si="13"/>
        <v/>
      </c>
      <c r="R21">
        <v>1</v>
      </c>
    </row>
    <row r="22" spans="1:18" ht="15.75" x14ac:dyDescent="0.25">
      <c r="A22" s="2" t="s">
        <v>30</v>
      </c>
      <c r="B22" s="13">
        <f>C21</f>
        <v>44613</v>
      </c>
      <c r="C22" s="7">
        <f>B22+D22</f>
        <v>44675</v>
      </c>
      <c r="D22" s="50">
        <f t="shared" si="17"/>
        <v>62</v>
      </c>
      <c r="E22" s="16">
        <v>2</v>
      </c>
      <c r="G22" s="54">
        <f t="shared" si="3"/>
        <v>43831</v>
      </c>
      <c r="H22" s="54">
        <f t="shared" si="4"/>
        <v>44197</v>
      </c>
      <c r="I22" s="54">
        <f t="shared" si="5"/>
        <v>44562</v>
      </c>
      <c r="J22" s="54">
        <f t="shared" si="6"/>
        <v>44927</v>
      </c>
      <c r="K22" s="54">
        <f t="shared" si="7"/>
        <v>45292</v>
      </c>
      <c r="L22" s="54" t="str">
        <f t="shared" si="8"/>
        <v/>
      </c>
      <c r="M22" s="54" t="str">
        <f t="shared" si="9"/>
        <v/>
      </c>
      <c r="N22" s="54" t="str">
        <f t="shared" si="10"/>
        <v/>
      </c>
      <c r="O22" s="54" t="str">
        <f t="shared" si="11"/>
        <v/>
      </c>
      <c r="P22" s="54" t="str">
        <f t="shared" si="12"/>
        <v/>
      </c>
      <c r="Q22" s="54" t="str">
        <f t="shared" si="13"/>
        <v/>
      </c>
      <c r="R22">
        <v>1</v>
      </c>
    </row>
    <row r="23" spans="1:18" ht="16.5" thickBot="1" x14ac:dyDescent="0.3">
      <c r="A23" s="3"/>
      <c r="B23" s="19"/>
      <c r="C23" s="13"/>
      <c r="D23" s="48"/>
      <c r="E23" s="16"/>
      <c r="G23" s="54">
        <f t="shared" si="3"/>
        <v>43831</v>
      </c>
      <c r="H23" s="54">
        <f t="shared" si="4"/>
        <v>44197</v>
      </c>
      <c r="I23" s="54">
        <f t="shared" si="5"/>
        <v>44562</v>
      </c>
      <c r="J23" s="54">
        <f t="shared" si="6"/>
        <v>44927</v>
      </c>
      <c r="K23" s="54">
        <f t="shared" si="7"/>
        <v>45292</v>
      </c>
      <c r="L23" s="54" t="str">
        <f t="shared" si="8"/>
        <v/>
      </c>
      <c r="M23" s="54" t="str">
        <f t="shared" si="9"/>
        <v/>
      </c>
      <c r="N23" s="54" t="str">
        <f t="shared" si="10"/>
        <v/>
      </c>
      <c r="O23" s="54" t="str">
        <f t="shared" si="11"/>
        <v/>
      </c>
      <c r="P23" s="54" t="str">
        <f t="shared" si="12"/>
        <v/>
      </c>
      <c r="Q23" s="54" t="str">
        <f t="shared" si="13"/>
        <v/>
      </c>
      <c r="R23">
        <v>1</v>
      </c>
    </row>
    <row r="24" spans="1:18" ht="16.5" thickBot="1" x14ac:dyDescent="0.3">
      <c r="A24" s="21" t="s">
        <v>8</v>
      </c>
      <c r="B24" s="35">
        <f>MIN(B25:B27)</f>
        <v>44675</v>
      </c>
      <c r="C24" s="36">
        <f>MAX(C25:C27)</f>
        <v>44985</v>
      </c>
      <c r="D24" s="45">
        <f>C24-B24</f>
        <v>310</v>
      </c>
      <c r="E24" s="37">
        <f>ROUND((C24-B24)/30,0)</f>
        <v>10</v>
      </c>
      <c r="G24" s="54">
        <f t="shared" si="3"/>
        <v>43831</v>
      </c>
      <c r="H24" s="54">
        <f t="shared" si="4"/>
        <v>44197</v>
      </c>
      <c r="I24" s="54">
        <f t="shared" si="5"/>
        <v>44562</v>
      </c>
      <c r="J24" s="54">
        <f t="shared" si="6"/>
        <v>44927</v>
      </c>
      <c r="K24" s="54">
        <f t="shared" si="7"/>
        <v>45292</v>
      </c>
      <c r="L24" s="54" t="str">
        <f t="shared" si="8"/>
        <v/>
      </c>
      <c r="M24" s="54" t="str">
        <f t="shared" si="9"/>
        <v/>
      </c>
      <c r="N24" s="54" t="str">
        <f t="shared" si="10"/>
        <v/>
      </c>
      <c r="O24" s="54" t="str">
        <f t="shared" si="11"/>
        <v/>
      </c>
      <c r="P24" s="54" t="str">
        <f t="shared" si="12"/>
        <v/>
      </c>
      <c r="Q24" s="54" t="str">
        <f t="shared" si="13"/>
        <v/>
      </c>
      <c r="R24">
        <v>1</v>
      </c>
    </row>
    <row r="25" spans="1:18" x14ac:dyDescent="0.25">
      <c r="A25" s="1" t="s">
        <v>31</v>
      </c>
      <c r="B25" s="13">
        <f>C19</f>
        <v>44675</v>
      </c>
      <c r="C25" s="7">
        <f>B25+D25</f>
        <v>44799</v>
      </c>
      <c r="D25" s="50">
        <f t="shared" ref="D25:D27" si="18">E25*31</f>
        <v>124</v>
      </c>
      <c r="E25" s="14">
        <v>4</v>
      </c>
      <c r="G25" s="54">
        <f t="shared" si="3"/>
        <v>43831</v>
      </c>
      <c r="H25" s="54">
        <f t="shared" si="4"/>
        <v>44197</v>
      </c>
      <c r="I25" s="54">
        <f t="shared" si="5"/>
        <v>44562</v>
      </c>
      <c r="J25" s="54">
        <f t="shared" si="6"/>
        <v>44927</v>
      </c>
      <c r="K25" s="54">
        <f t="shared" si="7"/>
        <v>45292</v>
      </c>
      <c r="L25" s="54" t="str">
        <f t="shared" si="8"/>
        <v/>
      </c>
      <c r="M25" s="54" t="str">
        <f t="shared" si="9"/>
        <v/>
      </c>
      <c r="N25" s="54" t="str">
        <f t="shared" si="10"/>
        <v/>
      </c>
      <c r="O25" s="54" t="str">
        <f t="shared" si="11"/>
        <v/>
      </c>
      <c r="P25" s="54" t="str">
        <f t="shared" si="12"/>
        <v/>
      </c>
      <c r="Q25" s="54" t="str">
        <f t="shared" si="13"/>
        <v/>
      </c>
      <c r="R25">
        <v>1</v>
      </c>
    </row>
    <row r="26" spans="1:18" ht="15.75" x14ac:dyDescent="0.25">
      <c r="A26" s="2" t="s">
        <v>32</v>
      </c>
      <c r="B26" s="13">
        <f>C25</f>
        <v>44799</v>
      </c>
      <c r="C26" s="7">
        <f>B26+D26</f>
        <v>44892</v>
      </c>
      <c r="D26" s="50">
        <f t="shared" si="18"/>
        <v>93</v>
      </c>
      <c r="E26" s="16">
        <v>3</v>
      </c>
      <c r="G26" s="54">
        <f t="shared" si="3"/>
        <v>43831</v>
      </c>
      <c r="H26" s="54">
        <f t="shared" si="4"/>
        <v>44197</v>
      </c>
      <c r="I26" s="54">
        <f t="shared" si="5"/>
        <v>44562</v>
      </c>
      <c r="J26" s="54">
        <f t="shared" si="6"/>
        <v>44927</v>
      </c>
      <c r="K26" s="54">
        <f t="shared" si="7"/>
        <v>45292</v>
      </c>
      <c r="L26" s="54" t="str">
        <f t="shared" si="8"/>
        <v/>
      </c>
      <c r="M26" s="54" t="str">
        <f t="shared" si="9"/>
        <v/>
      </c>
      <c r="N26" s="54" t="str">
        <f t="shared" si="10"/>
        <v/>
      </c>
      <c r="O26" s="54" t="str">
        <f t="shared" si="11"/>
        <v/>
      </c>
      <c r="P26" s="54" t="str">
        <f t="shared" si="12"/>
        <v/>
      </c>
      <c r="Q26" s="54" t="str">
        <f t="shared" si="13"/>
        <v/>
      </c>
      <c r="R26">
        <v>1</v>
      </c>
    </row>
    <row r="27" spans="1:18" ht="15.75" x14ac:dyDescent="0.25">
      <c r="A27" s="2" t="s">
        <v>33</v>
      </c>
      <c r="B27" s="13">
        <f>C26</f>
        <v>44892</v>
      </c>
      <c r="C27" s="7">
        <f>B27+D27</f>
        <v>44985</v>
      </c>
      <c r="D27" s="50">
        <f t="shared" si="18"/>
        <v>93</v>
      </c>
      <c r="E27" s="16">
        <v>3</v>
      </c>
      <c r="G27" s="54">
        <f t="shared" si="3"/>
        <v>43831</v>
      </c>
      <c r="H27" s="54">
        <f t="shared" si="4"/>
        <v>44197</v>
      </c>
      <c r="I27" s="54">
        <f t="shared" si="5"/>
        <v>44562</v>
      </c>
      <c r="J27" s="54">
        <f t="shared" si="6"/>
        <v>44927</v>
      </c>
      <c r="K27" s="54">
        <f t="shared" si="7"/>
        <v>45292</v>
      </c>
      <c r="L27" s="54" t="str">
        <f t="shared" si="8"/>
        <v/>
      </c>
      <c r="M27" s="54" t="str">
        <f t="shared" si="9"/>
        <v/>
      </c>
      <c r="N27" s="54" t="str">
        <f t="shared" si="10"/>
        <v/>
      </c>
      <c r="O27" s="54" t="str">
        <f t="shared" si="11"/>
        <v/>
      </c>
      <c r="P27" s="54" t="str">
        <f t="shared" si="12"/>
        <v/>
      </c>
      <c r="Q27" s="54" t="str">
        <f t="shared" si="13"/>
        <v/>
      </c>
      <c r="R27">
        <v>1</v>
      </c>
    </row>
    <row r="28" spans="1:18" ht="16.5" thickBot="1" x14ac:dyDescent="0.3">
      <c r="A28" s="3"/>
      <c r="B28" s="19"/>
      <c r="C28" s="13"/>
      <c r="D28" s="48"/>
      <c r="E28" s="16"/>
      <c r="G28" s="54">
        <f t="shared" si="3"/>
        <v>43831</v>
      </c>
      <c r="H28" s="54">
        <f t="shared" si="4"/>
        <v>44197</v>
      </c>
      <c r="I28" s="54">
        <f t="shared" si="5"/>
        <v>44562</v>
      </c>
      <c r="J28" s="54">
        <f t="shared" si="6"/>
        <v>44927</v>
      </c>
      <c r="K28" s="54">
        <f t="shared" si="7"/>
        <v>45292</v>
      </c>
      <c r="L28" s="54" t="str">
        <f t="shared" si="8"/>
        <v/>
      </c>
      <c r="M28" s="54" t="str">
        <f t="shared" si="9"/>
        <v/>
      </c>
      <c r="N28" s="54" t="str">
        <f t="shared" si="10"/>
        <v/>
      </c>
      <c r="O28" s="54" t="str">
        <f t="shared" si="11"/>
        <v/>
      </c>
      <c r="P28" s="54" t="str">
        <f t="shared" si="12"/>
        <v/>
      </c>
      <c r="Q28" s="54" t="str">
        <f t="shared" si="13"/>
        <v/>
      </c>
      <c r="R28">
        <v>1</v>
      </c>
    </row>
    <row r="29" spans="1:18" ht="16.5" thickBot="1" x14ac:dyDescent="0.3">
      <c r="A29" s="22" t="s">
        <v>9</v>
      </c>
      <c r="B29" s="38">
        <f>MIN(B30:B33)</f>
        <v>44985</v>
      </c>
      <c r="C29" s="39">
        <f>MAX(C30:C33)</f>
        <v>45450</v>
      </c>
      <c r="D29" s="46">
        <f>C29-B29</f>
        <v>465</v>
      </c>
      <c r="E29" s="40">
        <f>ROUND((C29-B29)/30,0)</f>
        <v>16</v>
      </c>
      <c r="G29" s="54">
        <f t="shared" si="3"/>
        <v>43831</v>
      </c>
      <c r="H29" s="54">
        <f t="shared" si="4"/>
        <v>44197</v>
      </c>
      <c r="I29" s="54">
        <f t="shared" si="5"/>
        <v>44562</v>
      </c>
      <c r="J29" s="54">
        <f t="shared" si="6"/>
        <v>44927</v>
      </c>
      <c r="K29" s="54">
        <f t="shared" si="7"/>
        <v>45292</v>
      </c>
      <c r="L29" s="54" t="str">
        <f t="shared" si="8"/>
        <v/>
      </c>
      <c r="M29" s="54" t="str">
        <f t="shared" si="9"/>
        <v/>
      </c>
      <c r="N29" s="54" t="str">
        <f t="shared" si="10"/>
        <v/>
      </c>
      <c r="O29" s="54" t="str">
        <f t="shared" si="11"/>
        <v/>
      </c>
      <c r="P29" s="54" t="str">
        <f t="shared" si="12"/>
        <v/>
      </c>
      <c r="Q29" s="54" t="str">
        <f t="shared" si="13"/>
        <v/>
      </c>
      <c r="R29">
        <v>1</v>
      </c>
    </row>
    <row r="30" spans="1:18" x14ac:dyDescent="0.25">
      <c r="A30" s="1" t="s">
        <v>34</v>
      </c>
      <c r="B30" s="13">
        <f>C24</f>
        <v>44985</v>
      </c>
      <c r="C30" s="7">
        <f>B30+D30</f>
        <v>45047</v>
      </c>
      <c r="D30" s="50">
        <f t="shared" ref="D30:D33" si="19">E30*31</f>
        <v>62</v>
      </c>
      <c r="E30" s="14">
        <v>2</v>
      </c>
      <c r="G30" s="54">
        <f t="shared" si="3"/>
        <v>43831</v>
      </c>
      <c r="H30" s="54">
        <f t="shared" si="4"/>
        <v>44197</v>
      </c>
      <c r="I30" s="54">
        <f t="shared" si="5"/>
        <v>44562</v>
      </c>
      <c r="J30" s="54">
        <f t="shared" si="6"/>
        <v>44927</v>
      </c>
      <c r="K30" s="54">
        <f t="shared" si="7"/>
        <v>45292</v>
      </c>
      <c r="L30" s="54" t="str">
        <f t="shared" si="8"/>
        <v/>
      </c>
      <c r="M30" s="54" t="str">
        <f t="shared" si="9"/>
        <v/>
      </c>
      <c r="N30" s="54" t="str">
        <f t="shared" si="10"/>
        <v/>
      </c>
      <c r="O30" s="54" t="str">
        <f t="shared" si="11"/>
        <v/>
      </c>
      <c r="P30" s="54" t="str">
        <f t="shared" si="12"/>
        <v/>
      </c>
      <c r="Q30" s="54" t="str">
        <f t="shared" si="13"/>
        <v/>
      </c>
      <c r="R30">
        <v>1</v>
      </c>
    </row>
    <row r="31" spans="1:18" ht="15.75" x14ac:dyDescent="0.25">
      <c r="A31" s="2" t="s">
        <v>35</v>
      </c>
      <c r="B31" s="13">
        <f>C30</f>
        <v>45047</v>
      </c>
      <c r="C31" s="7">
        <f>B31+D31</f>
        <v>45202</v>
      </c>
      <c r="D31" s="50">
        <f t="shared" si="19"/>
        <v>155</v>
      </c>
      <c r="E31" s="16">
        <v>5</v>
      </c>
      <c r="G31" s="54">
        <f t="shared" si="3"/>
        <v>43831</v>
      </c>
      <c r="H31" s="54">
        <f t="shared" si="4"/>
        <v>44197</v>
      </c>
      <c r="I31" s="54">
        <f t="shared" si="5"/>
        <v>44562</v>
      </c>
      <c r="J31" s="54">
        <f t="shared" si="6"/>
        <v>44927</v>
      </c>
      <c r="K31" s="54">
        <f t="shared" si="7"/>
        <v>45292</v>
      </c>
      <c r="L31" s="54" t="str">
        <f t="shared" si="8"/>
        <v/>
      </c>
      <c r="M31" s="54" t="str">
        <f t="shared" si="9"/>
        <v/>
      </c>
      <c r="N31" s="54" t="str">
        <f t="shared" si="10"/>
        <v/>
      </c>
      <c r="O31" s="54" t="str">
        <f t="shared" si="11"/>
        <v/>
      </c>
      <c r="P31" s="54" t="str">
        <f t="shared" si="12"/>
        <v/>
      </c>
      <c r="Q31" s="54" t="str">
        <f t="shared" si="13"/>
        <v/>
      </c>
      <c r="R31">
        <v>1</v>
      </c>
    </row>
    <row r="32" spans="1:18" ht="15.75" x14ac:dyDescent="0.25">
      <c r="A32" s="2" t="s">
        <v>36</v>
      </c>
      <c r="B32" s="13">
        <f>C31</f>
        <v>45202</v>
      </c>
      <c r="C32" s="7">
        <f>B32+D32</f>
        <v>45295</v>
      </c>
      <c r="D32" s="50">
        <f t="shared" si="19"/>
        <v>93</v>
      </c>
      <c r="E32" s="16">
        <v>3</v>
      </c>
      <c r="G32" s="54">
        <f t="shared" si="3"/>
        <v>43831</v>
      </c>
      <c r="H32" s="54">
        <f t="shared" si="4"/>
        <v>44197</v>
      </c>
      <c r="I32" s="54">
        <f t="shared" si="5"/>
        <v>44562</v>
      </c>
      <c r="J32" s="54">
        <f t="shared" si="6"/>
        <v>44927</v>
      </c>
      <c r="K32" s="54">
        <f t="shared" si="7"/>
        <v>45292</v>
      </c>
      <c r="L32" s="54" t="str">
        <f t="shared" si="8"/>
        <v/>
      </c>
      <c r="M32" s="54" t="str">
        <f t="shared" si="9"/>
        <v/>
      </c>
      <c r="N32" s="54" t="str">
        <f t="shared" si="10"/>
        <v/>
      </c>
      <c r="O32" s="54" t="str">
        <f t="shared" si="11"/>
        <v/>
      </c>
      <c r="P32" s="54" t="str">
        <f t="shared" si="12"/>
        <v/>
      </c>
      <c r="Q32" s="54" t="str">
        <f t="shared" si="13"/>
        <v/>
      </c>
      <c r="R32">
        <v>1</v>
      </c>
    </row>
    <row r="33" spans="1:18" ht="15.75" x14ac:dyDescent="0.25">
      <c r="A33" s="2" t="s">
        <v>37</v>
      </c>
      <c r="B33" s="13">
        <f>C32</f>
        <v>45295</v>
      </c>
      <c r="C33" s="7">
        <f>B33+D33</f>
        <v>45450</v>
      </c>
      <c r="D33" s="50">
        <f t="shared" si="19"/>
        <v>155</v>
      </c>
      <c r="E33" s="23">
        <v>5</v>
      </c>
      <c r="G33" s="54">
        <f t="shared" si="3"/>
        <v>43831</v>
      </c>
      <c r="H33" s="54">
        <f t="shared" si="4"/>
        <v>44197</v>
      </c>
      <c r="I33" s="54">
        <f t="shared" si="5"/>
        <v>44562</v>
      </c>
      <c r="J33" s="54">
        <f t="shared" si="6"/>
        <v>44927</v>
      </c>
      <c r="K33" s="54">
        <f t="shared" si="7"/>
        <v>45292</v>
      </c>
      <c r="L33" s="54" t="str">
        <f t="shared" si="8"/>
        <v/>
      </c>
      <c r="M33" s="54" t="str">
        <f t="shared" si="9"/>
        <v/>
      </c>
      <c r="N33" s="54" t="str">
        <f t="shared" si="10"/>
        <v/>
      </c>
      <c r="O33" s="54" t="str">
        <f t="shared" si="11"/>
        <v/>
      </c>
      <c r="P33" s="54" t="str">
        <f t="shared" si="12"/>
        <v/>
      </c>
      <c r="Q33" s="54" t="str">
        <f t="shared" si="13"/>
        <v/>
      </c>
      <c r="R33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Planning jour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MAYNIE Nicolas ( EXT  ADECCO )</dc:creator>
  <cp:lastModifiedBy>MAYNIE Nicolas ( EXT  ADECCO )</cp:lastModifiedBy>
  <cp:lastPrinted>2019-08-07T09:48:36Z</cp:lastPrinted>
  <dcterms:created xsi:type="dcterms:W3CDTF">2019-08-06T08:48:39Z</dcterms:created>
  <dcterms:modified xsi:type="dcterms:W3CDTF">2019-08-22T11:32:17Z</dcterms:modified>
</cp:coreProperties>
</file>